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LudekS\Documents\Zakázky\Strážov_most\RZP_VV\"/>
    </mc:Choice>
  </mc:AlternateContent>
  <xr:revisionPtr revIDLastSave="0" documentId="13_ncr:1_{94F4CC09-7F54-4749-9B43-267A79DBB555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Rekapitulace stavby" sheetId="1" r:id="rId1"/>
    <sheet name="VOP k ceně díla" sheetId="9" r:id="rId2"/>
    <sheet name="101.1 - Provizorní přemos..." sheetId="2" r:id="rId3"/>
    <sheet name="101.2 - Komunikace" sheetId="3" r:id="rId4"/>
    <sheet name="101.3 - Návrh DIO" sheetId="4" r:id="rId5"/>
    <sheet name="201.1 - Demolice původníh..." sheetId="5" r:id="rId6"/>
    <sheet name="201.2 - Nový most" sheetId="6" r:id="rId7"/>
    <sheet name="VON - Vedlejší a ostatní ..." sheetId="7" r:id="rId8"/>
    <sheet name="Pokyny pro vyplnění" sheetId="8" r:id="rId9"/>
  </sheets>
  <definedNames>
    <definedName name="_xlnm._FilterDatabase" localSheetId="2" hidden="1">'101.1 - Provizorní přemos...'!$C$92:$K$429</definedName>
    <definedName name="_xlnm._FilterDatabase" localSheetId="3" hidden="1">'101.2 - Komunikace'!$C$91:$K$465</definedName>
    <definedName name="_xlnm._FilterDatabase" localSheetId="4" hidden="1">'101.3 - Návrh DIO'!$C$86:$K$163</definedName>
    <definedName name="_xlnm._FilterDatabase" localSheetId="5" hidden="1">'201.1 - Demolice původníh...'!$C$90:$K$169</definedName>
    <definedName name="_xlnm._FilterDatabase" localSheetId="6" hidden="1">'201.2 - Nový most'!$C$95:$K$669</definedName>
    <definedName name="_xlnm._FilterDatabase" localSheetId="7" hidden="1">'VON - Vedlejší a ostatní ...'!$C$84:$K$120</definedName>
    <definedName name="_xlnm.Print_Titles" localSheetId="2">'101.1 - Provizorní přemos...'!$92:$92</definedName>
    <definedName name="_xlnm.Print_Titles" localSheetId="3">'101.2 - Komunikace'!$91:$91</definedName>
    <definedName name="_xlnm.Print_Titles" localSheetId="4">'101.3 - Návrh DIO'!$86:$86</definedName>
    <definedName name="_xlnm.Print_Titles" localSheetId="5">'201.1 - Demolice původníh...'!$90:$90</definedName>
    <definedName name="_xlnm.Print_Titles" localSheetId="6">'201.2 - Nový most'!$95:$95</definedName>
    <definedName name="_xlnm.Print_Titles" localSheetId="0">'Rekapitulace stavby'!$52:$52</definedName>
    <definedName name="_xlnm.Print_Titles" localSheetId="7">'VON - Vedlejší a ostatní ...'!$84:$84</definedName>
    <definedName name="_xlnm.Print_Area" localSheetId="2">'101.1 - Provizorní přemos...'!$C$4:$J$41,'101.1 - Provizorní přemos...'!$C$47:$J$72,'101.1 - Provizorní přemos...'!$C$78:$K$429</definedName>
    <definedName name="_xlnm.Print_Area" localSheetId="3">'101.2 - Komunikace'!$C$4:$J$41,'101.2 - Komunikace'!$C$47:$J$71,'101.2 - Komunikace'!$C$77:$K$465</definedName>
    <definedName name="_xlnm.Print_Area" localSheetId="4">'101.3 - Návrh DIO'!$C$4:$J$41,'101.3 - Návrh DIO'!$C$47:$J$66,'101.3 - Návrh DIO'!$C$72:$K$163</definedName>
    <definedName name="_xlnm.Print_Area" localSheetId="5">'201.1 - Demolice původníh...'!$C$4:$J$41,'201.1 - Demolice původníh...'!$C$47:$J$70,'201.1 - Demolice původníh...'!$C$76:$K$169</definedName>
    <definedName name="_xlnm.Print_Area" localSheetId="6">'201.2 - Nový most'!$C$4:$J$41,'201.2 - Nový most'!$C$47:$J$75,'201.2 - Nový most'!$C$81:$K$669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7">'VON - Vedlejší a ostatní ...'!$C$4:$J$39,'VON - Vedlejší a ostatní ...'!$C$45:$J$66,'VON - Vedlejší a ostatní ...'!$C$72:$K$120</definedName>
    <definedName name="_xlnm.Print_Area" localSheetId="1">'VOP k ceně díla'!$A$1:$F$29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2" i="1" s="1"/>
  <c r="J35" i="7"/>
  <c r="AX62" i="1"/>
  <c r="BI119" i="7"/>
  <c r="BH119" i="7"/>
  <c r="BG119" i="7"/>
  <c r="BF119" i="7"/>
  <c r="T119" i="7"/>
  <c r="T118" i="7"/>
  <c r="R119" i="7"/>
  <c r="R118" i="7" s="1"/>
  <c r="P119" i="7"/>
  <c r="P118" i="7"/>
  <c r="BI116" i="7"/>
  <c r="BH116" i="7"/>
  <c r="BG116" i="7"/>
  <c r="BF116" i="7"/>
  <c r="T116" i="7"/>
  <c r="T115" i="7" s="1"/>
  <c r="R116" i="7"/>
  <c r="R115" i="7"/>
  <c r="P116" i="7"/>
  <c r="P115" i="7" s="1"/>
  <c r="BI113" i="7"/>
  <c r="BH113" i="7"/>
  <c r="BG113" i="7"/>
  <c r="BF113" i="7"/>
  <c r="T113" i="7"/>
  <c r="T112" i="7" s="1"/>
  <c r="R113" i="7"/>
  <c r="R112" i="7" s="1"/>
  <c r="P113" i="7"/>
  <c r="P112" i="7" s="1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J82" i="7"/>
  <c r="J81" i="7"/>
  <c r="F81" i="7"/>
  <c r="F79" i="7"/>
  <c r="E77" i="7"/>
  <c r="J55" i="7"/>
  <c r="J54" i="7"/>
  <c r="F54" i="7"/>
  <c r="F52" i="7"/>
  <c r="E50" i="7"/>
  <c r="J18" i="7"/>
  <c r="E18" i="7"/>
  <c r="F55" i="7" s="1"/>
  <c r="J17" i="7"/>
  <c r="J12" i="7"/>
  <c r="J52" i="7" s="1"/>
  <c r="E7" i="7"/>
  <c r="E75" i="7" s="1"/>
  <c r="J39" i="6"/>
  <c r="J38" i="6"/>
  <c r="AY61" i="1"/>
  <c r="J37" i="6"/>
  <c r="AX61" i="1" s="1"/>
  <c r="BI668" i="6"/>
  <c r="BH668" i="6"/>
  <c r="BG668" i="6"/>
  <c r="BF668" i="6"/>
  <c r="T668" i="6"/>
  <c r="R668" i="6"/>
  <c r="P668" i="6"/>
  <c r="BI665" i="6"/>
  <c r="BH665" i="6"/>
  <c r="BG665" i="6"/>
  <c r="BF665" i="6"/>
  <c r="T665" i="6"/>
  <c r="R665" i="6"/>
  <c r="P665" i="6"/>
  <c r="BI655" i="6"/>
  <c r="BH655" i="6"/>
  <c r="BG655" i="6"/>
  <c r="BF655" i="6"/>
  <c r="T655" i="6"/>
  <c r="R655" i="6"/>
  <c r="P655" i="6"/>
  <c r="BI652" i="6"/>
  <c r="BH652" i="6"/>
  <c r="BG652" i="6"/>
  <c r="BF652" i="6"/>
  <c r="T652" i="6"/>
  <c r="R652" i="6"/>
  <c r="P652" i="6"/>
  <c r="BI646" i="6"/>
  <c r="BH646" i="6"/>
  <c r="BG646" i="6"/>
  <c r="BF646" i="6"/>
  <c r="T646" i="6"/>
  <c r="R646" i="6"/>
  <c r="P646" i="6"/>
  <c r="BI643" i="6"/>
  <c r="BH643" i="6"/>
  <c r="BG643" i="6"/>
  <c r="BF643" i="6"/>
  <c r="T643" i="6"/>
  <c r="R643" i="6"/>
  <c r="P643" i="6"/>
  <c r="BI637" i="6"/>
  <c r="BH637" i="6"/>
  <c r="BG637" i="6"/>
  <c r="BF637" i="6"/>
  <c r="T637" i="6"/>
  <c r="R637" i="6"/>
  <c r="P637" i="6"/>
  <c r="BI634" i="6"/>
  <c r="BH634" i="6"/>
  <c r="BG634" i="6"/>
  <c r="BF634" i="6"/>
  <c r="T634" i="6"/>
  <c r="R634" i="6"/>
  <c r="P634" i="6"/>
  <c r="BI631" i="6"/>
  <c r="BH631" i="6"/>
  <c r="BG631" i="6"/>
  <c r="BF631" i="6"/>
  <c r="T631" i="6"/>
  <c r="R631" i="6"/>
  <c r="P631" i="6"/>
  <c r="BI615" i="6"/>
  <c r="BH615" i="6"/>
  <c r="BG615" i="6"/>
  <c r="BF615" i="6"/>
  <c r="T615" i="6"/>
  <c r="R615" i="6"/>
  <c r="P615" i="6"/>
  <c r="BI612" i="6"/>
  <c r="BH612" i="6"/>
  <c r="BG612" i="6"/>
  <c r="BF612" i="6"/>
  <c r="T612" i="6"/>
  <c r="R612" i="6"/>
  <c r="P612" i="6"/>
  <c r="BI609" i="6"/>
  <c r="BH609" i="6"/>
  <c r="BG609" i="6"/>
  <c r="BF609" i="6"/>
  <c r="T609" i="6"/>
  <c r="R609" i="6"/>
  <c r="P609" i="6"/>
  <c r="BI603" i="6"/>
  <c r="BH603" i="6"/>
  <c r="BG603" i="6"/>
  <c r="BF603" i="6"/>
  <c r="T603" i="6"/>
  <c r="R603" i="6"/>
  <c r="P603" i="6"/>
  <c r="BI600" i="6"/>
  <c r="BH600" i="6"/>
  <c r="BG600" i="6"/>
  <c r="BF600" i="6"/>
  <c r="T600" i="6"/>
  <c r="R600" i="6"/>
  <c r="P600" i="6"/>
  <c r="BI594" i="6"/>
  <c r="BH594" i="6"/>
  <c r="BG594" i="6"/>
  <c r="BF594" i="6"/>
  <c r="T594" i="6"/>
  <c r="R594" i="6"/>
  <c r="P594" i="6"/>
  <c r="BI590" i="6"/>
  <c r="BH590" i="6"/>
  <c r="BG590" i="6"/>
  <c r="BF590" i="6"/>
  <c r="T590" i="6"/>
  <c r="T589" i="6" s="1"/>
  <c r="R590" i="6"/>
  <c r="R589" i="6"/>
  <c r="P590" i="6"/>
  <c r="P589" i="6"/>
  <c r="BI586" i="6"/>
  <c r="BH586" i="6"/>
  <c r="BG586" i="6"/>
  <c r="BF586" i="6"/>
  <c r="T586" i="6"/>
  <c r="R586" i="6"/>
  <c r="P586" i="6"/>
  <c r="BI583" i="6"/>
  <c r="BH583" i="6"/>
  <c r="BG583" i="6"/>
  <c r="BF583" i="6"/>
  <c r="T583" i="6"/>
  <c r="R583" i="6"/>
  <c r="P583" i="6"/>
  <c r="BI579" i="6"/>
  <c r="BH579" i="6"/>
  <c r="BG579" i="6"/>
  <c r="BF579" i="6"/>
  <c r="T579" i="6"/>
  <c r="R579" i="6"/>
  <c r="P579" i="6"/>
  <c r="BI573" i="6"/>
  <c r="BH573" i="6"/>
  <c r="BG573" i="6"/>
  <c r="BF573" i="6"/>
  <c r="T573" i="6"/>
  <c r="R573" i="6"/>
  <c r="P573" i="6"/>
  <c r="BI567" i="6"/>
  <c r="BH567" i="6"/>
  <c r="BG567" i="6"/>
  <c r="BF567" i="6"/>
  <c r="T567" i="6"/>
  <c r="R567" i="6"/>
  <c r="P567" i="6"/>
  <c r="BI566" i="6"/>
  <c r="BH566" i="6"/>
  <c r="BG566" i="6"/>
  <c r="BF566" i="6"/>
  <c r="T566" i="6"/>
  <c r="R566" i="6"/>
  <c r="P566" i="6"/>
  <c r="BI560" i="6"/>
  <c r="BH560" i="6"/>
  <c r="BG560" i="6"/>
  <c r="BF560" i="6"/>
  <c r="T560" i="6"/>
  <c r="R560" i="6"/>
  <c r="P560" i="6"/>
  <c r="BI558" i="6"/>
  <c r="BH558" i="6"/>
  <c r="BG558" i="6"/>
  <c r="BF558" i="6"/>
  <c r="T558" i="6"/>
  <c r="R558" i="6"/>
  <c r="P558" i="6"/>
  <c r="BI555" i="6"/>
  <c r="BH555" i="6"/>
  <c r="BG555" i="6"/>
  <c r="BF555" i="6"/>
  <c r="T555" i="6"/>
  <c r="R555" i="6"/>
  <c r="P555" i="6"/>
  <c r="BI549" i="6"/>
  <c r="BH549" i="6"/>
  <c r="BG549" i="6"/>
  <c r="BF549" i="6"/>
  <c r="T549" i="6"/>
  <c r="R549" i="6"/>
  <c r="P549" i="6"/>
  <c r="BI547" i="6"/>
  <c r="BH547" i="6"/>
  <c r="BG547" i="6"/>
  <c r="BF547" i="6"/>
  <c r="T547" i="6"/>
  <c r="R547" i="6"/>
  <c r="P547" i="6"/>
  <c r="BI540" i="6"/>
  <c r="BH540" i="6"/>
  <c r="BG540" i="6"/>
  <c r="BF540" i="6"/>
  <c r="T540" i="6"/>
  <c r="R540" i="6"/>
  <c r="P540" i="6"/>
  <c r="BI538" i="6"/>
  <c r="BH538" i="6"/>
  <c r="BG538" i="6"/>
  <c r="BF538" i="6"/>
  <c r="T538" i="6"/>
  <c r="R538" i="6"/>
  <c r="P538" i="6"/>
  <c r="BI535" i="6"/>
  <c r="BH535" i="6"/>
  <c r="BG535" i="6"/>
  <c r="BF535" i="6"/>
  <c r="T535" i="6"/>
  <c r="R535" i="6"/>
  <c r="P535" i="6"/>
  <c r="BI529" i="6"/>
  <c r="BH529" i="6"/>
  <c r="BG529" i="6"/>
  <c r="BF529" i="6"/>
  <c r="T529" i="6"/>
  <c r="R529" i="6"/>
  <c r="P529" i="6"/>
  <c r="BI527" i="6"/>
  <c r="BH527" i="6"/>
  <c r="BG527" i="6"/>
  <c r="BF527" i="6"/>
  <c r="T527" i="6"/>
  <c r="R527" i="6"/>
  <c r="P527" i="6"/>
  <c r="BI524" i="6"/>
  <c r="BH524" i="6"/>
  <c r="BG524" i="6"/>
  <c r="BF524" i="6"/>
  <c r="T524" i="6"/>
  <c r="R524" i="6"/>
  <c r="P524" i="6"/>
  <c r="BI518" i="6"/>
  <c r="BH518" i="6"/>
  <c r="BG518" i="6"/>
  <c r="BF518" i="6"/>
  <c r="T518" i="6"/>
  <c r="R518" i="6"/>
  <c r="P518" i="6"/>
  <c r="BI517" i="6"/>
  <c r="BH517" i="6"/>
  <c r="BG517" i="6"/>
  <c r="BF517" i="6"/>
  <c r="T517" i="6"/>
  <c r="R517" i="6"/>
  <c r="P517" i="6"/>
  <c r="BI515" i="6"/>
  <c r="BH515" i="6"/>
  <c r="BG515" i="6"/>
  <c r="BF515" i="6"/>
  <c r="T515" i="6"/>
  <c r="R515" i="6"/>
  <c r="P515" i="6"/>
  <c r="BI512" i="6"/>
  <c r="BH512" i="6"/>
  <c r="BG512" i="6"/>
  <c r="BF512" i="6"/>
  <c r="T512" i="6"/>
  <c r="R512" i="6"/>
  <c r="P512" i="6"/>
  <c r="BI506" i="6"/>
  <c r="BH506" i="6"/>
  <c r="BG506" i="6"/>
  <c r="BF506" i="6"/>
  <c r="T506" i="6"/>
  <c r="R506" i="6"/>
  <c r="P506" i="6"/>
  <c r="BI503" i="6"/>
  <c r="BH503" i="6"/>
  <c r="BG503" i="6"/>
  <c r="BF503" i="6"/>
  <c r="T503" i="6"/>
  <c r="R503" i="6"/>
  <c r="P503" i="6"/>
  <c r="BI497" i="6"/>
  <c r="BH497" i="6"/>
  <c r="BG497" i="6"/>
  <c r="BF497" i="6"/>
  <c r="T497" i="6"/>
  <c r="R497" i="6"/>
  <c r="P497" i="6"/>
  <c r="BI495" i="6"/>
  <c r="BH495" i="6"/>
  <c r="BG495" i="6"/>
  <c r="BF495" i="6"/>
  <c r="T495" i="6"/>
  <c r="R495" i="6"/>
  <c r="P495" i="6"/>
  <c r="BI490" i="6"/>
  <c r="BH490" i="6"/>
  <c r="BG490" i="6"/>
  <c r="BF490" i="6"/>
  <c r="T490" i="6"/>
  <c r="R490" i="6"/>
  <c r="P490" i="6"/>
  <c r="BI484" i="6"/>
  <c r="BH484" i="6"/>
  <c r="BG484" i="6"/>
  <c r="BF484" i="6"/>
  <c r="T484" i="6"/>
  <c r="R484" i="6"/>
  <c r="P484" i="6"/>
  <c r="BI478" i="6"/>
  <c r="BH478" i="6"/>
  <c r="BG478" i="6"/>
  <c r="BF478" i="6"/>
  <c r="T478" i="6"/>
  <c r="R478" i="6"/>
  <c r="P478" i="6"/>
  <c r="BI472" i="6"/>
  <c r="BH472" i="6"/>
  <c r="BG472" i="6"/>
  <c r="BF472" i="6"/>
  <c r="T472" i="6"/>
  <c r="R472" i="6"/>
  <c r="P472" i="6"/>
  <c r="BI466" i="6"/>
  <c r="BH466" i="6"/>
  <c r="BG466" i="6"/>
  <c r="BF466" i="6"/>
  <c r="T466" i="6"/>
  <c r="R466" i="6"/>
  <c r="P466" i="6"/>
  <c r="BI459" i="6"/>
  <c r="BH459" i="6"/>
  <c r="BG459" i="6"/>
  <c r="BF459" i="6"/>
  <c r="T459" i="6"/>
  <c r="R459" i="6"/>
  <c r="P459" i="6"/>
  <c r="BI452" i="6"/>
  <c r="BH452" i="6"/>
  <c r="BG452" i="6"/>
  <c r="BF452" i="6"/>
  <c r="T452" i="6"/>
  <c r="R452" i="6"/>
  <c r="P452" i="6"/>
  <c r="BI446" i="6"/>
  <c r="BH446" i="6"/>
  <c r="BG446" i="6"/>
  <c r="BF446" i="6"/>
  <c r="T446" i="6"/>
  <c r="R446" i="6"/>
  <c r="P446" i="6"/>
  <c r="BI440" i="6"/>
  <c r="BH440" i="6"/>
  <c r="BG440" i="6"/>
  <c r="BF440" i="6"/>
  <c r="T440" i="6"/>
  <c r="R440" i="6"/>
  <c r="P440" i="6"/>
  <c r="BI434" i="6"/>
  <c r="BH434" i="6"/>
  <c r="BG434" i="6"/>
  <c r="BF434" i="6"/>
  <c r="T434" i="6"/>
  <c r="R434" i="6"/>
  <c r="P434" i="6"/>
  <c r="BI427" i="6"/>
  <c r="BH427" i="6"/>
  <c r="BG427" i="6"/>
  <c r="BF427" i="6"/>
  <c r="T427" i="6"/>
  <c r="R427" i="6"/>
  <c r="P427" i="6"/>
  <c r="BI425" i="6"/>
  <c r="BH425" i="6"/>
  <c r="BG425" i="6"/>
  <c r="BF425" i="6"/>
  <c r="T425" i="6"/>
  <c r="R425" i="6"/>
  <c r="P425" i="6"/>
  <c r="BI418" i="6"/>
  <c r="BH418" i="6"/>
  <c r="BG418" i="6"/>
  <c r="BF418" i="6"/>
  <c r="T418" i="6"/>
  <c r="R418" i="6"/>
  <c r="P418" i="6"/>
  <c r="BI413" i="6"/>
  <c r="BH413" i="6"/>
  <c r="BG413" i="6"/>
  <c r="BF413" i="6"/>
  <c r="T413" i="6"/>
  <c r="R413" i="6"/>
  <c r="P413" i="6"/>
  <c r="BI406" i="6"/>
  <c r="BH406" i="6"/>
  <c r="BG406" i="6"/>
  <c r="BF406" i="6"/>
  <c r="T406" i="6"/>
  <c r="R406" i="6"/>
  <c r="P406" i="6"/>
  <c r="BI400" i="6"/>
  <c r="BH400" i="6"/>
  <c r="BG400" i="6"/>
  <c r="BF400" i="6"/>
  <c r="T400" i="6"/>
  <c r="R400" i="6"/>
  <c r="P400" i="6"/>
  <c r="BI395" i="6"/>
  <c r="BH395" i="6"/>
  <c r="BG395" i="6"/>
  <c r="BF395" i="6"/>
  <c r="T395" i="6"/>
  <c r="R395" i="6"/>
  <c r="P395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5" i="6"/>
  <c r="BH385" i="6"/>
  <c r="BG385" i="6"/>
  <c r="BF385" i="6"/>
  <c r="T385" i="6"/>
  <c r="R385" i="6"/>
  <c r="P385" i="6"/>
  <c r="BI380" i="6"/>
  <c r="BH380" i="6"/>
  <c r="BG380" i="6"/>
  <c r="BF380" i="6"/>
  <c r="T380" i="6"/>
  <c r="R380" i="6"/>
  <c r="P380" i="6"/>
  <c r="BI376" i="6"/>
  <c r="BH376" i="6"/>
  <c r="BG376" i="6"/>
  <c r="BF376" i="6"/>
  <c r="T376" i="6"/>
  <c r="R376" i="6"/>
  <c r="P376" i="6"/>
  <c r="BI373" i="6"/>
  <c r="BH373" i="6"/>
  <c r="BG373" i="6"/>
  <c r="BF373" i="6"/>
  <c r="T373" i="6"/>
  <c r="R373" i="6"/>
  <c r="P373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59" i="6"/>
  <c r="BH359" i="6"/>
  <c r="BG359" i="6"/>
  <c r="BF359" i="6"/>
  <c r="T359" i="6"/>
  <c r="R359" i="6"/>
  <c r="P359" i="6"/>
  <c r="BI354" i="6"/>
  <c r="BH354" i="6"/>
  <c r="BG354" i="6"/>
  <c r="BF354" i="6"/>
  <c r="T354" i="6"/>
  <c r="R354" i="6"/>
  <c r="P354" i="6"/>
  <c r="BI349" i="6"/>
  <c r="BH349" i="6"/>
  <c r="BG349" i="6"/>
  <c r="BF349" i="6"/>
  <c r="T349" i="6"/>
  <c r="R349" i="6"/>
  <c r="P349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35" i="6"/>
  <c r="BH335" i="6"/>
  <c r="BG335" i="6"/>
  <c r="BF335" i="6"/>
  <c r="T335" i="6"/>
  <c r="R335" i="6"/>
  <c r="P335" i="6"/>
  <c r="BI333" i="6"/>
  <c r="BH333" i="6"/>
  <c r="BG333" i="6"/>
  <c r="BF333" i="6"/>
  <c r="T333" i="6"/>
  <c r="R333" i="6"/>
  <c r="P333" i="6"/>
  <c r="BI327" i="6"/>
  <c r="BH327" i="6"/>
  <c r="BG327" i="6"/>
  <c r="BF327" i="6"/>
  <c r="T327" i="6"/>
  <c r="R327" i="6"/>
  <c r="P327" i="6"/>
  <c r="BI322" i="6"/>
  <c r="BH322" i="6"/>
  <c r="BG322" i="6"/>
  <c r="BF322" i="6"/>
  <c r="T322" i="6"/>
  <c r="R322" i="6"/>
  <c r="P322" i="6"/>
  <c r="BI316" i="6"/>
  <c r="BH316" i="6"/>
  <c r="BG316" i="6"/>
  <c r="BF316" i="6"/>
  <c r="T316" i="6"/>
  <c r="R316" i="6"/>
  <c r="P316" i="6"/>
  <c r="BI310" i="6"/>
  <c r="BH310" i="6"/>
  <c r="BG310" i="6"/>
  <c r="BF310" i="6"/>
  <c r="T310" i="6"/>
  <c r="R310" i="6"/>
  <c r="P310" i="6"/>
  <c r="BI303" i="6"/>
  <c r="BH303" i="6"/>
  <c r="BG303" i="6"/>
  <c r="BF303" i="6"/>
  <c r="T303" i="6"/>
  <c r="R303" i="6"/>
  <c r="P303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89" i="6"/>
  <c r="BH289" i="6"/>
  <c r="BG289" i="6"/>
  <c r="BF289" i="6"/>
  <c r="T289" i="6"/>
  <c r="R289" i="6"/>
  <c r="P289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78" i="6"/>
  <c r="BH278" i="6"/>
  <c r="BG278" i="6"/>
  <c r="BF278" i="6"/>
  <c r="T278" i="6"/>
  <c r="R278" i="6"/>
  <c r="P278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8" i="6"/>
  <c r="BH268" i="6"/>
  <c r="BG268" i="6"/>
  <c r="BF268" i="6"/>
  <c r="T268" i="6"/>
  <c r="R268" i="6"/>
  <c r="P268" i="6"/>
  <c r="BI264" i="6"/>
  <c r="BH264" i="6"/>
  <c r="BG264" i="6"/>
  <c r="BF264" i="6"/>
  <c r="T264" i="6"/>
  <c r="R264" i="6"/>
  <c r="P264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BI231" i="6"/>
  <c r="BH231" i="6"/>
  <c r="BG231" i="6"/>
  <c r="BF231" i="6"/>
  <c r="T231" i="6"/>
  <c r="R231" i="6"/>
  <c r="P231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15" i="6"/>
  <c r="BH215" i="6"/>
  <c r="BG215" i="6"/>
  <c r="BF215" i="6"/>
  <c r="T215" i="6"/>
  <c r="R215" i="6"/>
  <c r="P215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4" i="6"/>
  <c r="BH194" i="6"/>
  <c r="BG194" i="6"/>
  <c r="BF194" i="6"/>
  <c r="T194" i="6"/>
  <c r="R194" i="6"/>
  <c r="P194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6" i="6"/>
  <c r="BH176" i="6"/>
  <c r="BG176" i="6"/>
  <c r="BF176" i="6"/>
  <c r="T176" i="6"/>
  <c r="R176" i="6"/>
  <c r="P176" i="6"/>
  <c r="BI167" i="6"/>
  <c r="BH167" i="6"/>
  <c r="BG167" i="6"/>
  <c r="BF167" i="6"/>
  <c r="T167" i="6"/>
  <c r="R167" i="6"/>
  <c r="P167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29" i="6"/>
  <c r="BH129" i="6"/>
  <c r="BG129" i="6"/>
  <c r="BF129" i="6"/>
  <c r="T129" i="6"/>
  <c r="R129" i="6"/>
  <c r="P129" i="6"/>
  <c r="BI123" i="6"/>
  <c r="BH123" i="6"/>
  <c r="BG123" i="6"/>
  <c r="BF123" i="6"/>
  <c r="T123" i="6"/>
  <c r="R123" i="6"/>
  <c r="P123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99" i="6"/>
  <c r="BH99" i="6"/>
  <c r="BG99" i="6"/>
  <c r="BF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59" i="6" s="1"/>
  <c r="J19" i="6"/>
  <c r="J14" i="6"/>
  <c r="J90" i="6" s="1"/>
  <c r="E7" i="6"/>
  <c r="E50" i="6" s="1"/>
  <c r="J39" i="5"/>
  <c r="J38" i="5"/>
  <c r="AY60" i="1" s="1"/>
  <c r="J37" i="5"/>
  <c r="AX60" i="1"/>
  <c r="BI165" i="5"/>
  <c r="BH165" i="5"/>
  <c r="BG165" i="5"/>
  <c r="BF165" i="5"/>
  <c r="T165" i="5"/>
  <c r="T164" i="5"/>
  <c r="T163" i="5" s="1"/>
  <c r="R165" i="5"/>
  <c r="R164" i="5" s="1"/>
  <c r="R163" i="5" s="1"/>
  <c r="P165" i="5"/>
  <c r="P164" i="5"/>
  <c r="P163" i="5" s="1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7" i="5"/>
  <c r="BH127" i="5"/>
  <c r="BG127" i="5"/>
  <c r="BF127" i="5"/>
  <c r="T127" i="5"/>
  <c r="R127" i="5"/>
  <c r="P127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0" i="5"/>
  <c r="BH110" i="5"/>
  <c r="BG110" i="5"/>
  <c r="BF110" i="5"/>
  <c r="T110" i="5"/>
  <c r="R110" i="5"/>
  <c r="P110" i="5"/>
  <c r="BI105" i="5"/>
  <c r="BH105" i="5"/>
  <c r="BG105" i="5"/>
  <c r="BF105" i="5"/>
  <c r="T105" i="5"/>
  <c r="R105" i="5"/>
  <c r="P105" i="5"/>
  <c r="BI99" i="5"/>
  <c r="BH99" i="5"/>
  <c r="BG99" i="5"/>
  <c r="BF99" i="5"/>
  <c r="T99" i="5"/>
  <c r="R99" i="5"/>
  <c r="P99" i="5"/>
  <c r="BI94" i="5"/>
  <c r="BH94" i="5"/>
  <c r="BG94" i="5"/>
  <c r="BF94" i="5"/>
  <c r="T94" i="5"/>
  <c r="R94" i="5"/>
  <c r="P94" i="5"/>
  <c r="J88" i="5"/>
  <c r="J87" i="5"/>
  <c r="F87" i="5"/>
  <c r="F85" i="5"/>
  <c r="E83" i="5"/>
  <c r="J59" i="5"/>
  <c r="J58" i="5"/>
  <c r="F58" i="5"/>
  <c r="F56" i="5"/>
  <c r="E54" i="5"/>
  <c r="J20" i="5"/>
  <c r="E20" i="5"/>
  <c r="F88" i="5"/>
  <c r="J19" i="5"/>
  <c r="J14" i="5"/>
  <c r="J85" i="5" s="1"/>
  <c r="E7" i="5"/>
  <c r="E50" i="5" s="1"/>
  <c r="J39" i="4"/>
  <c r="J38" i="4"/>
  <c r="AY58" i="1" s="1"/>
  <c r="J37" i="4"/>
  <c r="AX58" i="1"/>
  <c r="BI162" i="4"/>
  <c r="BH162" i="4"/>
  <c r="BG162" i="4"/>
  <c r="BF162" i="4"/>
  <c r="T162" i="4"/>
  <c r="R162" i="4"/>
  <c r="P162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4" i="4"/>
  <c r="BH104" i="4"/>
  <c r="BG104" i="4"/>
  <c r="BF104" i="4"/>
  <c r="T104" i="4"/>
  <c r="R104" i="4"/>
  <c r="P104" i="4"/>
  <c r="BI97" i="4"/>
  <c r="BH97" i="4"/>
  <c r="BG97" i="4"/>
  <c r="BF97" i="4"/>
  <c r="T97" i="4"/>
  <c r="R97" i="4"/>
  <c r="P97" i="4"/>
  <c r="BI90" i="4"/>
  <c r="BH90" i="4"/>
  <c r="BG90" i="4"/>
  <c r="BF90" i="4"/>
  <c r="T90" i="4"/>
  <c r="R90" i="4"/>
  <c r="P90" i="4"/>
  <c r="J84" i="4"/>
  <c r="J83" i="4"/>
  <c r="F83" i="4"/>
  <c r="F81" i="4"/>
  <c r="E79" i="4"/>
  <c r="J59" i="4"/>
  <c r="J58" i="4"/>
  <c r="F58" i="4"/>
  <c r="F56" i="4"/>
  <c r="E54" i="4"/>
  <c r="J20" i="4"/>
  <c r="E20" i="4"/>
  <c r="F84" i="4" s="1"/>
  <c r="J19" i="4"/>
  <c r="J14" i="4"/>
  <c r="J81" i="4" s="1"/>
  <c r="E7" i="4"/>
  <c r="E75" i="4"/>
  <c r="J39" i="3"/>
  <c r="J38" i="3"/>
  <c r="AY57" i="1" s="1"/>
  <c r="J37" i="3"/>
  <c r="AX57" i="1" s="1"/>
  <c r="BI464" i="3"/>
  <c r="BH464" i="3"/>
  <c r="BG464" i="3"/>
  <c r="BF464" i="3"/>
  <c r="T464" i="3"/>
  <c r="T463" i="3" s="1"/>
  <c r="R464" i="3"/>
  <c r="R463" i="3" s="1"/>
  <c r="P464" i="3"/>
  <c r="P463" i="3" s="1"/>
  <c r="BI458" i="3"/>
  <c r="BH458" i="3"/>
  <c r="BG458" i="3"/>
  <c r="BF458" i="3"/>
  <c r="T458" i="3"/>
  <c r="R458" i="3"/>
  <c r="P458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2" i="3"/>
  <c r="BH442" i="3"/>
  <c r="BG442" i="3"/>
  <c r="BF442" i="3"/>
  <c r="T442" i="3"/>
  <c r="R442" i="3"/>
  <c r="P442" i="3"/>
  <c r="BI439" i="3"/>
  <c r="BH439" i="3"/>
  <c r="BG439" i="3"/>
  <c r="BF439" i="3"/>
  <c r="T439" i="3"/>
  <c r="R439" i="3"/>
  <c r="P439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5" i="3"/>
  <c r="BH425" i="3"/>
  <c r="BG425" i="3"/>
  <c r="BF425" i="3"/>
  <c r="T425" i="3"/>
  <c r="R425" i="3"/>
  <c r="P425" i="3"/>
  <c r="BI419" i="3"/>
  <c r="BH419" i="3"/>
  <c r="BG419" i="3"/>
  <c r="BF419" i="3"/>
  <c r="T419" i="3"/>
  <c r="R419" i="3"/>
  <c r="P419" i="3"/>
  <c r="BI413" i="3"/>
  <c r="BH413" i="3"/>
  <c r="BG413" i="3"/>
  <c r="BF413" i="3"/>
  <c r="T413" i="3"/>
  <c r="R413" i="3"/>
  <c r="P413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5" i="3"/>
  <c r="BH395" i="3"/>
  <c r="BG395" i="3"/>
  <c r="BF395" i="3"/>
  <c r="T395" i="3"/>
  <c r="R395" i="3"/>
  <c r="P395" i="3"/>
  <c r="BI389" i="3"/>
  <c r="BH389" i="3"/>
  <c r="BG389" i="3"/>
  <c r="BF389" i="3"/>
  <c r="T389" i="3"/>
  <c r="R389" i="3"/>
  <c r="P389" i="3"/>
  <c r="BI384" i="3"/>
  <c r="BH384" i="3"/>
  <c r="BG384" i="3"/>
  <c r="BF384" i="3"/>
  <c r="T384" i="3"/>
  <c r="R384" i="3"/>
  <c r="P384" i="3"/>
  <c r="BI378" i="3"/>
  <c r="BH378" i="3"/>
  <c r="BG378" i="3"/>
  <c r="BF378" i="3"/>
  <c r="T378" i="3"/>
  <c r="R378" i="3"/>
  <c r="P378" i="3"/>
  <c r="BI372" i="3"/>
  <c r="BH372" i="3"/>
  <c r="BG372" i="3"/>
  <c r="BF372" i="3"/>
  <c r="T372" i="3"/>
  <c r="R372" i="3"/>
  <c r="P372" i="3"/>
  <c r="BI367" i="3"/>
  <c r="BH367" i="3"/>
  <c r="BG367" i="3"/>
  <c r="BF367" i="3"/>
  <c r="T367" i="3"/>
  <c r="R367" i="3"/>
  <c r="P367" i="3"/>
  <c r="BI357" i="3"/>
  <c r="BH357" i="3"/>
  <c r="BG357" i="3"/>
  <c r="BF357" i="3"/>
  <c r="T357" i="3"/>
  <c r="R357" i="3"/>
  <c r="P357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1" i="3"/>
  <c r="BH271" i="3"/>
  <c r="BG271" i="3"/>
  <c r="BF271" i="3"/>
  <c r="T271" i="3"/>
  <c r="R271" i="3"/>
  <c r="P271" i="3"/>
  <c r="BI265" i="3"/>
  <c r="BH265" i="3"/>
  <c r="BG265" i="3"/>
  <c r="BF265" i="3"/>
  <c r="T265" i="3"/>
  <c r="R265" i="3"/>
  <c r="P265" i="3"/>
  <c r="BI256" i="3"/>
  <c r="BH256" i="3"/>
  <c r="BG256" i="3"/>
  <c r="BF256" i="3"/>
  <c r="T256" i="3"/>
  <c r="R256" i="3"/>
  <c r="P256" i="3"/>
  <c r="BI247" i="3"/>
  <c r="BH247" i="3"/>
  <c r="BG247" i="3"/>
  <c r="BF247" i="3"/>
  <c r="T247" i="3"/>
  <c r="R247" i="3"/>
  <c r="P247" i="3"/>
  <c r="BI238" i="3"/>
  <c r="BH238" i="3"/>
  <c r="BG238" i="3"/>
  <c r="BF238" i="3"/>
  <c r="T238" i="3"/>
  <c r="R238" i="3"/>
  <c r="P238" i="3"/>
  <c r="BI231" i="3"/>
  <c r="BH231" i="3"/>
  <c r="BG231" i="3"/>
  <c r="BF231" i="3"/>
  <c r="T231" i="3"/>
  <c r="R231" i="3"/>
  <c r="P231" i="3"/>
  <c r="BI224" i="3"/>
  <c r="BH224" i="3"/>
  <c r="BG224" i="3"/>
  <c r="BF224" i="3"/>
  <c r="T224" i="3"/>
  <c r="R224" i="3"/>
  <c r="P224" i="3"/>
  <c r="BI217" i="3"/>
  <c r="BH217" i="3"/>
  <c r="BG217" i="3"/>
  <c r="BF217" i="3"/>
  <c r="T217" i="3"/>
  <c r="R217" i="3"/>
  <c r="P217" i="3"/>
  <c r="BI210" i="3"/>
  <c r="BH210" i="3"/>
  <c r="BG210" i="3"/>
  <c r="BF210" i="3"/>
  <c r="T210" i="3"/>
  <c r="R210" i="3"/>
  <c r="P210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5" i="3"/>
  <c r="BH95" i="3"/>
  <c r="BG95" i="3"/>
  <c r="BF95" i="3"/>
  <c r="T95" i="3"/>
  <c r="R95" i="3"/>
  <c r="P95" i="3"/>
  <c r="J89" i="3"/>
  <c r="J88" i="3"/>
  <c r="F88" i="3"/>
  <c r="F86" i="3"/>
  <c r="E84" i="3"/>
  <c r="J59" i="3"/>
  <c r="J58" i="3"/>
  <c r="F58" i="3"/>
  <c r="F56" i="3"/>
  <c r="E54" i="3"/>
  <c r="J20" i="3"/>
  <c r="E20" i="3"/>
  <c r="F89" i="3" s="1"/>
  <c r="J19" i="3"/>
  <c r="J14" i="3"/>
  <c r="J86" i="3" s="1"/>
  <c r="E7" i="3"/>
  <c r="E80" i="3" s="1"/>
  <c r="J39" i="2"/>
  <c r="J38" i="2"/>
  <c r="AY56" i="1" s="1"/>
  <c r="J37" i="2"/>
  <c r="AX56" i="1" s="1"/>
  <c r="BI428" i="2"/>
  <c r="BH428" i="2"/>
  <c r="BG428" i="2"/>
  <c r="BF428" i="2"/>
  <c r="T428" i="2"/>
  <c r="T427" i="2" s="1"/>
  <c r="R428" i="2"/>
  <c r="R427" i="2"/>
  <c r="P428" i="2"/>
  <c r="P427" i="2" s="1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1" i="2"/>
  <c r="BH411" i="2"/>
  <c r="BG411" i="2"/>
  <c r="BF411" i="2"/>
  <c r="T411" i="2"/>
  <c r="R411" i="2"/>
  <c r="P411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70" i="2"/>
  <c r="BH370" i="2"/>
  <c r="BG370" i="2"/>
  <c r="BF370" i="2"/>
  <c r="T370" i="2"/>
  <c r="R370" i="2"/>
  <c r="P370" i="2"/>
  <c r="BI365" i="2"/>
  <c r="BH365" i="2"/>
  <c r="BG365" i="2"/>
  <c r="BF365" i="2"/>
  <c r="T365" i="2"/>
  <c r="R365" i="2"/>
  <c r="P365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47" i="2"/>
  <c r="BH347" i="2"/>
  <c r="BG347" i="2"/>
  <c r="BF347" i="2"/>
  <c r="T347" i="2"/>
  <c r="R347" i="2"/>
  <c r="P347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299" i="2"/>
  <c r="BH299" i="2"/>
  <c r="BG299" i="2"/>
  <c r="BF299" i="2"/>
  <c r="T299" i="2"/>
  <c r="R299" i="2"/>
  <c r="P299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90" i="2"/>
  <c r="J89" i="2"/>
  <c r="F89" i="2"/>
  <c r="F87" i="2"/>
  <c r="E85" i="2"/>
  <c r="J59" i="2"/>
  <c r="J58" i="2"/>
  <c r="F58" i="2"/>
  <c r="F56" i="2"/>
  <c r="E54" i="2"/>
  <c r="J20" i="2"/>
  <c r="E20" i="2"/>
  <c r="F90" i="2"/>
  <c r="J19" i="2"/>
  <c r="J14" i="2"/>
  <c r="J87" i="2" s="1"/>
  <c r="E7" i="2"/>
  <c r="E81" i="2" s="1"/>
  <c r="L50" i="1"/>
  <c r="AM50" i="1"/>
  <c r="AM49" i="1"/>
  <c r="L49" i="1"/>
  <c r="AM47" i="1"/>
  <c r="L47" i="1"/>
  <c r="L45" i="1"/>
  <c r="L44" i="1"/>
  <c r="J96" i="2"/>
  <c r="J367" i="3"/>
  <c r="BK99" i="5"/>
  <c r="BK652" i="6"/>
  <c r="BK106" i="2"/>
  <c r="J154" i="5"/>
  <c r="BK322" i="6"/>
  <c r="J459" i="6"/>
  <c r="J231" i="2"/>
  <c r="BK375" i="2"/>
  <c r="BK105" i="5"/>
  <c r="J284" i="6"/>
  <c r="BK560" i="6"/>
  <c r="J127" i="2"/>
  <c r="BK152" i="3"/>
  <c r="BK137" i="3"/>
  <c r="J281" i="3"/>
  <c r="J132" i="5"/>
  <c r="BK284" i="6"/>
  <c r="BK631" i="6"/>
  <c r="J157" i="2"/>
  <c r="J439" i="3"/>
  <c r="BK115" i="3"/>
  <c r="J333" i="6"/>
  <c r="J634" i="6"/>
  <c r="BK189" i="2"/>
  <c r="J224" i="2"/>
  <c r="BK191" i="3"/>
  <c r="BK199" i="3"/>
  <c r="BK142" i="5"/>
  <c r="J612" i="6"/>
  <c r="J93" i="7"/>
  <c r="BK144" i="5"/>
  <c r="J344" i="6"/>
  <c r="J555" i="6"/>
  <c r="BK387" i="2"/>
  <c r="BK351" i="3"/>
  <c r="J144" i="5"/>
  <c r="BK310" i="6"/>
  <c r="J164" i="2"/>
  <c r="BK210" i="3"/>
  <c r="BK365" i="6"/>
  <c r="BK111" i="6"/>
  <c r="BK428" i="2"/>
  <c r="J402" i="2"/>
  <c r="J165" i="3"/>
  <c r="J167" i="6"/>
  <c r="BK434" i="6"/>
  <c r="BK202" i="6"/>
  <c r="BK238" i="2"/>
  <c r="J247" i="3"/>
  <c r="J122" i="3"/>
  <c r="J122" i="5"/>
  <c r="J385" i="6"/>
  <c r="BK524" i="6"/>
  <c r="J168" i="2"/>
  <c r="J307" i="3"/>
  <c r="BK313" i="3"/>
  <c r="BK117" i="4"/>
  <c r="J283" i="6"/>
  <c r="BK558" i="6"/>
  <c r="BK186" i="2"/>
  <c r="J341" i="2"/>
  <c r="J191" i="3"/>
  <c r="J188" i="6"/>
  <c r="BK385" i="6"/>
  <c r="BK157" i="2"/>
  <c r="J195" i="2"/>
  <c r="J334" i="3"/>
  <c r="BK419" i="3"/>
  <c r="J132" i="3"/>
  <c r="J466" i="6"/>
  <c r="BK327" i="6"/>
  <c r="J103" i="7"/>
  <c r="BK309" i="2"/>
  <c r="J256" i="3"/>
  <c r="J419" i="3"/>
  <c r="BK154" i="5"/>
  <c r="J349" i="6"/>
  <c r="J515" i="6"/>
  <c r="J495" i="6"/>
  <c r="J424" i="2"/>
  <c r="J95" i="3"/>
  <c r="BK401" i="3"/>
  <c r="BK114" i="4"/>
  <c r="BK200" i="6"/>
  <c r="BK547" i="6"/>
  <c r="BK99" i="7"/>
  <c r="BK145" i="4"/>
  <c r="J373" i="6"/>
  <c r="J655" i="6"/>
  <c r="BK210" i="6"/>
  <c r="BK144" i="2"/>
  <c r="J127" i="3"/>
  <c r="J99" i="5"/>
  <c r="J558" i="6"/>
  <c r="BK251" i="2"/>
  <c r="BK297" i="3"/>
  <c r="BK176" i="6"/>
  <c r="J590" i="6"/>
  <c r="BK263" i="2"/>
  <c r="BK411" i="2"/>
  <c r="J168" i="3"/>
  <c r="BK137" i="5"/>
  <c r="BK226" i="6"/>
  <c r="BK243" i="6"/>
  <c r="BK103" i="7"/>
  <c r="BK114" i="2"/>
  <c r="BK194" i="3"/>
  <c r="BK357" i="3"/>
  <c r="J137" i="5"/>
  <c r="J594" i="6"/>
  <c r="BK538" i="6"/>
  <c r="J119" i="7"/>
  <c r="J106" i="2"/>
  <c r="J431" i="3"/>
  <c r="J90" i="4"/>
  <c r="BK668" i="6"/>
  <c r="BK367" i="6"/>
  <c r="J175" i="2"/>
  <c r="BK177" i="2"/>
  <c r="J344" i="3"/>
  <c r="BK132" i="5"/>
  <c r="J427" i="6"/>
  <c r="BK99" i="6"/>
  <c r="BK88" i="7"/>
  <c r="AS59" i="1"/>
  <c r="BK337" i="3"/>
  <c r="BK147" i="4"/>
  <c r="J440" i="6"/>
  <c r="BK224" i="6"/>
  <c r="BK257" i="2"/>
  <c r="J392" i="2"/>
  <c r="J105" i="3"/>
  <c r="J104" i="4"/>
  <c r="J296" i="6"/>
  <c r="J538" i="6"/>
  <c r="BK421" i="2"/>
  <c r="J204" i="3"/>
  <c r="J100" i="3"/>
  <c r="BK108" i="6"/>
  <c r="BK395" i="6"/>
  <c r="BK427" i="6"/>
  <c r="BK186" i="3"/>
  <c r="J176" i="6"/>
  <c r="BK529" i="6"/>
  <c r="BK119" i="7"/>
  <c r="J180" i="2"/>
  <c r="J137" i="3"/>
  <c r="BK149" i="4"/>
  <c r="J380" i="6"/>
  <c r="BK216" i="2"/>
  <c r="BK346" i="3"/>
  <c r="BK344" i="6"/>
  <c r="J210" i="6"/>
  <c r="BK594" i="6"/>
  <c r="BK204" i="2"/>
  <c r="J357" i="3"/>
  <c r="BK307" i="3"/>
  <c r="BK359" i="6"/>
  <c r="J224" i="6"/>
  <c r="J298" i="6"/>
  <c r="BK106" i="7"/>
  <c r="BK424" i="2"/>
  <c r="BK176" i="3"/>
  <c r="BK256" i="3"/>
  <c r="J182" i="6"/>
  <c r="BK583" i="6"/>
  <c r="BK108" i="7"/>
  <c r="BK210" i="2"/>
  <c r="BK413" i="3"/>
  <c r="J535" i="6"/>
  <c r="J237" i="6"/>
  <c r="BK96" i="2"/>
  <c r="J257" i="2"/>
  <c r="BK155" i="3"/>
  <c r="BK132" i="3"/>
  <c r="J162" i="4"/>
  <c r="J160" i="6"/>
  <c r="BK303" i="6"/>
  <c r="BK283" i="6"/>
  <c r="J222" i="2"/>
  <c r="J330" i="2"/>
  <c r="BK389" i="3"/>
  <c r="J152" i="4"/>
  <c r="J202" i="6"/>
  <c r="J573" i="6"/>
  <c r="BK549" i="6"/>
  <c r="J133" i="2"/>
  <c r="BK287" i="2"/>
  <c r="BK302" i="3"/>
  <c r="J147" i="4"/>
  <c r="J157" i="6"/>
  <c r="J251" i="6"/>
  <c r="BK612" i="6"/>
  <c r="J97" i="7"/>
  <c r="J128" i="4"/>
  <c r="J310" i="6"/>
  <c r="J506" i="6"/>
  <c r="J354" i="6"/>
  <c r="J149" i="2"/>
  <c r="BK365" i="2"/>
  <c r="BK238" i="3"/>
  <c r="BK104" i="4"/>
  <c r="BK258" i="6"/>
  <c r="J113" i="7"/>
  <c r="BK224" i="3"/>
  <c r="BK110" i="3"/>
  <c r="J583" i="6"/>
  <c r="J325" i="2"/>
  <c r="J411" i="2"/>
  <c r="J173" i="2"/>
  <c r="BK458" i="3"/>
  <c r="BK111" i="4"/>
  <c r="BK446" i="6"/>
  <c r="J116" i="6"/>
  <c r="BK231" i="2"/>
  <c r="BK149" i="2"/>
  <c r="J329" i="3"/>
  <c r="J142" i="5"/>
  <c r="J400" i="6"/>
  <c r="J258" i="6"/>
  <c r="BK207" i="2"/>
  <c r="BK353" i="2"/>
  <c r="BK278" i="3"/>
  <c r="BK162" i="4"/>
  <c r="J194" i="6"/>
  <c r="J652" i="6"/>
  <c r="BK110" i="7"/>
  <c r="BK222" i="2"/>
  <c r="BK124" i="3"/>
  <c r="BK335" i="6"/>
  <c r="J240" i="6"/>
  <c r="J303" i="6"/>
  <c r="J91" i="7"/>
  <c r="BK402" i="2"/>
  <c r="BK286" i="3"/>
  <c r="BK326" i="3"/>
  <c r="BK431" i="3"/>
  <c r="J137" i="4"/>
  <c r="J478" i="6"/>
  <c r="J274" i="6"/>
  <c r="BK91" i="7"/>
  <c r="BK244" i="2"/>
  <c r="J389" i="3"/>
  <c r="BK149" i="5"/>
  <c r="J151" i="6"/>
  <c r="J268" i="6"/>
  <c r="J315" i="2"/>
  <c r="BK418" i="2"/>
  <c r="BK160" i="3"/>
  <c r="BK603" i="6"/>
  <c r="BK566" i="6"/>
  <c r="J125" i="4"/>
  <c r="J390" i="6"/>
  <c r="BK615" i="6"/>
  <c r="BK518" i="6"/>
  <c r="BK338" i="2"/>
  <c r="J121" i="2"/>
  <c r="J302" i="3"/>
  <c r="BK128" i="4"/>
  <c r="BK148" i="6"/>
  <c r="J123" i="6"/>
  <c r="BK101" i="7"/>
  <c r="BK378" i="3"/>
  <c r="BK247" i="3"/>
  <c r="J367" i="6"/>
  <c r="BK555" i="6"/>
  <c r="BK249" i="6"/>
  <c r="J275" i="2"/>
  <c r="J404" i="3"/>
  <c r="BK134" i="4"/>
  <c r="BK472" i="6"/>
  <c r="BK392" i="6"/>
  <c r="J108" i="7"/>
  <c r="J421" i="2"/>
  <c r="J434" i="3"/>
  <c r="BK90" i="4"/>
  <c r="BK349" i="6"/>
  <c r="BK425" i="6"/>
  <c r="J88" i="7"/>
  <c r="BK224" i="2"/>
  <c r="BK384" i="2"/>
  <c r="J152" i="3"/>
  <c r="BK110" i="5"/>
  <c r="BK390" i="6"/>
  <c r="BK208" i="6"/>
  <c r="BK315" i="2"/>
  <c r="BK133" i="2"/>
  <c r="J142" i="4"/>
  <c r="BK104" i="6"/>
  <c r="J166" i="2"/>
  <c r="J428" i="2"/>
  <c r="J337" i="3"/>
  <c r="J271" i="3"/>
  <c r="J413" i="3"/>
  <c r="BK251" i="6"/>
  <c r="BK271" i="6"/>
  <c r="BK490" i="6"/>
  <c r="J529" i="6"/>
  <c r="J305" i="2"/>
  <c r="BK372" i="3"/>
  <c r="J115" i="3"/>
  <c r="BK117" i="5"/>
  <c r="J503" i="6"/>
  <c r="BK298" i="6"/>
  <c r="J108" i="2"/>
  <c r="BK392" i="2"/>
  <c r="BK265" i="3"/>
  <c r="BK217" i="3"/>
  <c r="BK135" i="6"/>
  <c r="BK515" i="6"/>
  <c r="BK140" i="6"/>
  <c r="J139" i="5"/>
  <c r="BK240" i="6"/>
  <c r="J547" i="6"/>
  <c r="BK113" i="7"/>
  <c r="BK108" i="2"/>
  <c r="BK147" i="3"/>
  <c r="BK116" i="6"/>
  <c r="BK665" i="6"/>
  <c r="J244" i="2"/>
  <c r="BK334" i="3"/>
  <c r="BK157" i="5"/>
  <c r="J335" i="6"/>
  <c r="BK354" i="6"/>
  <c r="BK299" i="2"/>
  <c r="J297" i="3"/>
  <c r="J149" i="5"/>
  <c r="BK413" i="6"/>
  <c r="BK600" i="6"/>
  <c r="J186" i="2"/>
  <c r="J375" i="2"/>
  <c r="J124" i="3"/>
  <c r="J217" i="3"/>
  <c r="J365" i="6"/>
  <c r="J327" i="6"/>
  <c r="J517" i="6"/>
  <c r="BK127" i="2"/>
  <c r="BK164" i="2"/>
  <c r="BK281" i="3"/>
  <c r="J157" i="5"/>
  <c r="BK484" i="6"/>
  <c r="J208" i="6"/>
  <c r="J384" i="2"/>
  <c r="J286" i="3"/>
  <c r="BK495" i="6"/>
  <c r="J566" i="6"/>
  <c r="J170" i="2"/>
  <c r="BK344" i="3"/>
  <c r="BK204" i="3"/>
  <c r="BK120" i="4"/>
  <c r="BK94" i="5"/>
  <c r="J359" i="6"/>
  <c r="J560" i="6"/>
  <c r="BK395" i="2"/>
  <c r="BK395" i="3"/>
  <c r="J210" i="3"/>
  <c r="J145" i="4"/>
  <c r="J406" i="6"/>
  <c r="BK376" i="6"/>
  <c r="J226" i="6"/>
  <c r="J204" i="2"/>
  <c r="J251" i="2"/>
  <c r="BK165" i="3"/>
  <c r="BK284" i="3"/>
  <c r="J609" i="6"/>
  <c r="J104" i="6"/>
  <c r="J359" i="2"/>
  <c r="BK127" i="3"/>
  <c r="J110" i="5"/>
  <c r="BK440" i="6"/>
  <c r="BK198" i="2"/>
  <c r="BK320" i="2"/>
  <c r="J326" i="3"/>
  <c r="J271" i="6"/>
  <c r="BK535" i="6"/>
  <c r="J309" i="2"/>
  <c r="BK325" i="2"/>
  <c r="BK434" i="3"/>
  <c r="J97" i="4"/>
  <c r="J524" i="6"/>
  <c r="BK586" i="6"/>
  <c r="BK195" i="2"/>
  <c r="J194" i="3"/>
  <c r="BK329" i="3"/>
  <c r="J484" i="6"/>
  <c r="BK466" i="6"/>
  <c r="BK97" i="7"/>
  <c r="BK121" i="2"/>
  <c r="J291" i="3"/>
  <c r="BK237" i="6"/>
  <c r="BK400" i="6"/>
  <c r="BK637" i="6"/>
  <c r="J333" i="2"/>
  <c r="J353" i="2"/>
  <c r="J265" i="3"/>
  <c r="J231" i="3"/>
  <c r="J453" i="3"/>
  <c r="BK127" i="5"/>
  <c r="BK274" i="6"/>
  <c r="BK512" i="6"/>
  <c r="J162" i="2"/>
  <c r="BK100" i="3"/>
  <c r="BK125" i="4"/>
  <c r="J446" i="6"/>
  <c r="J549" i="6"/>
  <c r="J281" i="2"/>
  <c r="BK384" i="3"/>
  <c r="J317" i="3"/>
  <c r="J105" i="5"/>
  <c r="BK188" i="6"/>
  <c r="BK278" i="6"/>
  <c r="J117" i="4"/>
  <c r="BK452" i="6"/>
  <c r="J140" i="6"/>
  <c r="J342" i="6"/>
  <c r="BK170" i="2"/>
  <c r="BK166" i="2"/>
  <c r="BK464" i="3"/>
  <c r="J472" i="6"/>
  <c r="BK160" i="6"/>
  <c r="BK404" i="3"/>
  <c r="BK155" i="4"/>
  <c r="J200" i="6"/>
  <c r="BK139" i="2"/>
  <c r="J160" i="3"/>
  <c r="J120" i="4"/>
  <c r="BK646" i="6"/>
  <c r="BK296" i="6"/>
  <c r="BK330" i="2"/>
  <c r="BK293" i="2"/>
  <c r="BK271" i="3"/>
  <c r="BK152" i="4"/>
  <c r="BK151" i="6"/>
  <c r="J637" i="6"/>
  <c r="J231" i="6"/>
  <c r="J418" i="2"/>
  <c r="BK405" i="2"/>
  <c r="J425" i="3"/>
  <c r="J243" i="6"/>
  <c r="J643" i="6"/>
  <c r="BK289" i="6"/>
  <c r="BK381" i="2"/>
  <c r="J147" i="3"/>
  <c r="BK123" i="6"/>
  <c r="BK506" i="6"/>
  <c r="J95" i="7"/>
  <c r="J238" i="2"/>
  <c r="J346" i="3"/>
  <c r="J278" i="3"/>
  <c r="BK137" i="6"/>
  <c r="BK167" i="6"/>
  <c r="BK114" i="6"/>
  <c r="BK173" i="2"/>
  <c r="J186" i="3"/>
  <c r="J313" i="3"/>
  <c r="J434" i="6"/>
  <c r="BK215" i="6"/>
  <c r="J135" i="6"/>
  <c r="J395" i="2"/>
  <c r="J458" i="3"/>
  <c r="J111" i="4"/>
  <c r="J452" i="6"/>
  <c r="J129" i="6"/>
  <c r="J351" i="3"/>
  <c r="J490" i="6"/>
  <c r="J215" i="6"/>
  <c r="J631" i="6"/>
  <c r="BK370" i="2"/>
  <c r="BK450" i="3"/>
  <c r="J249" i="6"/>
  <c r="BK459" i="6"/>
  <c r="J101" i="2"/>
  <c r="BK442" i="3"/>
  <c r="J134" i="4"/>
  <c r="J418" i="6"/>
  <c r="J148" i="6"/>
  <c r="J365" i="2"/>
  <c r="J199" i="3"/>
  <c r="BK142" i="4"/>
  <c r="BK129" i="6"/>
  <c r="BK373" i="6"/>
  <c r="BK333" i="6"/>
  <c r="J198" i="2"/>
  <c r="BK269" i="2"/>
  <c r="BK323" i="3"/>
  <c r="J114" i="4"/>
  <c r="BK182" i="6"/>
  <c r="J512" i="6"/>
  <c r="J615" i="6"/>
  <c r="J207" i="2"/>
  <c r="BK341" i="2"/>
  <c r="BK181" i="3"/>
  <c r="BK185" i="6"/>
  <c r="BK268" i="6"/>
  <c r="J567" i="6"/>
  <c r="BK281" i="2"/>
  <c r="J370" i="2"/>
  <c r="BK425" i="3"/>
  <c r="BK380" i="6"/>
  <c r="BK590" i="6"/>
  <c r="BK162" i="2"/>
  <c r="BK359" i="2"/>
  <c r="J395" i="3"/>
  <c r="J176" i="3"/>
  <c r="J110" i="3"/>
  <c r="J114" i="6"/>
  <c r="J600" i="6"/>
  <c r="J646" i="6"/>
  <c r="J347" i="2"/>
  <c r="AS55" i="1"/>
  <c r="J137" i="6"/>
  <c r="J665" i="6"/>
  <c r="J116" i="7"/>
  <c r="J299" i="2"/>
  <c r="J378" i="3"/>
  <c r="J224" i="3"/>
  <c r="J425" i="6"/>
  <c r="J257" i="6"/>
  <c r="BK527" i="6"/>
  <c r="J316" i="6"/>
  <c r="BK97" i="4"/>
  <c r="BK517" i="6"/>
  <c r="BK573" i="6"/>
  <c r="J108" i="6"/>
  <c r="BK168" i="2"/>
  <c r="BK439" i="3"/>
  <c r="J94" i="5"/>
  <c r="J540" i="6"/>
  <c r="BK264" i="6"/>
  <c r="J338" i="2"/>
  <c r="J173" i="3"/>
  <c r="BK95" i="3"/>
  <c r="BK231" i="6"/>
  <c r="BK93" i="7"/>
  <c r="J177" i="2"/>
  <c r="J287" i="2"/>
  <c r="J155" i="4"/>
  <c r="J264" i="6"/>
  <c r="J586" i="6"/>
  <c r="BK116" i="7"/>
  <c r="J387" i="2"/>
  <c r="J372" i="3"/>
  <c r="BK137" i="4"/>
  <c r="J413" i="6"/>
  <c r="BK643" i="6"/>
  <c r="J269" i="2"/>
  <c r="J139" i="2"/>
  <c r="BK231" i="3"/>
  <c r="J464" i="3"/>
  <c r="BK418" i="6"/>
  <c r="BK316" i="6"/>
  <c r="BK567" i="6"/>
  <c r="J189" i="2"/>
  <c r="J181" i="3"/>
  <c r="BK194" i="6"/>
  <c r="J668" i="6"/>
  <c r="J99" i="7"/>
  <c r="J144" i="2"/>
  <c r="J381" i="2"/>
  <c r="BK342" i="3"/>
  <c r="BK130" i="3"/>
  <c r="BK367" i="3"/>
  <c r="J165" i="5"/>
  <c r="J527" i="6"/>
  <c r="J603" i="6"/>
  <c r="J106" i="7"/>
  <c r="BK347" i="2"/>
  <c r="J450" i="3"/>
  <c r="J117" i="5"/>
  <c r="J392" i="6"/>
  <c r="BK655" i="6"/>
  <c r="BK101" i="2"/>
  <c r="J342" i="3"/>
  <c r="BK453" i="3"/>
  <c r="BK160" i="5"/>
  <c r="J395" i="6"/>
  <c r="J289" i="6"/>
  <c r="BK503" i="6"/>
  <c r="J127" i="5"/>
  <c r="BK478" i="6"/>
  <c r="J185" i="6"/>
  <c r="J110" i="7"/>
  <c r="J210" i="2"/>
  <c r="J284" i="3"/>
  <c r="BK173" i="3"/>
  <c r="J278" i="6"/>
  <c r="BK540" i="6"/>
  <c r="J497" i="6"/>
  <c r="BK291" i="3"/>
  <c r="J442" i="3"/>
  <c r="BK342" i="6"/>
  <c r="BK406" i="6"/>
  <c r="J293" i="2"/>
  <c r="J401" i="3"/>
  <c r="BK122" i="5"/>
  <c r="BK257" i="6"/>
  <c r="BK634" i="6"/>
  <c r="J320" i="2"/>
  <c r="BK168" i="3"/>
  <c r="BK105" i="3"/>
  <c r="J160" i="5"/>
  <c r="BK157" i="6"/>
  <c r="J99" i="6"/>
  <c r="BK180" i="2"/>
  <c r="BK305" i="2"/>
  <c r="BK122" i="3"/>
  <c r="J130" i="3"/>
  <c r="BK497" i="6"/>
  <c r="J518" i="6"/>
  <c r="BK95" i="7"/>
  <c r="BK333" i="2"/>
  <c r="BK275" i="2"/>
  <c r="BK165" i="5"/>
  <c r="BK579" i="6"/>
  <c r="J376" i="6"/>
  <c r="J405" i="2"/>
  <c r="J114" i="2"/>
  <c r="J155" i="3"/>
  <c r="J238" i="3"/>
  <c r="BK317" i="3"/>
  <c r="J149" i="4"/>
  <c r="J216" i="2"/>
  <c r="BK609" i="6"/>
  <c r="BK175" i="2"/>
  <c r="J384" i="3"/>
  <c r="J322" i="6"/>
  <c r="J579" i="6"/>
  <c r="J263" i="2"/>
  <c r="J323" i="3"/>
  <c r="BK139" i="5"/>
  <c r="J111" i="6"/>
  <c r="J101" i="7"/>
  <c r="T250" i="2" l="1"/>
  <c r="R346" i="2"/>
  <c r="T209" i="3"/>
  <c r="R285" i="3"/>
  <c r="R136" i="5"/>
  <c r="T230" i="2"/>
  <c r="R380" i="2"/>
  <c r="BK94" i="3"/>
  <c r="P209" i="3"/>
  <c r="R424" i="3"/>
  <c r="T104" i="5"/>
  <c r="T187" i="6"/>
  <c r="P489" i="6"/>
  <c r="R98" i="6"/>
  <c r="BK379" i="6"/>
  <c r="J379" i="6" s="1"/>
  <c r="J68" i="6" s="1"/>
  <c r="R593" i="6"/>
  <c r="R592" i="6" s="1"/>
  <c r="R250" i="2"/>
  <c r="T346" i="2"/>
  <c r="BK209" i="3"/>
  <c r="J209" i="3" s="1"/>
  <c r="J66" i="3" s="1"/>
  <c r="P424" i="3"/>
  <c r="P89" i="4"/>
  <c r="P88" i="4" s="1"/>
  <c r="P87" i="4" s="1"/>
  <c r="AU58" i="1" s="1"/>
  <c r="P104" i="5"/>
  <c r="P277" i="6"/>
  <c r="BK465" i="6"/>
  <c r="J465" i="6" s="1"/>
  <c r="J69" i="6" s="1"/>
  <c r="R465" i="6"/>
  <c r="T578" i="6"/>
  <c r="BK95" i="2"/>
  <c r="J95" i="2" s="1"/>
  <c r="J65" i="2" s="1"/>
  <c r="P230" i="2"/>
  <c r="P314" i="2"/>
  <c r="BK346" i="2"/>
  <c r="J346" i="2" s="1"/>
  <c r="J69" i="2" s="1"/>
  <c r="T296" i="3"/>
  <c r="R104" i="5"/>
  <c r="R187" i="6"/>
  <c r="R489" i="6"/>
  <c r="BK230" i="2"/>
  <c r="J230" i="2" s="1"/>
  <c r="J66" i="2" s="1"/>
  <c r="T380" i="2"/>
  <c r="R296" i="3"/>
  <c r="BK89" i="4"/>
  <c r="J89" i="4" s="1"/>
  <c r="J65" i="4" s="1"/>
  <c r="BK104" i="5"/>
  <c r="J104" i="5"/>
  <c r="J66" i="5" s="1"/>
  <c r="P187" i="6"/>
  <c r="T489" i="6"/>
  <c r="T95" i="2"/>
  <c r="T94" i="2" s="1"/>
  <c r="T93" i="2" s="1"/>
  <c r="P380" i="2"/>
  <c r="P94" i="3"/>
  <c r="BK424" i="3"/>
  <c r="J424" i="3"/>
  <c r="J69" i="3"/>
  <c r="BK136" i="5"/>
  <c r="J136" i="5" s="1"/>
  <c r="J67" i="5" s="1"/>
  <c r="R277" i="6"/>
  <c r="BK593" i="6"/>
  <c r="J593" i="6" s="1"/>
  <c r="J74" i="6" s="1"/>
  <c r="P105" i="7"/>
  <c r="BK250" i="2"/>
  <c r="J250" i="2" s="1"/>
  <c r="J67" i="2" s="1"/>
  <c r="T314" i="2"/>
  <c r="P296" i="3"/>
  <c r="T93" i="5"/>
  <c r="BK277" i="6"/>
  <c r="J277" i="6" s="1"/>
  <c r="J67" i="6" s="1"/>
  <c r="BK489" i="6"/>
  <c r="J489" i="6" s="1"/>
  <c r="J70" i="6" s="1"/>
  <c r="P578" i="6"/>
  <c r="T105" i="7"/>
  <c r="P250" i="2"/>
  <c r="R314" i="2"/>
  <c r="T94" i="3"/>
  <c r="P285" i="3"/>
  <c r="R89" i="4"/>
  <c r="R88" i="4" s="1"/>
  <c r="R87" i="4" s="1"/>
  <c r="BK93" i="5"/>
  <c r="J93" i="5" s="1"/>
  <c r="J65" i="5" s="1"/>
  <c r="R93" i="5"/>
  <c r="T98" i="6"/>
  <c r="T379" i="6"/>
  <c r="T465" i="6"/>
  <c r="R578" i="6"/>
  <c r="BK87" i="7"/>
  <c r="J87" i="7" s="1"/>
  <c r="J61" i="7" s="1"/>
  <c r="BK105" i="7"/>
  <c r="J105" i="7" s="1"/>
  <c r="J62" i="7" s="1"/>
  <c r="R230" i="2"/>
  <c r="BK380" i="2"/>
  <c r="J380" i="2" s="1"/>
  <c r="J70" i="2" s="1"/>
  <c r="BK296" i="3"/>
  <c r="J296" i="3"/>
  <c r="J68" i="3"/>
  <c r="P136" i="5"/>
  <c r="BK187" i="6"/>
  <c r="J187" i="6" s="1"/>
  <c r="J66" i="6" s="1"/>
  <c r="R379" i="6"/>
  <c r="P465" i="6"/>
  <c r="BK578" i="6"/>
  <c r="J578" i="6" s="1"/>
  <c r="J71" i="6" s="1"/>
  <c r="R87" i="7"/>
  <c r="R105" i="7"/>
  <c r="P95" i="2"/>
  <c r="P94" i="2" s="1"/>
  <c r="P93" i="2" s="1"/>
  <c r="AU56" i="1" s="1"/>
  <c r="R94" i="3"/>
  <c r="BK285" i="3"/>
  <c r="J285" i="3"/>
  <c r="J67" i="3" s="1"/>
  <c r="T285" i="3"/>
  <c r="T89" i="4"/>
  <c r="T88" i="4"/>
  <c r="T87" i="4" s="1"/>
  <c r="P93" i="5"/>
  <c r="P98" i="6"/>
  <c r="P379" i="6"/>
  <c r="P593" i="6"/>
  <c r="P592" i="6" s="1"/>
  <c r="P87" i="7"/>
  <c r="P86" i="7"/>
  <c r="P85" i="7" s="1"/>
  <c r="AU62" i="1" s="1"/>
  <c r="R95" i="2"/>
  <c r="R94" i="2" s="1"/>
  <c r="R93" i="2" s="1"/>
  <c r="BK314" i="2"/>
  <c r="J314" i="2" s="1"/>
  <c r="J68" i="2" s="1"/>
  <c r="P346" i="2"/>
  <c r="R209" i="3"/>
  <c r="T424" i="3"/>
  <c r="T136" i="5"/>
  <c r="BK98" i="6"/>
  <c r="BK97" i="6" s="1"/>
  <c r="J97" i="6" s="1"/>
  <c r="J64" i="6" s="1"/>
  <c r="T277" i="6"/>
  <c r="T593" i="6"/>
  <c r="T592" i="6" s="1"/>
  <c r="T87" i="7"/>
  <c r="T86" i="7"/>
  <c r="T85" i="7" s="1"/>
  <c r="BK589" i="6"/>
  <c r="J589" i="6" s="1"/>
  <c r="J72" i="6" s="1"/>
  <c r="BK164" i="5"/>
  <c r="BK163" i="5" s="1"/>
  <c r="J163" i="5" s="1"/>
  <c r="J68" i="5" s="1"/>
  <c r="J164" i="5"/>
  <c r="J69" i="5" s="1"/>
  <c r="BK427" i="2"/>
  <c r="J427" i="2"/>
  <c r="J71" i="2" s="1"/>
  <c r="BK118" i="7"/>
  <c r="J118" i="7" s="1"/>
  <c r="J65" i="7" s="1"/>
  <c r="BK463" i="3"/>
  <c r="J463" i="3" s="1"/>
  <c r="J70" i="3" s="1"/>
  <c r="BK115" i="7"/>
  <c r="J115" i="7" s="1"/>
  <c r="J64" i="7" s="1"/>
  <c r="BK112" i="7"/>
  <c r="J112" i="7"/>
  <c r="J63" i="7" s="1"/>
  <c r="E48" i="7"/>
  <c r="F82" i="7"/>
  <c r="BE106" i="7"/>
  <c r="BE119" i="7"/>
  <c r="BE93" i="7"/>
  <c r="J79" i="7"/>
  <c r="BE91" i="7"/>
  <c r="BE116" i="7"/>
  <c r="BE97" i="7"/>
  <c r="BE108" i="7"/>
  <c r="BE110" i="7"/>
  <c r="BE113" i="7"/>
  <c r="BE101" i="7"/>
  <c r="BE103" i="7"/>
  <c r="BK592" i="6"/>
  <c r="J592" i="6" s="1"/>
  <c r="J73" i="6" s="1"/>
  <c r="BE88" i="7"/>
  <c r="BE95" i="7"/>
  <c r="BE99" i="7"/>
  <c r="BE111" i="6"/>
  <c r="BE202" i="6"/>
  <c r="BE322" i="6"/>
  <c r="BE359" i="6"/>
  <c r="BE400" i="6"/>
  <c r="BE406" i="6"/>
  <c r="BE413" i="6"/>
  <c r="BE484" i="6"/>
  <c r="BE547" i="6"/>
  <c r="BE560" i="6"/>
  <c r="BE573" i="6"/>
  <c r="BE583" i="6"/>
  <c r="BE586" i="6"/>
  <c r="BE615" i="6"/>
  <c r="BE634" i="6"/>
  <c r="BE652" i="6"/>
  <c r="BE104" i="6"/>
  <c r="BE116" i="6"/>
  <c r="BE215" i="6"/>
  <c r="BE268" i="6"/>
  <c r="BE284" i="6"/>
  <c r="BE392" i="6"/>
  <c r="BE515" i="6"/>
  <c r="BE535" i="6"/>
  <c r="BE558" i="6"/>
  <c r="BE600" i="6"/>
  <c r="BE612" i="6"/>
  <c r="BE643" i="6"/>
  <c r="BE646" i="6"/>
  <c r="BE655" i="6"/>
  <c r="BE108" i="6"/>
  <c r="BE167" i="6"/>
  <c r="BE188" i="6"/>
  <c r="BE210" i="6"/>
  <c r="BE231" i="6"/>
  <c r="BE257" i="6"/>
  <c r="BE289" i="6"/>
  <c r="BE390" i="6"/>
  <c r="BE395" i="6"/>
  <c r="BE466" i="6"/>
  <c r="BE566" i="6"/>
  <c r="BE579" i="6"/>
  <c r="BE590" i="6"/>
  <c r="BE637" i="6"/>
  <c r="E84" i="6"/>
  <c r="BE148" i="6"/>
  <c r="BE151" i="6"/>
  <c r="BE157" i="6"/>
  <c r="BE185" i="6"/>
  <c r="BE208" i="6"/>
  <c r="BE258" i="6"/>
  <c r="BE296" i="6"/>
  <c r="BE303" i="6"/>
  <c r="BE316" i="6"/>
  <c r="BE385" i="6"/>
  <c r="BE478" i="6"/>
  <c r="BE506" i="6"/>
  <c r="BE538" i="6"/>
  <c r="BE540" i="6"/>
  <c r="BE549" i="6"/>
  <c r="BE603" i="6"/>
  <c r="BE609" i="6"/>
  <c r="BE665" i="6"/>
  <c r="BE140" i="6"/>
  <c r="BE182" i="6"/>
  <c r="BE251" i="6"/>
  <c r="BE367" i="6"/>
  <c r="BE418" i="6"/>
  <c r="BE446" i="6"/>
  <c r="BE512" i="6"/>
  <c r="BE517" i="6"/>
  <c r="BE555" i="6"/>
  <c r="BE567" i="6"/>
  <c r="BE594" i="6"/>
  <c r="BE631" i="6"/>
  <c r="BE668" i="6"/>
  <c r="BE114" i="6"/>
  <c r="BE271" i="6"/>
  <c r="BE278" i="6"/>
  <c r="J56" i="6"/>
  <c r="BE99" i="6"/>
  <c r="BE135" i="6"/>
  <c r="BE283" i="6"/>
  <c r="BE335" i="6"/>
  <c r="BE354" i="6"/>
  <c r="BE497" i="6"/>
  <c r="F93" i="6"/>
  <c r="BE200" i="6"/>
  <c r="BE243" i="6"/>
  <c r="BE310" i="6"/>
  <c r="BE327" i="6"/>
  <c r="BE373" i="6"/>
  <c r="BE459" i="6"/>
  <c r="BE129" i="6"/>
  <c r="BE160" i="6"/>
  <c r="BE224" i="6"/>
  <c r="BE274" i="6"/>
  <c r="BE333" i="6"/>
  <c r="BE344" i="6"/>
  <c r="BE380" i="6"/>
  <c r="BE452" i="6"/>
  <c r="BE524" i="6"/>
  <c r="BE226" i="6"/>
  <c r="BE240" i="6"/>
  <c r="BE264" i="6"/>
  <c r="BE365" i="6"/>
  <c r="BE376" i="6"/>
  <c r="BE495" i="6"/>
  <c r="BE527" i="6"/>
  <c r="BE123" i="6"/>
  <c r="BE176" i="6"/>
  <c r="BE194" i="6"/>
  <c r="BE237" i="6"/>
  <c r="BE249" i="6"/>
  <c r="BE298" i="6"/>
  <c r="BE342" i="6"/>
  <c r="BE425" i="6"/>
  <c r="BE427" i="6"/>
  <c r="BE434" i="6"/>
  <c r="BE472" i="6"/>
  <c r="BE529" i="6"/>
  <c r="BE137" i="6"/>
  <c r="BE349" i="6"/>
  <c r="BE440" i="6"/>
  <c r="BE490" i="6"/>
  <c r="BE503" i="6"/>
  <c r="BE518" i="6"/>
  <c r="BK88" i="4"/>
  <c r="J88" i="4" s="1"/>
  <c r="J64" i="4" s="1"/>
  <c r="J56" i="5"/>
  <c r="BE105" i="5"/>
  <c r="BE110" i="5"/>
  <c r="BE127" i="5"/>
  <c r="F59" i="5"/>
  <c r="BE94" i="5"/>
  <c r="BE142" i="5"/>
  <c r="BE157" i="5"/>
  <c r="BE160" i="5"/>
  <c r="BE165" i="5"/>
  <c r="E79" i="5"/>
  <c r="BE139" i="5"/>
  <c r="BE132" i="5"/>
  <c r="BE149" i="5"/>
  <c r="BE154" i="5"/>
  <c r="BE122" i="5"/>
  <c r="BE144" i="5"/>
  <c r="BE99" i="5"/>
  <c r="BE117" i="5"/>
  <c r="BE137" i="5"/>
  <c r="J56" i="4"/>
  <c r="BE97" i="4"/>
  <c r="BE155" i="4"/>
  <c r="F59" i="4"/>
  <c r="BE90" i="4"/>
  <c r="BE137" i="4"/>
  <c r="BE152" i="4"/>
  <c r="BE162" i="4"/>
  <c r="BE104" i="4"/>
  <c r="BE117" i="4"/>
  <c r="BE142" i="4"/>
  <c r="BE149" i="4"/>
  <c r="BE128" i="4"/>
  <c r="BE134" i="4"/>
  <c r="J94" i="3"/>
  <c r="J65" i="3" s="1"/>
  <c r="BE120" i="4"/>
  <c r="BE145" i="4"/>
  <c r="E50" i="4"/>
  <c r="BE111" i="4"/>
  <c r="BE125" i="4"/>
  <c r="BE114" i="4"/>
  <c r="BE147" i="4"/>
  <c r="BE137" i="3"/>
  <c r="BE173" i="3"/>
  <c r="BE191" i="3"/>
  <c r="BE204" i="3"/>
  <c r="BE271" i="3"/>
  <c r="BE323" i="3"/>
  <c r="BE334" i="3"/>
  <c r="BE425" i="3"/>
  <c r="BE450" i="3"/>
  <c r="BE186" i="3"/>
  <c r="BE378" i="3"/>
  <c r="BE395" i="3"/>
  <c r="BE401" i="3"/>
  <c r="BE404" i="3"/>
  <c r="BE413" i="3"/>
  <c r="BE419" i="3"/>
  <c r="BE439" i="3"/>
  <c r="BE442" i="3"/>
  <c r="J56" i="3"/>
  <c r="BE124" i="3"/>
  <c r="BE231" i="3"/>
  <c r="BE367" i="3"/>
  <c r="BE431" i="3"/>
  <c r="BE434" i="3"/>
  <c r="BE453" i="3"/>
  <c r="BE458" i="3"/>
  <c r="BE464" i="3"/>
  <c r="F59" i="3"/>
  <c r="BE100" i="3"/>
  <c r="BE110" i="3"/>
  <c r="BE122" i="3"/>
  <c r="BE130" i="3"/>
  <c r="BE147" i="3"/>
  <c r="BE217" i="3"/>
  <c r="BE307" i="3"/>
  <c r="BE326" i="3"/>
  <c r="BE342" i="3"/>
  <c r="BE384" i="3"/>
  <c r="E50" i="3"/>
  <c r="BE115" i="3"/>
  <c r="BE284" i="3"/>
  <c r="BE372" i="3"/>
  <c r="BE389" i="3"/>
  <c r="BE247" i="3"/>
  <c r="BE351" i="3"/>
  <c r="BE132" i="3"/>
  <c r="BE155" i="3"/>
  <c r="BE194" i="3"/>
  <c r="BE224" i="3"/>
  <c r="BE238" i="3"/>
  <c r="BE286" i="3"/>
  <c r="BE317" i="3"/>
  <c r="BE95" i="3"/>
  <c r="BE152" i="3"/>
  <c r="BE168" i="3"/>
  <c r="BE210" i="3"/>
  <c r="BE256" i="3"/>
  <c r="BE291" i="3"/>
  <c r="BE313" i="3"/>
  <c r="BE105" i="3"/>
  <c r="BE199" i="3"/>
  <c r="BE265" i="3"/>
  <c r="BE302" i="3"/>
  <c r="BE337" i="3"/>
  <c r="BE344" i="3"/>
  <c r="BE127" i="3"/>
  <c r="BE160" i="3"/>
  <c r="BE165" i="3"/>
  <c r="BE181" i="3"/>
  <c r="BE297" i="3"/>
  <c r="BE329" i="3"/>
  <c r="BE176" i="3"/>
  <c r="BE278" i="3"/>
  <c r="BE281" i="3"/>
  <c r="BE346" i="3"/>
  <c r="BE357" i="3"/>
  <c r="BE121" i="2"/>
  <c r="BE299" i="2"/>
  <c r="BE347" i="2"/>
  <c r="BE353" i="2"/>
  <c r="BE387" i="2"/>
  <c r="BE395" i="2"/>
  <c r="BE428" i="2"/>
  <c r="F59" i="2"/>
  <c r="BE127" i="2"/>
  <c r="BE144" i="2"/>
  <c r="BE173" i="2"/>
  <c r="BE210" i="2"/>
  <c r="BE224" i="2"/>
  <c r="BE238" i="2"/>
  <c r="BE365" i="2"/>
  <c r="BE381" i="2"/>
  <c r="BE392" i="2"/>
  <c r="BE257" i="2"/>
  <c r="BE281" i="2"/>
  <c r="BE305" i="2"/>
  <c r="BE325" i="2"/>
  <c r="BE384" i="2"/>
  <c r="BE405" i="2"/>
  <c r="BE411" i="2"/>
  <c r="BE421" i="2"/>
  <c r="J56" i="2"/>
  <c r="BE180" i="2"/>
  <c r="BE251" i="2"/>
  <c r="BE275" i="2"/>
  <c r="BE370" i="2"/>
  <c r="BE375" i="2"/>
  <c r="BE418" i="2"/>
  <c r="BE108" i="2"/>
  <c r="BE114" i="2"/>
  <c r="BE164" i="2"/>
  <c r="BE175" i="2"/>
  <c r="BE186" i="2"/>
  <c r="BE263" i="2"/>
  <c r="BE309" i="2"/>
  <c r="BE320" i="2"/>
  <c r="BE338" i="2"/>
  <c r="BE149" i="2"/>
  <c r="BE157" i="2"/>
  <c r="BE166" i="2"/>
  <c r="BE341" i="2"/>
  <c r="BE96" i="2"/>
  <c r="BE106" i="2"/>
  <c r="BE198" i="2"/>
  <c r="BE216" i="2"/>
  <c r="BE244" i="2"/>
  <c r="BE287" i="2"/>
  <c r="E50" i="2"/>
  <c r="BE207" i="2"/>
  <c r="BE330" i="2"/>
  <c r="BE333" i="2"/>
  <c r="BE359" i="2"/>
  <c r="BE402" i="2"/>
  <c r="BE424" i="2"/>
  <c r="BE222" i="2"/>
  <c r="BE293" i="2"/>
  <c r="BE139" i="2"/>
  <c r="BE170" i="2"/>
  <c r="BE315" i="2"/>
  <c r="BE101" i="2"/>
  <c r="BE133" i="2"/>
  <c r="BE177" i="2"/>
  <c r="BE189" i="2"/>
  <c r="BE204" i="2"/>
  <c r="BE231" i="2"/>
  <c r="BE162" i="2"/>
  <c r="BE168" i="2"/>
  <c r="BE195" i="2"/>
  <c r="BE269" i="2"/>
  <c r="F38" i="5"/>
  <c r="BC60" i="1" s="1"/>
  <c r="J36" i="5"/>
  <c r="AW60" i="1" s="1"/>
  <c r="F35" i="7"/>
  <c r="BB62" i="1" s="1"/>
  <c r="F39" i="3"/>
  <c r="BD57" i="1" s="1"/>
  <c r="J34" i="7"/>
  <c r="AW62" i="1"/>
  <c r="F39" i="2"/>
  <c r="BD56" i="1" s="1"/>
  <c r="F36" i="5"/>
  <c r="BA60" i="1" s="1"/>
  <c r="F37" i="6"/>
  <c r="BB61" i="1"/>
  <c r="F39" i="5"/>
  <c r="BD60" i="1" s="1"/>
  <c r="F39" i="4"/>
  <c r="BD58" i="1" s="1"/>
  <c r="J36" i="3"/>
  <c r="AW57" i="1" s="1"/>
  <c r="F39" i="6"/>
  <c r="BD61" i="1" s="1"/>
  <c r="J36" i="4"/>
  <c r="AW58" i="1" s="1"/>
  <c r="F38" i="4"/>
  <c r="BC58" i="1" s="1"/>
  <c r="F34" i="7"/>
  <c r="BA62" i="1" s="1"/>
  <c r="F36" i="7"/>
  <c r="BC62" i="1" s="1"/>
  <c r="F36" i="2"/>
  <c r="BA56" i="1" s="1"/>
  <c r="F36" i="3"/>
  <c r="BA57" i="1" s="1"/>
  <c r="J36" i="2"/>
  <c r="AW56" i="1" s="1"/>
  <c r="F36" i="4"/>
  <c r="BA58" i="1" s="1"/>
  <c r="F37" i="5"/>
  <c r="BB60" i="1" s="1"/>
  <c r="F38" i="2"/>
  <c r="BC56" i="1" s="1"/>
  <c r="F38" i="6"/>
  <c r="BC61" i="1" s="1"/>
  <c r="F37" i="2"/>
  <c r="BB56" i="1" s="1"/>
  <c r="F37" i="7"/>
  <c r="BD62" i="1" s="1"/>
  <c r="F36" i="6"/>
  <c r="BA61" i="1" s="1"/>
  <c r="F37" i="4"/>
  <c r="BB58" i="1" s="1"/>
  <c r="AS54" i="1"/>
  <c r="F38" i="3"/>
  <c r="BC57" i="1" s="1"/>
  <c r="J36" i="6"/>
  <c r="AW61" i="1" s="1"/>
  <c r="F37" i="3"/>
  <c r="BB57" i="1" s="1"/>
  <c r="P97" i="6" l="1"/>
  <c r="P96" i="6" s="1"/>
  <c r="AU61" i="1" s="1"/>
  <c r="BK92" i="5"/>
  <c r="BK91" i="5" s="1"/>
  <c r="J91" i="5" s="1"/>
  <c r="J63" i="5" s="1"/>
  <c r="BK94" i="2"/>
  <c r="J94" i="2" s="1"/>
  <c r="J64" i="2" s="1"/>
  <c r="P93" i="3"/>
  <c r="P92" i="3" s="1"/>
  <c r="AU57" i="1" s="1"/>
  <c r="AU55" i="1" s="1"/>
  <c r="T93" i="3"/>
  <c r="T92" i="3"/>
  <c r="R86" i="7"/>
  <c r="R85" i="7" s="1"/>
  <c r="R92" i="5"/>
  <c r="R91" i="5"/>
  <c r="T92" i="5"/>
  <c r="T91" i="5"/>
  <c r="P92" i="5"/>
  <c r="P91" i="5"/>
  <c r="AU60" i="1" s="1"/>
  <c r="BK93" i="3"/>
  <c r="BK92" i="3" s="1"/>
  <c r="J92" i="3" s="1"/>
  <c r="J32" i="3" s="1"/>
  <c r="AG57" i="1" s="1"/>
  <c r="R93" i="3"/>
  <c r="R92" i="3" s="1"/>
  <c r="T97" i="6"/>
  <c r="T96" i="6" s="1"/>
  <c r="R97" i="6"/>
  <c r="R96" i="6"/>
  <c r="J98" i="6"/>
  <c r="J65" i="6"/>
  <c r="BK86" i="7"/>
  <c r="J86" i="7" s="1"/>
  <c r="J60" i="7" s="1"/>
  <c r="BK96" i="6"/>
  <c r="J96" i="6"/>
  <c r="J32" i="6" s="1"/>
  <c r="AG61" i="1" s="1"/>
  <c r="J92" i="5"/>
  <c r="J64" i="5"/>
  <c r="BK87" i="4"/>
  <c r="J87" i="4" s="1"/>
  <c r="J63" i="4" s="1"/>
  <c r="BC55" i="1"/>
  <c r="F35" i="4"/>
  <c r="AZ58" i="1" s="1"/>
  <c r="BD59" i="1"/>
  <c r="F35" i="5"/>
  <c r="AZ60" i="1" s="1"/>
  <c r="BA55" i="1"/>
  <c r="J35" i="4"/>
  <c r="AV58" i="1" s="1"/>
  <c r="AT58" i="1" s="1"/>
  <c r="F35" i="3"/>
  <c r="AZ57" i="1" s="1"/>
  <c r="J35" i="6"/>
  <c r="AV61" i="1" s="1"/>
  <c r="AT61" i="1" s="1"/>
  <c r="F35" i="2"/>
  <c r="AZ56" i="1" s="1"/>
  <c r="BB55" i="1"/>
  <c r="AX55" i="1" s="1"/>
  <c r="F33" i="7"/>
  <c r="AZ62" i="1" s="1"/>
  <c r="BB59" i="1"/>
  <c r="AX59" i="1"/>
  <c r="BC59" i="1"/>
  <c r="AY59" i="1"/>
  <c r="J35" i="3"/>
  <c r="AV57" i="1" s="1"/>
  <c r="AT57" i="1" s="1"/>
  <c r="J32" i="5"/>
  <c r="AG60" i="1" s="1"/>
  <c r="J35" i="2"/>
  <c r="AV56" i="1" s="1"/>
  <c r="AT56" i="1" s="1"/>
  <c r="J35" i="5"/>
  <c r="AV60" i="1"/>
  <c r="AT60" i="1"/>
  <c r="BD55" i="1"/>
  <c r="BA59" i="1"/>
  <c r="AW59" i="1"/>
  <c r="F35" i="6"/>
  <c r="AZ61" i="1" s="1"/>
  <c r="J33" i="7"/>
  <c r="AV62" i="1" s="1"/>
  <c r="AT62" i="1" s="1"/>
  <c r="AU59" i="1" l="1"/>
  <c r="AU54" i="1" s="1"/>
  <c r="BK93" i="2"/>
  <c r="J93" i="2" s="1"/>
  <c r="J63" i="2" s="1"/>
  <c r="AN57" i="1"/>
  <c r="BK85" i="7"/>
  <c r="J85" i="7"/>
  <c r="J59" i="7" s="1"/>
  <c r="J63" i="3"/>
  <c r="J93" i="3"/>
  <c r="J64" i="3" s="1"/>
  <c r="AN61" i="1"/>
  <c r="J63" i="6"/>
  <c r="AN60" i="1"/>
  <c r="J41" i="6"/>
  <c r="J41" i="5"/>
  <c r="J41" i="3"/>
  <c r="AW55" i="1"/>
  <c r="BB54" i="1"/>
  <c r="AX54" i="1" s="1"/>
  <c r="BA54" i="1"/>
  <c r="AW54" i="1"/>
  <c r="AK30" i="1" s="1"/>
  <c r="AZ59" i="1"/>
  <c r="AV59" i="1"/>
  <c r="AT59" i="1" s="1"/>
  <c r="BD54" i="1"/>
  <c r="W33" i="1" s="1"/>
  <c r="AY55" i="1"/>
  <c r="BC54" i="1"/>
  <c r="AY54" i="1" s="1"/>
  <c r="J32" i="4"/>
  <c r="AG58" i="1" s="1"/>
  <c r="AN58" i="1" s="1"/>
  <c r="AZ55" i="1"/>
  <c r="AG59" i="1"/>
  <c r="J32" i="2" l="1"/>
  <c r="AG56" i="1" s="1"/>
  <c r="AN59" i="1"/>
  <c r="J41" i="4"/>
  <c r="J41" i="2"/>
  <c r="AN56" i="1"/>
  <c r="AV55" i="1"/>
  <c r="AT55" i="1" s="1"/>
  <c r="W30" i="1"/>
  <c r="AZ54" i="1"/>
  <c r="AV54" i="1" s="1"/>
  <c r="AK29" i="1" s="1"/>
  <c r="J30" i="7"/>
  <c r="AG62" i="1" s="1"/>
  <c r="AG55" i="1"/>
  <c r="W31" i="1"/>
  <c r="W32" i="1"/>
  <c r="J39" i="7" l="1"/>
  <c r="AN55" i="1"/>
  <c r="AN62" i="1"/>
  <c r="AG54" i="1"/>
  <c r="AK26" i="1" s="1"/>
  <c r="AK35" i="1" s="1"/>
  <c r="W29" i="1"/>
  <c r="AT54" i="1"/>
  <c r="AN54" i="1" l="1"/>
</calcChain>
</file>

<file path=xl/sharedStrings.xml><?xml version="1.0" encoding="utf-8"?>
<sst xmlns="http://schemas.openxmlformats.org/spreadsheetml/2006/main" count="15031" uniqueCount="1934">
  <si>
    <t>Export Komplet</t>
  </si>
  <si>
    <t>VZ</t>
  </si>
  <si>
    <t>2.0</t>
  </si>
  <si>
    <t>ZAMOK</t>
  </si>
  <si>
    <t>False</t>
  </si>
  <si>
    <t>{14586f42-f99d-422b-b733-38ebc6008740}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</si>
  <si>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</si>
  <si>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</si>
  <si>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</si>
  <si>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</si>
  <si>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</si>
  <si>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</si>
  <si>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</si>
  <si>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</si>
  <si>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R20-048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</si>
  <si>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</si>
  <si>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</si>
  <si>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</si>
  <si>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</si>
  <si>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</si>
  <si>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</si>
  <si>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Strážov</t>
  </si>
  <si>
    <t>Datum: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</si>
  <si>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</si>
  <si>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</si>
  <si>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</si>
  <si>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</si>
  <si>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</si>
  <si>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</si>
  <si>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</si>
  <si>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</si>
  <si>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</si>
  <si>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</si>
  <si>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</si>
  <si>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</si>
  <si>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</si>
  <si>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</si>
  <si>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</si>
  <si>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</si>
  <si>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</si>
  <si>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</si>
  <si>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</si>
  <si>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</si>
  <si>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</si>
  <si>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</si>
  <si>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</si>
  <si>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</si>
  <si>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</si>
  <si>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</si>
  <si>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</si>
  <si>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</si>
  <si>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</si>
  <si>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</si>
  <si>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</si>
  <si>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</si>
  <si>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</si>
  <si>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</si>
  <si>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</si>
  <si>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</si>
  <si>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</si>
  <si>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</si>
  <si>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</si>
  <si>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</si>
  <si>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</si>
  <si>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</si>
  <si>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</si>
  <si>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</si>
  <si>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</si>
  <si>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</si>
  <si>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</si>
  <si>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</si>
  <si>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</si>
  <si>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</si>
  <si>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</si>
  <si>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101</t>
  </si>
  <si>
    <t>Zpevněné plochy a komunikace</t>
  </si>
  <si>
    <t>STA</t>
  </si>
  <si>
    <t>1</t>
  </si>
  <si>
    <t>{05a7b8d9-0a24-4a64-a53d-e8c3a1b5c41e}</t>
  </si>
  <si>
    <t>2</t>
  </si>
  <si>
    <t>/</t>
  </si>
  <si>
    <t>101.1</t>
  </si>
  <si>
    <t>Provizorní přemostění a provizorní zatrubnění potoka</t>
  </si>
  <si>
    <t>Soupis</t>
  </si>
  <si>
    <t>{c3aadd22-40a4-4b32-b2d6-54574132645e}</t>
  </si>
  <si>
    <t>101.2</t>
  </si>
  <si>
    <t>Komunikace</t>
  </si>
  <si>
    <t>{24925644-623f-4426-9ec6-94897e881f51}</t>
  </si>
  <si>
    <t>101.3</t>
  </si>
  <si>
    <t>Návrh DIO</t>
  </si>
  <si>
    <t>{e1f3b75e-7954-4c95-bda6-cf83b51720ab}</t>
  </si>
  <si>
    <t>201</t>
  </si>
  <si>
    <t>Most přes Strážovský potok - ev.č. 19020-3</t>
  </si>
  <si>
    <t>{53acd1ce-fe79-48dc-95d5-34c7c32426c0}</t>
  </si>
  <si>
    <t>201.1</t>
  </si>
  <si>
    <t>Demolice původního mostu</t>
  </si>
  <si>
    <t>{92cd37b9-4e3c-48ef-8ac0-c394b8dac630}</t>
  </si>
  <si>
    <t>201.2</t>
  </si>
  <si>
    <t>Nový most</t>
  </si>
  <si>
    <t>{0f12321f-a455-4414-913f-f4948fa4546f}</t>
  </si>
  <si>
    <t>VON</t>
  </si>
  <si>
    <t>Vedlejší a ostatní náklady</t>
  </si>
  <si>
    <t>{f87f42b4-6c8e-4c3c-a45e-c9bed8c54e4f}</t>
  </si>
  <si>
    <t>KRYCÍ LIST SOUPISU PRACÍ</t>
  </si>
  <si>
    <t>Objekt:</t>
  </si>
  <si>
    <t>101 - Zpevněné plochy a komunikace</t>
  </si>
  <si>
    <t>Soupis:</t>
  </si>
  <si>
    <t>101.1 - Provizorní přemostění a provizorní zatrubnění potoka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</si>
  <si>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</si>
  <si>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</si>
  <si>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</si>
  <si>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</si>
  <si>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</si>
  <si>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</si>
  <si>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</si>
  <si>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</si>
  <si>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</si>
  <si>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</si>
  <si>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</si>
  <si>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</si>
  <si>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</si>
  <si>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</si>
  <si>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</si>
  <si>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</si>
  <si>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</si>
  <si>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</si>
  <si>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</si>
  <si>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</si>
  <si>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</si>
  <si>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</si>
  <si>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</si>
  <si>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</si>
  <si>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</si>
  <si>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</si>
  <si>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</si>
  <si>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</si>
  <si>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</si>
  <si>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</si>
  <si>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</si>
  <si>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</si>
  <si>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</si>
  <si>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</si>
  <si>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2021 02</t>
  </si>
  <si>
    <t>4</t>
  </si>
  <si>
    <t>48267833</t>
  </si>
  <si>
    <t>Online PSC</t>
  </si>
  <si>
    <t>https://podminky.urs.cz/item/CS_URS_2021_02/111211101</t>
  </si>
  <si>
    <t>VV</t>
  </si>
  <si>
    <t>"D_101_08_Situace_provizorní_propust.pdf</t>
  </si>
  <si>
    <t>" náletové dřeviny" 169,920</t>
  </si>
  <si>
    <t>Součet</t>
  </si>
  <si>
    <t>112101101</t>
  </si>
  <si>
    <t>Odstranění stromů s odřezáním kmene a s odvětvením listnatých, průměru kmene přes 100 do 300 mm</t>
  </si>
  <si>
    <t>kus</t>
  </si>
  <si>
    <t>-655801933</t>
  </si>
  <si>
    <t>https://podminky.urs.cz/item/CS_URS_2021_02/112101101</t>
  </si>
  <si>
    <t>8,000</t>
  </si>
  <si>
    <t>3</t>
  </si>
  <si>
    <t>112251101</t>
  </si>
  <si>
    <t>Odstranění pařezů strojně s jejich vykopáním, vytrháním nebo odstřelením průměru přes 100 do 300 mm</t>
  </si>
  <si>
    <t>-240869811</t>
  </si>
  <si>
    <t>https://podminky.urs.cz/item/CS_URS_2021_02/112251101</t>
  </si>
  <si>
    <t>113106292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</si>
  <si>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</si>
  <si>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239315589</t>
  </si>
  <si>
    <t>https://podminky.urs.cz/item/CS_URS_2021_02/113106292</t>
  </si>
  <si>
    <t>"D_101_09_Řezy_provizorní_propust.pdf</t>
  </si>
  <si>
    <t>" sil. dílec 3x2 m" 3,000*2,000*10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</si>
  <si>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</si>
  <si>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</si>
  <si>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</si>
  <si>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1571729790</t>
  </si>
  <si>
    <t>https://podminky.urs.cz/item/CS_URS_2021_02/113107162</t>
  </si>
  <si>
    <t>" asfaltová část" 125,990</t>
  </si>
  <si>
    <t>6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</si>
  <si>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</si>
  <si>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</si>
  <si>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-122122378</t>
  </si>
  <si>
    <t>https://podminky.urs.cz/item/CS_URS_2021_02/113107171</t>
  </si>
  <si>
    <t>7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</si>
  <si>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</si>
  <si>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</si>
  <si>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-90530893</t>
  </si>
  <si>
    <t>https://podminky.urs.cz/item/CS_URS_2021_02/113107183</t>
  </si>
  <si>
    <t>8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</si>
  <si>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</si>
  <si>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</si>
  <si>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-469512354</t>
  </si>
  <si>
    <t>https://podminky.urs.cz/item/CS_URS_2021_02/113107311</t>
  </si>
  <si>
    <t>" nezpevněná krajnice" 49,800</t>
  </si>
  <si>
    <t>9</t>
  </si>
  <si>
    <t>113311121</t>
  </si>
  <si>
    <t>Odstranění geosyntetik s uložením na vzdálenost do 20 m nebo naložením na dopravní prostředek geotextilie</t>
  </si>
  <si>
    <t>1343592710</t>
  </si>
  <si>
    <t>https://podminky.urs.cz/item/CS_URS_2021_02/113311121</t>
  </si>
  <si>
    <t xml:space="preserve">" provizorní komunikace (asfalt + panely + krajnice )" 235,500 </t>
  </si>
  <si>
    <t>10</t>
  </si>
  <si>
    <t>122151404</t>
  </si>
  <si>
    <t>Vykopávky v zemnících na suchu strojně zapažených i nezapažených v hornině třídy těžitelnosti I skupiny 1 a 2 přes 100 do 500 m3</t>
  </si>
  <si>
    <t>m3</t>
  </si>
  <si>
    <t>514898194</t>
  </si>
  <si>
    <t>https://podminky.urs.cz/item/CS_URS_2021_02/122151404</t>
  </si>
  <si>
    <t>" natěžení vhodné zeminy pro zemní hrázky provizorního zatrubnění" (15,000*1,500*1,500)*2</t>
  </si>
  <si>
    <t>" natěžení vhodné zeminy pro násyp a zásyp" 90,000+30,000+20,000+160,000</t>
  </si>
  <si>
    <t>11</t>
  </si>
  <si>
    <t>122151504</t>
  </si>
  <si>
    <t>Odkopávky a prokopávky zapažené strojně v hornině třídy těžitelnosti I skupiny 1 a 2 přes 100 do 500 m3</t>
  </si>
  <si>
    <t>-1906871215</t>
  </si>
  <si>
    <t>https://podminky.urs.cz/item/CS_URS_2021_02/122151504</t>
  </si>
  <si>
    <t>" provizorní násyp provizorní komunikace" 300,000</t>
  </si>
  <si>
    <t>" provizorní těsnící hrázky" 67,500</t>
  </si>
  <si>
    <t>" podsyp proviz. zatrubnění" 25,970</t>
  </si>
  <si>
    <t>12</t>
  </si>
  <si>
    <t>124353100</t>
  </si>
  <si>
    <t>Vykopávky pro koryta vodotečí strojně v hornině třídy těžitelnosti II skupiny 4 do 100 m3</t>
  </si>
  <si>
    <t>-386830943</t>
  </si>
  <si>
    <t>https://podminky.urs.cz/item/CS_URS_2021_02/124353100</t>
  </si>
  <si>
    <t>" úprava dna potoka na nátoku" 7,110*0,400</t>
  </si>
  <si>
    <t>13</t>
  </si>
  <si>
    <t>162201401</t>
  </si>
  <si>
    <t>Vodorovné přemístění větví, kmenů nebo pařezů s naložením, složením a dopravou do 1000 m větví stromů listnatých, průměru kmene přes 100 do 300 mm</t>
  </si>
  <si>
    <t>924199382</t>
  </si>
  <si>
    <t>https://podminky.urs.cz/item/CS_URS_2021_02/162201401</t>
  </si>
  <si>
    <t>14</t>
  </si>
  <si>
    <t>162201411</t>
  </si>
  <si>
    <t>Vodorovné přemístění větví, kmenů nebo pařezů s naložením, složením a dopravou do 1000 m kmenů stromů listnatých, průměru přes 100 do 300 mm</t>
  </si>
  <si>
    <t>-2052727238</t>
  </si>
  <si>
    <t>https://podminky.urs.cz/item/CS_URS_2021_02/162201411</t>
  </si>
  <si>
    <t>162201421</t>
  </si>
  <si>
    <t>Vodorovné přemístění větví, kmenů nebo pařezů s naložením, složením a dopravou do 1000 m pařezů kmenů, průměru přes 100 do 300 mm</t>
  </si>
  <si>
    <t>1393835956</t>
  </si>
  <si>
    <t>https://podminky.urs.cz/item/CS_URS_2021_02/162201421</t>
  </si>
  <si>
    <t>16</t>
  </si>
  <si>
    <t>162301501</t>
  </si>
  <si>
    <t>Vodorovné přemístění smýcených křovin do průměru kmene 100 mm na vzdálenost do 5 000 m</t>
  </si>
  <si>
    <t>-560665490</t>
  </si>
  <si>
    <t>https://podminky.urs.cz/item/CS_URS_2021_02/162301501</t>
  </si>
  <si>
    <t>17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</si>
  <si>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</si>
  <si>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</si>
  <si>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-1165962788</t>
  </si>
  <si>
    <t>https://podminky.urs.cz/item/CS_URS_2021_02/162301931</t>
  </si>
  <si>
    <t>8,000*19</t>
  </si>
  <si>
    <t>18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</si>
  <si>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</si>
  <si>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</si>
  <si>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168486145</t>
  </si>
  <si>
    <t>https://podminky.urs.cz/item/CS_URS_2021_02/162301951</t>
  </si>
  <si>
    <t>19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</si>
  <si>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</si>
  <si>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</si>
  <si>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-2132557216</t>
  </si>
  <si>
    <t>https://podminky.urs.cz/item/CS_URS_2021_02/162301971</t>
  </si>
  <si>
    <t>20</t>
  </si>
  <si>
    <t>162301981</t>
  </si>
  <si>
    <t>Vodorovné přemístění smýcených křovin Příplatek k ceně za každých dalších i započatých 1 000 m</t>
  </si>
  <si>
    <t>-1931330302</t>
  </si>
  <si>
    <t>https://podminky.urs.cz/item/CS_URS_2021_02/162301981</t>
  </si>
  <si>
    <t>169,920*15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</si>
  <si>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</si>
  <si>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</si>
  <si>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8438695</t>
  </si>
  <si>
    <t>https://podminky.urs.cz/item/CS_URS_2021_02/162751117</t>
  </si>
  <si>
    <t>22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</si>
  <si>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</si>
  <si>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</si>
  <si>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-1595048286</t>
  </si>
  <si>
    <t>https://podminky.urs.cz/item/CS_URS_2021_02/162751119</t>
  </si>
  <si>
    <t>393,47*10 'Přepočtené koeficientem množství</t>
  </si>
  <si>
    <t>23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</si>
  <si>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</si>
  <si>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</si>
  <si>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281279362</t>
  </si>
  <si>
    <t>https://podminky.urs.cz/item/CS_URS_2021_02/171152101</t>
  </si>
  <si>
    <t>" násyp pro provizorní zatrubnění a provizorní objízdnou komunikaci" 90,000+30,000+20,000+160,000</t>
  </si>
  <si>
    <t>24</t>
  </si>
  <si>
    <t>M</t>
  </si>
  <si>
    <t>10364100</t>
  </si>
  <si>
    <t>zemina pro terénní úpravy - tříděná</t>
  </si>
  <si>
    <t>t</t>
  </si>
  <si>
    <t>-1569093035</t>
  </si>
  <si>
    <t>https://podminky.urs.cz/item/CS_URS_2021_02/10364100</t>
  </si>
  <si>
    <t>300*1,75 'Přepočtené koeficientem množství</t>
  </si>
  <si>
    <t>25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</si>
  <si>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</si>
  <si>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</si>
  <si>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1190839144</t>
  </si>
  <si>
    <t>https://podminky.urs.cz/item/CS_URS_2021_02/171153101</t>
  </si>
  <si>
    <t>" úprava pro propovizorní zatrubnění; nátok + výtok" (15,000*1,500*1,500)*2</t>
  </si>
  <si>
    <t>26</t>
  </si>
  <si>
    <t>58125110</t>
  </si>
  <si>
    <t>jíl surový kusový</t>
  </si>
  <si>
    <t>771277235</t>
  </si>
  <si>
    <t>https://podminky.urs.cz/item/CS_URS_2021_02/58125110</t>
  </si>
  <si>
    <t>67,5*1,8 'Přepočtené koeficientem množství</t>
  </si>
  <si>
    <t>27</t>
  </si>
  <si>
    <t>28322104</t>
  </si>
  <si>
    <t>fólie hydroizolační pro izolaci jezírek a vodních nádrží mPVC tl 1,0mm</t>
  </si>
  <si>
    <t>1121019879</t>
  </si>
  <si>
    <t>https://podminky.urs.cz/item/CS_URS_2021_02/28322104</t>
  </si>
  <si>
    <t>67,5*0,7 'Přepočtené koeficientem množství</t>
  </si>
  <si>
    <t>28</t>
  </si>
  <si>
    <t>171201231</t>
  </si>
  <si>
    <t>Poplatek za uložení stavebního odpadu na recyklační skládce (skládkovné) zeminy a kamení zatříděného do Katalogu odpadů pod kódem 17 05 04</t>
  </si>
  <si>
    <t>-1028649543</t>
  </si>
  <si>
    <t>https://podminky.urs.cz/item/CS_URS_2021_02/171201231</t>
  </si>
  <si>
    <t>" provizorní násyp provizorní komunikace" 300,000*1,75</t>
  </si>
  <si>
    <t>" provizorní těsnící hrázky" 67,500*1,80</t>
  </si>
  <si>
    <t>" podsyp proviz. zatrubnění" 25,970*2,00</t>
  </si>
  <si>
    <t>29</t>
  </si>
  <si>
    <t>171251201</t>
  </si>
  <si>
    <t>Uložení sypaniny na skládky nebo meziskládky bez hutnění s upravením uložené sypaniny do předepsaného tvaru</t>
  </si>
  <si>
    <t>474769737</t>
  </si>
  <si>
    <t>https://podminky.urs.cz/item/CS_URS_2021_02/171251201</t>
  </si>
  <si>
    <t>30</t>
  </si>
  <si>
    <t>175253101</t>
  </si>
  <si>
    <t>Přísyp těsnící folie nebo geotextilie na objektech vodních staveb z vhodného materiálu, bez zhutnění v rovině nebo ve svahu sklonu do 1 : 5</t>
  </si>
  <si>
    <t>2072696824</t>
  </si>
  <si>
    <t>https://podminky.urs.cz/item/CS_URS_2021_02/175253101</t>
  </si>
  <si>
    <t>31</t>
  </si>
  <si>
    <t>182251101</t>
  </si>
  <si>
    <t>Svahování trvalých svahů do projektovaných profilů strojně s potřebným přemístěním výkopku při svahování násypů v jakékoliv hornině</t>
  </si>
  <si>
    <t>1795368936</t>
  </si>
  <si>
    <t>https://podminky.urs.cz/item/CS_URS_2021_02/182251101</t>
  </si>
  <si>
    <t>" fr. 63-125; zeleň" 158,450</t>
  </si>
  <si>
    <t>Vodorovné konstrukce</t>
  </si>
  <si>
    <t>32</t>
  </si>
  <si>
    <t>451573111</t>
  </si>
  <si>
    <t>Lože pod potrubí, stoky a drobné objekty v otevřeném výkopu z písku a štěrkopísku do 63 mm</t>
  </si>
  <si>
    <t>1323968694</t>
  </si>
  <si>
    <t>https://podminky.urs.cz/item/CS_URS_2021_02/451573111</t>
  </si>
  <si>
    <t>" provizorní zatrubnění; DN 600" 17,500*1,900*0,200</t>
  </si>
  <si>
    <t>" provizorní zatrubnění; 2x DN 1000" (9,000+14,000)*4,200*0,200</t>
  </si>
  <si>
    <t>33</t>
  </si>
  <si>
    <t>464541112</t>
  </si>
  <si>
    <t>Pohoz dna nebo svahů jakékoliv tloušťky ze štěrkodrtí, z terénu, frakce do 125 mm</t>
  </si>
  <si>
    <t>831303660</t>
  </si>
  <si>
    <t>https://podminky.urs.cz/item/CS_URS_2021_02/464541112</t>
  </si>
  <si>
    <t>" fr. 63-125" 158,450*0,200</t>
  </si>
  <si>
    <t>34</t>
  </si>
  <si>
    <t>469521141</t>
  </si>
  <si>
    <t>Zpevnění dna nebo svahů drceným kamenivem zrna 63-125 mm, prolévaným cementovou maltou s uzavírací vrstvou tl. do 50 mm z betonu se zvýšenými nároky na prostředí tř. C 25/30 na povrchu uhlazenou bez zhutnění, tl. 350 mm</t>
  </si>
  <si>
    <t>551003980</t>
  </si>
  <si>
    <t>https://podminky.urs.cz/item/CS_URS_2021_02/469521141</t>
  </si>
  <si>
    <t>" dočasná úprava dna potoka na nátoku" 7,110</t>
  </si>
  <si>
    <t>Komunikace pozemní</t>
  </si>
  <si>
    <t>35</t>
  </si>
  <si>
    <t>564851111</t>
  </si>
  <si>
    <t>Podklad ze štěrkodrti ŠD s rozprostřením a zhutněním, po zhutnění tl. 150 mm</t>
  </si>
  <si>
    <t>789933296</t>
  </si>
  <si>
    <t>https://podminky.urs.cz/item/CS_URS_2021_02/564851111</t>
  </si>
  <si>
    <t>" sil. dílec 3x2 m" 15,720*4,720</t>
  </si>
  <si>
    <t>36</t>
  </si>
  <si>
    <t>564851112</t>
  </si>
  <si>
    <t>Podklad ze štěrkodrti ŠD s rozprostřením a zhutněním, po zhutnění tl. 160 mm</t>
  </si>
  <si>
    <t>-972192941</t>
  </si>
  <si>
    <t>https://podminky.urs.cz/item/CS_URS_2021_02/564851112</t>
  </si>
  <si>
    <t>37</t>
  </si>
  <si>
    <t>567122114</t>
  </si>
  <si>
    <t>Podklad ze směsi stmelené cementem SC bez dilatačních spár, s rozprostřením a zhutněním SC C 8/10 (KSC I), po zhutnění tl. 150 mm</t>
  </si>
  <si>
    <t>383878717</t>
  </si>
  <si>
    <t>https://podminky.urs.cz/item/CS_URS_2021_02/567122114</t>
  </si>
  <si>
    <t>38</t>
  </si>
  <si>
    <t>569831111</t>
  </si>
  <si>
    <t>Zpevnění krajnic nebo komunikací pro pěší s rozprostřením a zhutněním, po zhutnění štěrkodrtí tl. 100 mm</t>
  </si>
  <si>
    <t>1130348626</t>
  </si>
  <si>
    <t>https://podminky.urs.cz/item/CS_URS_2021_02/569831111</t>
  </si>
  <si>
    <t>49,800</t>
  </si>
  <si>
    <t>39</t>
  </si>
  <si>
    <t>573111112</t>
  </si>
  <si>
    <t>Postřik infiltrační PI z asfaltu silničního s posypem kamenivem, v množství 1,00 kg/m2</t>
  </si>
  <si>
    <t>1309195136</t>
  </si>
  <si>
    <t>https://podminky.urs.cz/item/CS_URS_2021_02/573111112</t>
  </si>
  <si>
    <t>40</t>
  </si>
  <si>
    <t>573211107</t>
  </si>
  <si>
    <t>Postřik spojovací PS bez posypu kamenivem z asfaltu silničního, v množství 0,30 kg/m2</t>
  </si>
  <si>
    <t>2120774555</t>
  </si>
  <si>
    <t>https://podminky.urs.cz/item/CS_URS_2021_02/573211107</t>
  </si>
  <si>
    <t>41</t>
  </si>
  <si>
    <t>577134111</t>
  </si>
  <si>
    <t>Asfaltový beton vrstva obrusná ACO 11 (ABS) s rozprostřením a se zhutněním z nemodifikovaného asfaltu v pruhu šířky do 3 m tř. I, po zhutnění tl. 40 mm</t>
  </si>
  <si>
    <t>2000827937</t>
  </si>
  <si>
    <t>https://podminky.urs.cz/item/CS_URS_2021_02/577134111</t>
  </si>
  <si>
    <t>42</t>
  </si>
  <si>
    <t>577165112</t>
  </si>
  <si>
    <t>Asfaltový beton vrstva ložní ACL 16 (ABH) s rozprostřením a zhutněním z nemodifikovaného asfaltu v pruhu šířky do 3 m, po zhutnění tl. 70 mm</t>
  </si>
  <si>
    <t>-1175785967</t>
  </si>
  <si>
    <t>https://podminky.urs.cz/item/CS_URS_2021_02/577165112</t>
  </si>
  <si>
    <t>43</t>
  </si>
  <si>
    <t>584121111</t>
  </si>
  <si>
    <t>Osazení silničních dílců ze železového betonu s podkladem z kameniva těženého do tl. 40 mm jakéhokoliv druhu a velikosti, na plochu jednotlivě přes 50 do 200 m2</t>
  </si>
  <si>
    <t>-406321313</t>
  </si>
  <si>
    <t>https://podminky.urs.cz/item/CS_URS_2021_02/584121111</t>
  </si>
  <si>
    <t>44</t>
  </si>
  <si>
    <t>59381338</t>
  </si>
  <si>
    <t>panel silniční 3,00x2,00x0,215m</t>
  </si>
  <si>
    <t>422952272</t>
  </si>
  <si>
    <t>https://podminky.urs.cz/item/CS_URS_2021_02/59381338</t>
  </si>
  <si>
    <t>P</t>
  </si>
  <si>
    <t>Poznámka k položce:_x000D_
- v JCeně je zohledněna 2-násobná obrátkovost silničního dílce (předpoklad zapůčení sil. dílců a jejich vrácení; beze skládky)</t>
  </si>
  <si>
    <t>10*1,01 'Přepočtené koeficientem množství</t>
  </si>
  <si>
    <t>45</t>
  </si>
  <si>
    <t>599441111</t>
  </si>
  <si>
    <t>Vyplnění spár mezi silničními dílci jakékoliv tloušťky kamenivem těženým</t>
  </si>
  <si>
    <t>m</t>
  </si>
  <si>
    <t>370036114</t>
  </si>
  <si>
    <t>https://podminky.urs.cz/item/CS_URS_2021_02/599441111</t>
  </si>
  <si>
    <t>" sil. dílec 3x2 m" 15,000+4,000*4</t>
  </si>
  <si>
    <t>Trubní vedení</t>
  </si>
  <si>
    <t>46</t>
  </si>
  <si>
    <t>810441811</t>
  </si>
  <si>
    <t>Bourání stávajícího potrubí z betonu v otevřeném výkopu DN přes 400 do 600</t>
  </si>
  <si>
    <t>876511498</t>
  </si>
  <si>
    <t>https://podminky.urs.cz/item/CS_URS_2021_02/810441811</t>
  </si>
  <si>
    <t>17,500</t>
  </si>
  <si>
    <t>47</t>
  </si>
  <si>
    <t>810491811</t>
  </si>
  <si>
    <t>Bourání stávajícího potrubí z betonu v otevřeném výkopu DN přes 800 do 1000</t>
  </si>
  <si>
    <t>-1969461448</t>
  </si>
  <si>
    <t>https://podminky.urs.cz/item/CS_URS_2021_02/810491811</t>
  </si>
  <si>
    <t>9,000+12,000+9,000+14,000</t>
  </si>
  <si>
    <t>48</t>
  </si>
  <si>
    <t>812442121</t>
  </si>
  <si>
    <t>Montáž potrubí z trub betonových hrdlových v otevřeném výkopu ve sklonu do 20 % s integrovaným pryžovým těsněním DN 600</t>
  </si>
  <si>
    <t>-839620821</t>
  </si>
  <si>
    <t>https://podminky.urs.cz/item/CS_URS_2021_02/812442121</t>
  </si>
  <si>
    <t>49</t>
  </si>
  <si>
    <t>59223023</t>
  </si>
  <si>
    <t>trouba betonová hrdlová DN 600</t>
  </si>
  <si>
    <t>-1110973393</t>
  </si>
  <si>
    <t>https://podminky.urs.cz/item/CS_URS_2021_02/59223023</t>
  </si>
  <si>
    <t>17,5*1,01 'Přepočtené koeficientem množství</t>
  </si>
  <si>
    <t>50</t>
  </si>
  <si>
    <t>812492121</t>
  </si>
  <si>
    <t>Montáž potrubí z trub betonových hrdlových v otevřeném výkopu ve sklonu do 20 % s integrovaným pryžovým těsněním DN 1000</t>
  </si>
  <si>
    <t>-517220446</t>
  </si>
  <si>
    <t>https://podminky.urs.cz/item/CS_URS_2021_02/812492121</t>
  </si>
  <si>
    <t>51</t>
  </si>
  <si>
    <t>59223015</t>
  </si>
  <si>
    <t>trouba betonová hrdlová DN 1000</t>
  </si>
  <si>
    <t>860041905</t>
  </si>
  <si>
    <t>https://podminky.urs.cz/item/CS_URS_2021_02/59223015</t>
  </si>
  <si>
    <t>44*1,01 'Přepočtené koeficientem množství</t>
  </si>
  <si>
    <t>52</t>
  </si>
  <si>
    <t>899331111</t>
  </si>
  <si>
    <t>Výšková úprava uličního vstupu nebo vpusti do 200 mm zvýšením poklopu</t>
  </si>
  <si>
    <t>-150697247</t>
  </si>
  <si>
    <t>https://podminky.urs.cz/item/CS_URS_2021_02/899331111</t>
  </si>
  <si>
    <t>" kanal. RŠ" 1,000</t>
  </si>
  <si>
    <t>Ostatní konstrukce a práce, bourání</t>
  </si>
  <si>
    <t>53</t>
  </si>
  <si>
    <t>911381124</t>
  </si>
  <si>
    <t>Silniční svodidlo betonové jednostranné průběžné délky 4 m, výšky 1,2 m</t>
  </si>
  <si>
    <t>-1735911593</t>
  </si>
  <si>
    <t>https://podminky.urs.cz/item/CS_URS_2021_02/911381124</t>
  </si>
  <si>
    <t>4,000*2*2</t>
  </si>
  <si>
    <t>54</t>
  </si>
  <si>
    <t>911381138</t>
  </si>
  <si>
    <t>Silniční svodidlo betonové jednostranné koncové délky 4 m, výšky 1,2 m</t>
  </si>
  <si>
    <t>316062609</t>
  </si>
  <si>
    <t>https://podminky.urs.cz/item/CS_URS_2021_02/911381138</t>
  </si>
  <si>
    <t>55</t>
  </si>
  <si>
    <t>911381824</t>
  </si>
  <si>
    <t>Odstranění silničního betonového svodidla s naložením na dopravní prostředek délky 4 m, výšky 1,2 m</t>
  </si>
  <si>
    <t>-545330695</t>
  </si>
  <si>
    <t>https://podminky.urs.cz/item/CS_URS_2021_02/911381824</t>
  </si>
  <si>
    <t>4,000*4*2</t>
  </si>
  <si>
    <t>56</t>
  </si>
  <si>
    <t>919123111</t>
  </si>
  <si>
    <t>Utěsnění dilatačních spár profily nebo pásy profilem těsnicím provizorním</t>
  </si>
  <si>
    <t>-1435550021</t>
  </si>
  <si>
    <t>https://podminky.urs.cz/item/CS_URS_2021_02/919123111</t>
  </si>
  <si>
    <t>" napojení proviz. asf. komunikace na stávající" 15,675+3,500+1,750</t>
  </si>
  <si>
    <t>57</t>
  </si>
  <si>
    <t>919726123</t>
  </si>
  <si>
    <t>Geotextilie netkaná pro ochranu, separaci nebo filtraci měrná hmotnost přes 300 do 500 g/m2</t>
  </si>
  <si>
    <t>1075054991</t>
  </si>
  <si>
    <t>https://podminky.urs.cz/item/CS_URS_2021_02/919726123</t>
  </si>
  <si>
    <t>58</t>
  </si>
  <si>
    <t>919731121</t>
  </si>
  <si>
    <t>Zarovnání styčné plochy podkladu nebo krytu podél vybourané části komunikace nebo zpevněné plochy živičné tl. do 50 mm</t>
  </si>
  <si>
    <t>2039315923</t>
  </si>
  <si>
    <t>https://podminky.urs.cz/item/CS_URS_2021_02/919731121</t>
  </si>
  <si>
    <t>997</t>
  </si>
  <si>
    <t>Přesun sutě</t>
  </si>
  <si>
    <t>59</t>
  </si>
  <si>
    <t>997221551</t>
  </si>
  <si>
    <t>Vodorovná doprava suti bez naložení, ale se složením a s hrubým urovnáním ze sypkých materiálů, na vzdálenost do 1 km</t>
  </si>
  <si>
    <t>-1294471979</t>
  </si>
  <si>
    <t>https://podminky.urs.cz/item/CS_URS_2021_02/997221551</t>
  </si>
  <si>
    <t>" podkladní kamenivo (ŠD)" 53,937+8,964</t>
  </si>
  <si>
    <t>60</t>
  </si>
  <si>
    <t>997221559</t>
  </si>
  <si>
    <t>Vodorovná doprava suti bez naložení, ale se složením a s hrubým urovnáním Příplatek k ceně za každý další i započatý 1 km přes 1 km</t>
  </si>
  <si>
    <t>-723491679</t>
  </si>
  <si>
    <t>https://podminky.urs.cz/item/CS_URS_2021_02/997221559</t>
  </si>
  <si>
    <t>62,901*19 'Přepočtené koeficientem množství</t>
  </si>
  <si>
    <t>61</t>
  </si>
  <si>
    <t>997221561</t>
  </si>
  <si>
    <t>Vodorovná doprava suti bez naložení, ale se složením a s hrubým urovnáním z kusových materiálů, na vzdálenost do 1 km</t>
  </si>
  <si>
    <t>1325292102</t>
  </si>
  <si>
    <t>https://podminky.urs.cz/item/CS_URS_2021_02/997221561</t>
  </si>
  <si>
    <t>" asfaltové kry" 39,813</t>
  </si>
  <si>
    <t>" betonové kry (SC 8/10)" 40,947</t>
  </si>
  <si>
    <t>62</t>
  </si>
  <si>
    <t>997221569</t>
  </si>
  <si>
    <t>-2013276513</t>
  </si>
  <si>
    <t>https://podminky.urs.cz/item/CS_URS_2021_02/997221569</t>
  </si>
  <si>
    <t>80,76*19 'Přepočtené koeficientem množství</t>
  </si>
  <si>
    <t>63</t>
  </si>
  <si>
    <t>997221571</t>
  </si>
  <si>
    <t>Vodorovná doprava vybouraných hmot bez naložení, ale se složením a s hrubým urovnáním na vzdálenost do 1 km</t>
  </si>
  <si>
    <t>589430504</t>
  </si>
  <si>
    <t>https://podminky.urs.cz/item/CS_URS_2021_02/997221571</t>
  </si>
  <si>
    <t>" silniční dílec 3x2 m" 25,500</t>
  </si>
  <si>
    <t>" beton. svodidlo" 24,096</t>
  </si>
  <si>
    <t>" geotextílie" 0,188</t>
  </si>
  <si>
    <t>" beton. trouby DN 600 a DN 1000" 12,250+57,200</t>
  </si>
  <si>
    <t>64</t>
  </si>
  <si>
    <t>997221579</t>
  </si>
  <si>
    <t>Vodorovná doprava vybouraných hmot bez naložení, ale se složením a s hrubým urovnáním na vzdálenost Příplatek k ceně za každý další i započatý 1 km přes 1 km</t>
  </si>
  <si>
    <t>-452747098</t>
  </si>
  <si>
    <t>https://podminky.urs.cz/item/CS_URS_2021_02/997221579</t>
  </si>
  <si>
    <t>119,234*19 'Přepočtené koeficientem množství</t>
  </si>
  <si>
    <t>65</t>
  </si>
  <si>
    <t>997221611</t>
  </si>
  <si>
    <t>Nakládání na dopravní prostředky pro vodorovnou dopravu suti</t>
  </si>
  <si>
    <t>-769427926</t>
  </si>
  <si>
    <t>https://podminky.urs.cz/item/CS_URS_2021_02/997221611</t>
  </si>
  <si>
    <t>66</t>
  </si>
  <si>
    <t>997221612</t>
  </si>
  <si>
    <t>Nakládání na dopravní prostředky pro vodorovnou dopravu vybouraných hmot</t>
  </si>
  <si>
    <t>952859877</t>
  </si>
  <si>
    <t>https://podminky.urs.cz/item/CS_URS_2021_02/997221612</t>
  </si>
  <si>
    <t>67</t>
  </si>
  <si>
    <t>997221615</t>
  </si>
  <si>
    <t>Poplatek za uložení stavebního odpadu na skládce (skládkovné) z prostého betonu zatříděného do Katalogu odpadů pod kódem 17 01 01</t>
  </si>
  <si>
    <t>2134862030</t>
  </si>
  <si>
    <t>https://podminky.urs.cz/item/CS_URS_2021_02/997221615</t>
  </si>
  <si>
    <t>68</t>
  </si>
  <si>
    <t>997221645</t>
  </si>
  <si>
    <t>Poplatek za uložení stavebního odpadu na skládce (skládkovné) asfaltového bez obsahu dehtu zatříděného do Katalogu odpadů pod kódem 17 03 02</t>
  </si>
  <si>
    <t>-473932350</t>
  </si>
  <si>
    <t>https://podminky.urs.cz/item/CS_URS_2021_02/997221645</t>
  </si>
  <si>
    <t>69</t>
  </si>
  <si>
    <t>997221655</t>
  </si>
  <si>
    <t>Poplatek za uložení stavebního odpadu na skládce (skládkovné) zeminy a kamení zatříděného do Katalogu odpadů pod kódem 17 05 04</t>
  </si>
  <si>
    <t>-418210898</t>
  </si>
  <si>
    <t>https://podminky.urs.cz/item/CS_URS_2021_02/997221655</t>
  </si>
  <si>
    <t>998</t>
  </si>
  <si>
    <t>Přesun hmot</t>
  </si>
  <si>
    <t>70</t>
  </si>
  <si>
    <t>998225111</t>
  </si>
  <si>
    <t>Přesun hmot pro komunikace s krytem z kameniva, monolitickým betonovým nebo živičným dopravní vzdálenost do 200 m jakékoliv délky objektu</t>
  </si>
  <si>
    <t>-1333114120</t>
  </si>
  <si>
    <t>https://podminky.urs.cz/item/CS_URS_2021_02/998225111</t>
  </si>
  <si>
    <t>101.2 - Komunikace</t>
  </si>
  <si>
    <t>190148376</t>
  </si>
  <si>
    <t>"D_101_02_Situace.pdf</t>
  </si>
  <si>
    <t>" podkladní kamenivo (ŠD)" 126,000</t>
  </si>
  <si>
    <t>-1629877978</t>
  </si>
  <si>
    <t>" podkladní vrstva (SC 8/10)" 126,000</t>
  </si>
  <si>
    <t>-501912213</t>
  </si>
  <si>
    <t>" ložná vrstva (tl. 70 mm) + obrusná vrstva (tl. 40 mm)" 126,000</t>
  </si>
  <si>
    <t>113154114</t>
  </si>
  <si>
    <t>Frézování živičného podkladu nebo krytu s naložením na dopravní prostředek plochy do 500 m2 bez překážek v trase pruhu šířky do 0,5 m, tloušťky vrstvy 100 mm</t>
  </si>
  <si>
    <t>-1410806267</t>
  </si>
  <si>
    <t>https://podminky.urs.cz/item/CS_URS_2021_02/113154114</t>
  </si>
  <si>
    <t>" ložná vrstva (tl. 60 mm) + obrusná vrstva (tl. 40 mm)" 126,000</t>
  </si>
  <si>
    <t>122252203</t>
  </si>
  <si>
    <t>Odkopávky a prokopávky nezapažené pro silnice a dálnice strojně v hornině třídy těžitelnosti I do 100 m3</t>
  </si>
  <si>
    <t>-736759083</t>
  </si>
  <si>
    <t>https://podminky.urs.cz/item/CS_URS_2021_02/122252203</t>
  </si>
  <si>
    <t>" odstranění zeminy a nezpevněné krajnice" 52,740*0,500</t>
  </si>
  <si>
    <t>" úprava nerovností pláně po odstranění původních vrstev" 162,685*0,100</t>
  </si>
  <si>
    <t>" přípočet 10% na nezměřitelné objemy" (26,370+16,269)*10/100</t>
  </si>
  <si>
    <t>-849656911</t>
  </si>
  <si>
    <t>1178207844</t>
  </si>
  <si>
    <t>46,903*10 'Přepočtené koeficientem množství</t>
  </si>
  <si>
    <t>-618709689</t>
  </si>
  <si>
    <t>" objemová hmotnost výkopku : 1750 kg/m3" 46,903*1,75</t>
  </si>
  <si>
    <t>984139062</t>
  </si>
  <si>
    <t>181111112</t>
  </si>
  <si>
    <t>Plošná úprava terénu v zemině skupiny 1 až 4 s urovnáním povrchu bez doplnění ornice souvislé plochy do 500 m2 při nerovnostech terénu přes 50 do 100 mm na svahu přes 1:5 do 1:2</t>
  </si>
  <si>
    <t>-1834145276</t>
  </si>
  <si>
    <t>https://podminky.urs.cz/item/CS_URS_2021_02/181111112</t>
  </si>
  <si>
    <t>" zeleň" 21,440</t>
  </si>
  <si>
    <t>181152302</t>
  </si>
  <si>
    <t>Úprava pláně na stavbách silnic a dálnic strojně v zářezech mimo skalních se zhutněním</t>
  </si>
  <si>
    <t>429690364</t>
  </si>
  <si>
    <t>https://podminky.urs.cz/item/CS_URS_2021_02/181152302</t>
  </si>
  <si>
    <t>"D_101_04_Vzorový_příčný_řez_a_detaily_napojení.pdf</t>
  </si>
  <si>
    <t>" skladba 1" 110,670+17,420</t>
  </si>
  <si>
    <t>" skladba 2" 8,640+1,080</t>
  </si>
  <si>
    <t>" kamenný douřádek" 62,850*0,200</t>
  </si>
  <si>
    <t>" silniční obrubník" 14,610*0,500</t>
  </si>
  <si>
    <t>" zahradní obrubník" 10,000*0,500</t>
  </si>
  <si>
    <t>181411142</t>
  </si>
  <si>
    <t>Založení trávníku na půdě předem připravené plochy do 1000 m2 výsevem včetně utažení parterového na svahu přes 1:5 do 1:2</t>
  </si>
  <si>
    <t>-2065926495</t>
  </si>
  <si>
    <t>https://podminky.urs.cz/item/CS_URS_2021_02/181411142</t>
  </si>
  <si>
    <t>00572420</t>
  </si>
  <si>
    <t>osivo směs travní parková okrasná</t>
  </si>
  <si>
    <t>kg</t>
  </si>
  <si>
    <t>589465604</t>
  </si>
  <si>
    <t>https://podminky.urs.cz/item/CS_URS_2021_02/00572420</t>
  </si>
  <si>
    <t>21,44*0,035 'Přepočtené koeficientem množství</t>
  </si>
  <si>
    <t>1444798059</t>
  </si>
  <si>
    <t>182303112</t>
  </si>
  <si>
    <t>Doplnění zeminy nebo substrátu na travnatých plochách tloušťky do 50 mm na svahu přes 1:5 do 1:2</t>
  </si>
  <si>
    <t>-49440180</t>
  </si>
  <si>
    <t>https://podminky.urs.cz/item/CS_URS_2021_02/182303112</t>
  </si>
  <si>
    <t>" zeleň; po 1. seči" 21,440</t>
  </si>
  <si>
    <t>10371500</t>
  </si>
  <si>
    <t>substrát pro trávníky VL</t>
  </si>
  <si>
    <t>1658236407</t>
  </si>
  <si>
    <t>https://podminky.urs.cz/item/CS_URS_2021_02/10371500</t>
  </si>
  <si>
    <t>21,44*0,058 'Přepočtené koeficientem množství</t>
  </si>
  <si>
    <t>182311123</t>
  </si>
  <si>
    <t>Rozprostření a urovnání ornice ve svahu sklonu přes 1:5 ručně při souvislé ploše, tl. vrstvy do 200 mm</t>
  </si>
  <si>
    <t>471568832</t>
  </si>
  <si>
    <t>https://podminky.urs.cz/item/CS_URS_2021_02/182311123</t>
  </si>
  <si>
    <t>998698608</t>
  </si>
  <si>
    <t>21,44*0,28 'Přepočtené koeficientem množství</t>
  </si>
  <si>
    <t>183403253</t>
  </si>
  <si>
    <t>Obdělání půdy hrabáním na svahu přes 1:5 do 1:2</t>
  </si>
  <si>
    <t>1428627069</t>
  </si>
  <si>
    <t>https://podminky.urs.cz/item/CS_URS_2021_02/183403253</t>
  </si>
  <si>
    <t>" zeleň; 2x křížem" 21,440*2</t>
  </si>
  <si>
    <t>183403261</t>
  </si>
  <si>
    <t>Obdělání půdy válením na svahu přes 1:5 do 1:2</t>
  </si>
  <si>
    <t>880715280</t>
  </si>
  <si>
    <t>https://podminky.urs.cz/item/CS_URS_2021_02/183403261</t>
  </si>
  <si>
    <t>" zeleň; 3x křížem" 21,440*3</t>
  </si>
  <si>
    <t>183451352</t>
  </si>
  <si>
    <t>Provzdušnění travnatých ploch hloubky do 100 mm, průměru provzdušňovacích otvorů do 25 mm s přísevem travního osiva, souvislé plochy do 1000 m2 na svahu přes 1:5 do 1:2</t>
  </si>
  <si>
    <t>-336302840</t>
  </si>
  <si>
    <t>https://podminky.urs.cz/item/CS_URS_2021_02/183451352</t>
  </si>
  <si>
    <t>2857576</t>
  </si>
  <si>
    <t>21,44*0,015 'Přepočtené koeficientem množství</t>
  </si>
  <si>
    <t>184802621</t>
  </si>
  <si>
    <t>Chemické odplevelení po založení kultury na svahu přes 1:5 do 1:2 postřikem na široko</t>
  </si>
  <si>
    <t>-947712119</t>
  </si>
  <si>
    <t>https://podminky.urs.cz/item/CS_URS_2021_02/184802621</t>
  </si>
  <si>
    <t>185803112</t>
  </si>
  <si>
    <t>Ošetření trávníku jednorázové na svahu přes 1:5 do 1:2</t>
  </si>
  <si>
    <t>1878815134</t>
  </si>
  <si>
    <t>https://podminky.urs.cz/item/CS_URS_2021_02/185803112</t>
  </si>
  <si>
    <t>" zeleň; 1. seč" 21,440</t>
  </si>
  <si>
    <t>185804311</t>
  </si>
  <si>
    <t>Zalití rostlin vodou plochy záhonů jednotlivě do 20 m2</t>
  </si>
  <si>
    <t>-1243183333</t>
  </si>
  <si>
    <t>https://podminky.urs.cz/item/CS_URS_2021_02/185804311</t>
  </si>
  <si>
    <t>" zeleň; vydatnost 15 litrů/m2" 21,440*15,00/1000</t>
  </si>
  <si>
    <t>302929728</t>
  </si>
  <si>
    <t>" skladba 2; chodník; běžná dlažba" 8,640</t>
  </si>
  <si>
    <t>" skladba 2; chodník; hmatná dlažba" 1,080</t>
  </si>
  <si>
    <t>-1331907815</t>
  </si>
  <si>
    <t>" skladba 1; vozovka" 110,670</t>
  </si>
  <si>
    <t>" skladba 1; napojení přes odskoky" 17,420</t>
  </si>
  <si>
    <t>-1690961760</t>
  </si>
  <si>
    <t>744419315</t>
  </si>
  <si>
    <t>-1182836630</t>
  </si>
  <si>
    <t>" skladba V1; most" 43,080*2</t>
  </si>
  <si>
    <t>" skladba 1; oprava obrusné a ložné vrstvy" (281,080+91,970)*2</t>
  </si>
  <si>
    <t>1936443395</t>
  </si>
  <si>
    <t>" skladba V1; most" 43,080</t>
  </si>
  <si>
    <t>" skladba 1; oprava obrusné a ložné vrstvy" 281,080+91,970</t>
  </si>
  <si>
    <t>1712877051</t>
  </si>
  <si>
    <t>578133112</t>
  </si>
  <si>
    <t>Litý asfalt MA 11 (LAS) s rozprostřením z nemodifikovaného asfaltu v pruhu šířky do 3 m tl. 35 mm</t>
  </si>
  <si>
    <t>1935024587</t>
  </si>
  <si>
    <t>https://podminky.urs.cz/item/CS_URS_2021_02/578133112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</si>
  <si>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</si>
  <si>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</si>
  <si>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-1299857208</t>
  </si>
  <si>
    <t>https://podminky.urs.cz/item/CS_URS_2021_02/596211120</t>
  </si>
  <si>
    <t>59245018</t>
  </si>
  <si>
    <t>dlažba tvar obdélník betonová 200x100x60mm přírodní</t>
  </si>
  <si>
    <t>416776994</t>
  </si>
  <si>
    <t>https://podminky.urs.cz/item/CS_URS_2021_02/59245018</t>
  </si>
  <si>
    <t>8,64*1,03 'Přepočtené koeficientem množství</t>
  </si>
  <si>
    <t>59245006</t>
  </si>
  <si>
    <t>dlažba tvar obdélník betonová pro nevidomé 200x100x60mm barevná</t>
  </si>
  <si>
    <t>1882095798</t>
  </si>
  <si>
    <t>https://podminky.urs.cz/item/CS_URS_2021_02/59245006</t>
  </si>
  <si>
    <t>1,08*1,03 'Přepočtené koeficientem množství</t>
  </si>
  <si>
    <t>59999_R01</t>
  </si>
  <si>
    <t>Úprava stávající podezdívky oplocení + doplnění nopové fólie</t>
  </si>
  <si>
    <t>bez CS</t>
  </si>
  <si>
    <t>-1545148778</t>
  </si>
  <si>
    <t>-1662824755</t>
  </si>
  <si>
    <t>" úprava kanal. RŠ" 2,000</t>
  </si>
  <si>
    <t>899431111</t>
  </si>
  <si>
    <t>Výšková úprava uličního vstupu nebo vpusti do 200 mm zvýšením krycího hrnce, šoupěte nebo hydrantu bez úpravy armatur</t>
  </si>
  <si>
    <t>-1586906584</t>
  </si>
  <si>
    <t>https://podminky.urs.cz/item/CS_URS_2021_02/899431111</t>
  </si>
  <si>
    <t>" úprava vodov. šoupěte" 2,000</t>
  </si>
  <si>
    <t>914111111</t>
  </si>
  <si>
    <t>Montáž svislé dopravní značky základní velikosti do 1 m2 objímkami na sloupky nebo konzoly</t>
  </si>
  <si>
    <t>878681719</t>
  </si>
  <si>
    <t>https://podminky.urs.cz/item/CS_URS_2021_02/914111111</t>
  </si>
  <si>
    <t>" SDZ přesunuté" 2,000</t>
  </si>
  <si>
    <t>914511112</t>
  </si>
  <si>
    <t>Montáž sloupku dopravních značek délky do 3,5 m do hliníkové patky</t>
  </si>
  <si>
    <t>2055081345</t>
  </si>
  <si>
    <t>https://podminky.urs.cz/item/CS_URS_2021_02/914511112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</si>
  <si>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</si>
  <si>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</si>
  <si>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1631544675</t>
  </si>
  <si>
    <t>https://podminky.urs.cz/item/CS_URS_2021_02/916111123</t>
  </si>
  <si>
    <t>" kamenný dvouřádek (2x 100 mm)" 62,850*2</t>
  </si>
  <si>
    <t>58381007</t>
  </si>
  <si>
    <t>kostka dlažební žula drobná 8/10</t>
  </si>
  <si>
    <t>-83313254</t>
  </si>
  <si>
    <t>https://podminky.urs.cz/item/CS_URS_2021_02/58381007</t>
  </si>
  <si>
    <t>125,700*0,100</t>
  </si>
  <si>
    <t>12,57*1,02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</si>
  <si>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</si>
  <si>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</si>
  <si>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1489232015</t>
  </si>
  <si>
    <t>https://podminky.urs.cz/item/CS_URS_2021_02/916131213</t>
  </si>
  <si>
    <t>"D_101_07_Situace_obrub.pdf</t>
  </si>
  <si>
    <t>" náběhový" 2,000</t>
  </si>
  <si>
    <t>" přímý" 0,690+1,500+2,690+2,620+3,610+1,500</t>
  </si>
  <si>
    <t>59217031</t>
  </si>
  <si>
    <t>obrubník betonový silniční 1000x150x250mm</t>
  </si>
  <si>
    <t>-1943697131</t>
  </si>
  <si>
    <t>https://podminky.urs.cz/item/CS_URS_2021_02/59217031</t>
  </si>
  <si>
    <t>12,61*1,01 'Přepočtené koeficientem množství</t>
  </si>
  <si>
    <t>59217030</t>
  </si>
  <si>
    <t>obrubník betonový silniční přechodový 1000x150x150-250mm</t>
  </si>
  <si>
    <t>-391021435</t>
  </si>
  <si>
    <t>https://podminky.urs.cz/item/CS_URS_2021_02/59217030</t>
  </si>
  <si>
    <t>2*1,01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</si>
  <si>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</si>
  <si>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</si>
  <si>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1469055598</t>
  </si>
  <si>
    <t>https://podminky.urs.cz/item/CS_URS_2021_02/916331112</t>
  </si>
  <si>
    <t>1,400+4,560+1,640+1,400+1,000</t>
  </si>
  <si>
    <t>59217002</t>
  </si>
  <si>
    <t>obrubník betonový zahradní šedý 1000x50x200mm</t>
  </si>
  <si>
    <t>612594695</t>
  </si>
  <si>
    <t>https://podminky.urs.cz/item/CS_URS_2021_02/59217002</t>
  </si>
  <si>
    <t>919112111</t>
  </si>
  <si>
    <t>Řezání dilatačních spár v živičném krytu příčných nebo podélných, šířky 4 mm, hloubky do 60 mm</t>
  </si>
  <si>
    <t>1507717652</t>
  </si>
  <si>
    <t>https://podminky.urs.cz/item/CS_URS_2021_02/919112111</t>
  </si>
  <si>
    <t>" oddilatování mostního objektu" 6,000+6,000</t>
  </si>
  <si>
    <t>919112212</t>
  </si>
  <si>
    <t>Řezání dilatačních spár v živičném krytu vytvoření komůrky pro těsnící zálivku šířky 10 mm, hloubky 20 mm</t>
  </si>
  <si>
    <t>1702544839</t>
  </si>
  <si>
    <t>https://podminky.urs.cz/item/CS_URS_2021_02/919112212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</si>
  <si>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</si>
  <si>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</si>
  <si>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-1342750430</t>
  </si>
  <si>
    <t>https://podminky.urs.cz/item/CS_URS_2021_02/919122111</t>
  </si>
  <si>
    <t>-1920691038</t>
  </si>
  <si>
    <t>919125111</t>
  </si>
  <si>
    <t>Těsnění svislé spáry mezi živičným krytem a ostatními prvky asfaltovou páskou samolepicí šířky 35 mm tl. 8 mm</t>
  </si>
  <si>
    <t>1831007481</t>
  </si>
  <si>
    <t>https://podminky.urs.cz/item/CS_URS_2021_02/919125111</t>
  </si>
  <si>
    <t>" obrubník náběhový" 2,000</t>
  </si>
  <si>
    <t>" obrubník přímý" 0,690+1,500+2,690+2,620+3,610+1,500</t>
  </si>
  <si>
    <t>190096271</t>
  </si>
  <si>
    <t>1712353398</t>
  </si>
  <si>
    <t>" napojení obrusu na stávající vozovku" 10,000+6,500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</si>
  <si>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</si>
  <si>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</si>
  <si>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1652463026</t>
  </si>
  <si>
    <t>https://podminky.urs.cz/item/CS_URS_2021_02/919732211</t>
  </si>
  <si>
    <t>" napojení obrusu na stávající vozovku; obrusná vrstva" 10,000+6,500</t>
  </si>
  <si>
    <t>" napojení přes odskoky; obrusná vrstva" 5,500+9,000</t>
  </si>
  <si>
    <t>919735111</t>
  </si>
  <si>
    <t>Řezání stávajícího živičného krytu nebo podkladu hloubky do 50 mm</t>
  </si>
  <si>
    <t>668470526</t>
  </si>
  <si>
    <t>https://podminky.urs.cz/item/CS_URS_2021_02/919735111</t>
  </si>
  <si>
    <t>919735112</t>
  </si>
  <si>
    <t>Řezání stávajícího živičného krytu nebo podkladu hloubky přes 50 do 100 mm</t>
  </si>
  <si>
    <t>1490593992</t>
  </si>
  <si>
    <t>https://podminky.urs.cz/item/CS_URS_2021_02/919735112</t>
  </si>
  <si>
    <t>" napojení přes odskoky; ložná vrstva" 5,500+9,000</t>
  </si>
  <si>
    <t>919794441</t>
  </si>
  <si>
    <t>Úprava ploch kolem hydrantů, šoupat, kanalizačních poklopů a mříží, sloupů apod. v živičných krytech jakékoliv tloušťky, jednotlivě v půdorysné ploše do 2 m2</t>
  </si>
  <si>
    <t>-2039796211</t>
  </si>
  <si>
    <t>https://podminky.urs.cz/item/CS_URS_2021_02/919794441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</si>
  <si>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</si>
  <si>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</si>
  <si>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-2024188044</t>
  </si>
  <si>
    <t>https://podminky.urs.cz/item/CS_URS_2021_02/935112111</t>
  </si>
  <si>
    <t>" úprava u stávajícího oplocení" 13,500</t>
  </si>
  <si>
    <t>59227029</t>
  </si>
  <si>
    <t>žlabovka příkopová betonová 500x680x60mm</t>
  </si>
  <si>
    <t>428182417</t>
  </si>
  <si>
    <t>https://podminky.urs.cz/item/CS_URS_2021_02/59227029</t>
  </si>
  <si>
    <t>13,5*1,01 'Přepočtené koeficientem množství</t>
  </si>
  <si>
    <t>938908411</t>
  </si>
  <si>
    <t>Čištění vozovek splachováním vodou povrchu podkladu nebo krytu živičného, betonového nebo dlážděného</t>
  </si>
  <si>
    <t>-132343904</t>
  </si>
  <si>
    <t>https://podminky.urs.cz/item/CS_URS_2021_02/938908411</t>
  </si>
  <si>
    <t>" před pokládkou živičních vrstvev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</si>
  <si>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</si>
  <si>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</si>
  <si>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-1131416827</t>
  </si>
  <si>
    <t>https://podminky.urs.cz/item/CS_URS_2021_02/966006132</t>
  </si>
  <si>
    <t>" SDZ rušené" 2,000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</si>
  <si>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</si>
  <si>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</si>
  <si>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-2076790620</t>
  </si>
  <si>
    <t>https://podminky.urs.cz/item/CS_URS_2021_02/966006211</t>
  </si>
  <si>
    <t>-1152663640</t>
  </si>
  <si>
    <t>" podkladní kamenivo" 36,540</t>
  </si>
  <si>
    <t>" uliční smetky" 10,884</t>
  </si>
  <si>
    <t>" asfaltová fréza" 32,256</t>
  </si>
  <si>
    <t>-1001491301</t>
  </si>
  <si>
    <t>79,68*19 'Přepočtené koeficientem množství</t>
  </si>
  <si>
    <t>775825614</t>
  </si>
  <si>
    <t>" asfaltové kry" 39,816</t>
  </si>
  <si>
    <t>" podkladní beton (SC 8/10)" 40,950</t>
  </si>
  <si>
    <t>-573346794</t>
  </si>
  <si>
    <t>80,766*19 'Přepočtené koeficientem množství</t>
  </si>
  <si>
    <t>-308137980</t>
  </si>
  <si>
    <t>-521392653</t>
  </si>
  <si>
    <t>71</t>
  </si>
  <si>
    <t>-836513513</t>
  </si>
  <si>
    <t>72</t>
  </si>
  <si>
    <t>1428688054</t>
  </si>
  <si>
    <t>73</t>
  </si>
  <si>
    <t>-235135117</t>
  </si>
  <si>
    <t>101.3 - Návrh DIO</t>
  </si>
  <si>
    <t>913111111</t>
  </si>
  <si>
    <t>Montáž a demontáž dočasných dopravních značek zařízení pro upevnění samostatných značek podstavce plastového</t>
  </si>
  <si>
    <t>-168634367</t>
  </si>
  <si>
    <t>https://podminky.urs.cz/item/CS_URS_2021_02/913111111</t>
  </si>
  <si>
    <t>"C.3_Speciální_výkres_situace_ZOV_návrh_DIO.pdf</t>
  </si>
  <si>
    <t>" A10+E7a" 2,000</t>
  </si>
  <si>
    <t>" A10" 1,000</t>
  </si>
  <si>
    <t>" A15" 2,000</t>
  </si>
  <si>
    <t>913111112</t>
  </si>
  <si>
    <t>Montáž a demontáž dočasných dopravních značek zařízení pro upevnění samostatných značek sloupku délky do 2 m</t>
  </si>
  <si>
    <t>-915786936</t>
  </si>
  <si>
    <t>https://podminky.urs.cz/item/CS_URS_2021_02/913111112</t>
  </si>
  <si>
    <t>913111115</t>
  </si>
  <si>
    <t>Montáž a demontáž dočasných dopravních značek samostatných značek základních</t>
  </si>
  <si>
    <t>1300313156</t>
  </si>
  <si>
    <t>https://podminky.urs.cz/item/CS_URS_2021_02/913111115</t>
  </si>
  <si>
    <t>" A10+E7a" 2,000*2</t>
  </si>
  <si>
    <t>913111211</t>
  </si>
  <si>
    <t>Montáž a demontáž dočasných dopravních značek Příplatek za první a každý další den použití dočasných dopravních značek k ceně 11-1111</t>
  </si>
  <si>
    <t>2063750091</t>
  </si>
  <si>
    <t>https://podminky.urs.cz/item/CS_URS_2021_02/913111211</t>
  </si>
  <si>
    <t>5*180 'Přepočtené koeficientem množství</t>
  </si>
  <si>
    <t>913111212</t>
  </si>
  <si>
    <t>Montáž a demontáž dočasných dopravních značek Příplatek za první a každý další den použití dočasných dopravních značek k ceně 11-1112</t>
  </si>
  <si>
    <t>90569794</t>
  </si>
  <si>
    <t>https://podminky.urs.cz/item/CS_URS_2021_02/913111212</t>
  </si>
  <si>
    <t>913111215</t>
  </si>
  <si>
    <t>Montáž a demontáž dočasných dopravních značek Příplatek za první a každý další den použití dočasných dopravních značek k ceně 11-1115</t>
  </si>
  <si>
    <t>338767890</t>
  </si>
  <si>
    <t>https://podminky.urs.cz/item/CS_URS_2021_02/913111215</t>
  </si>
  <si>
    <t>7*180 'Přepočtené koeficientem množství</t>
  </si>
  <si>
    <t>913211113</t>
  </si>
  <si>
    <t>Montáž a demontáž dočasných dopravních zábran reflexních, šířky 3 m</t>
  </si>
  <si>
    <t>408443072</t>
  </si>
  <si>
    <t>https://podminky.urs.cz/item/CS_URS_2021_02/913211113</t>
  </si>
  <si>
    <t>" Z2" 3,000*2</t>
  </si>
  <si>
    <t>913211213</t>
  </si>
  <si>
    <t>Montáž a demontáž dočasných dopravních zábran Příplatek za první a každý další den použití dočasných dopravních zábran k ceně 21-1113</t>
  </si>
  <si>
    <t>1040854211</t>
  </si>
  <si>
    <t>https://podminky.urs.cz/item/CS_URS_2021_02/913211213</t>
  </si>
  <si>
    <t>6*180 'Přepočtené koeficientem množství</t>
  </si>
  <si>
    <t>913331115</t>
  </si>
  <si>
    <t>Montáž a demontáž dočasných dopravních vodících zařízení signální svítilny včetně akumulátoru</t>
  </si>
  <si>
    <t>670365555</t>
  </si>
  <si>
    <t>https://podminky.urs.cz/item/CS_URS_2021_02/913331115</t>
  </si>
  <si>
    <t>913331215</t>
  </si>
  <si>
    <t>Montáž a demontáž dočasných dopravních vodících zařízení Příplatek za první a každý další den použití dočasných dopravních vodících zařízení k ceně 33-1115</t>
  </si>
  <si>
    <t>963117517</t>
  </si>
  <si>
    <t>https://podminky.urs.cz/item/CS_URS_2021_02/913331215</t>
  </si>
  <si>
    <t>8*180 'Přepočtené koeficientem množství</t>
  </si>
  <si>
    <t>913411111</t>
  </si>
  <si>
    <t>Montáž a demontáž mobilní semaforové soupravy 2 semafory</t>
  </si>
  <si>
    <t>-1570256653</t>
  </si>
  <si>
    <t>https://podminky.urs.cz/item/CS_URS_2021_02/913411111</t>
  </si>
  <si>
    <t>1,000</t>
  </si>
  <si>
    <t>913411211</t>
  </si>
  <si>
    <t>Montáž a demontáž mobilní semaforové soupravy Příplatek za první a každý další den použití mobilní semaforové soupravy k ceně 41-1111</t>
  </si>
  <si>
    <t>-844296403</t>
  </si>
  <si>
    <t>https://podminky.urs.cz/item/CS_URS_2021_02/913411211</t>
  </si>
  <si>
    <t>1*180 'Přepočtené koeficientem množství</t>
  </si>
  <si>
    <t>913911113</t>
  </si>
  <si>
    <t>Montáž a demontáž akumulátorů a zásobníků dočasného dopravního značení akumulátoru olověného 12V/180 Ah</t>
  </si>
  <si>
    <t>2001072897</t>
  </si>
  <si>
    <t>https://podminky.urs.cz/item/CS_URS_2021_02/913911113</t>
  </si>
  <si>
    <t>913911122</t>
  </si>
  <si>
    <t>Montáž a demontáž akumulátorů a zásobníků dočasného dopravního značení zásobníku na akumulátor a řídící jednotku ocelového</t>
  </si>
  <si>
    <t>-1910215256</t>
  </si>
  <si>
    <t>https://podminky.urs.cz/item/CS_URS_2021_02/913911122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</si>
  <si>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</si>
  <si>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</t>
  </si>
  <si>
    <t>1038744145</t>
  </si>
  <si>
    <t>https://podminky.urs.cz/item/CS_URS_2021_02/913911213</t>
  </si>
  <si>
    <t>2*180 'Přepočtené koeficientem množství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</si>
  <si>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</si>
  <si>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</si>
  <si>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-494133973</t>
  </si>
  <si>
    <t>https://podminky.urs.cz/item/CS_URS_2021_02/913911222</t>
  </si>
  <si>
    <t>915222121</t>
  </si>
  <si>
    <t>Přechodné vodorovné dopravní značení samolepicí retroreflexní fólií s trvanlivostí přes 2 do 6 měsíců</t>
  </si>
  <si>
    <t>176839944</t>
  </si>
  <si>
    <t>https://podminky.urs.cz/item/CS_URS_2021_02/915222121</t>
  </si>
  <si>
    <t>" stop čára" 3,000*2</t>
  </si>
  <si>
    <t>" vodící čára" 9,500</t>
  </si>
  <si>
    <t>" zkřížené čáry" 5,000*2*2</t>
  </si>
  <si>
    <t>915222911</t>
  </si>
  <si>
    <t>Přechodné vodorovné dopravní značení odstranění retroreflexní fólie</t>
  </si>
  <si>
    <t>1303852666</t>
  </si>
  <si>
    <t>https://podminky.urs.cz/item/CS_URS_2021_02/915222911</t>
  </si>
  <si>
    <t>201 - Most přes Strážovský potok - ev.č. 19020-3</t>
  </si>
  <si>
    <t>201.1 - Demolice původního mostu</t>
  </si>
  <si>
    <t>PSV - Práce a dodávky PSV</t>
  </si>
  <si>
    <t xml:space="preserve">    711 - Izolace proti vodě, vlhkosti a plynům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</si>
  <si>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</si>
  <si>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</si>
  <si>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211749379</t>
  </si>
  <si>
    <t>https://podminky.urs.cz/item/CS_URS_2021_02/113107332</t>
  </si>
  <si>
    <t>"D_201_03_Přehledný_výkres_stávající_stav.pdf</t>
  </si>
  <si>
    <t>" stávají podkladní vrstva včetně předpolí" 16,800*5,000</t>
  </si>
  <si>
    <t>1358152944</t>
  </si>
  <si>
    <t>" stávají obrusná + ložná vrstva včetně předpolí" 17,050*4,750</t>
  </si>
  <si>
    <t>961021112</t>
  </si>
  <si>
    <t>Bourání mostních konstrukcí základů z kamene nebo cihel</t>
  </si>
  <si>
    <t>-890024702</t>
  </si>
  <si>
    <t>https://podminky.urs.cz/item/CS_URS_2021_02/961021112</t>
  </si>
  <si>
    <t>" stávající základy opěr a podpěr" (2*(1,200*0,600*6,560))+(1*(1,920*0,600*6,560))</t>
  </si>
  <si>
    <t>962021112</t>
  </si>
  <si>
    <t>Bourání mostních konstrukcí zdiva a pilířů z kamene nebo cihel</t>
  </si>
  <si>
    <t>1438720992</t>
  </si>
  <si>
    <t>https://podminky.urs.cz/item/CS_URS_2021_02/962021112</t>
  </si>
  <si>
    <t>" stávající dříky opěr a podpěr" (2*(0,800*1,480*6,560))+(1*(1,120*1,410*6,560))</t>
  </si>
  <si>
    <t>" stávající nosná konstrukce" 0,350*(3,740+3,810)*6,560</t>
  </si>
  <si>
    <t>" stávající zdi" 4*(0,600*2,000*2,000)</t>
  </si>
  <si>
    <t>963051111</t>
  </si>
  <si>
    <t>Bourání mostních konstrukcí nosných konstrukcí ze železového betonu</t>
  </si>
  <si>
    <t>1848867103</t>
  </si>
  <si>
    <t>https://podminky.urs.cz/item/CS_URS_2021_02/963051111</t>
  </si>
  <si>
    <t>" stávající římsy" (2*0,800*(8,040+10,820))+((0,250*0,500)*(8,040+10,820))</t>
  </si>
  <si>
    <t>966008113</t>
  </si>
  <si>
    <t>Bourání trubního propustku s odklizením a uložením vybouraného materiálu na skládku na vzdálenost do 3 m nebo s naložením na dopravní prostředek z trub DN přes 500 do 800 mm</t>
  </si>
  <si>
    <t>812930614</t>
  </si>
  <si>
    <t>https://podminky.urs.cz/item/CS_URS_2021_02/966008113</t>
  </si>
  <si>
    <t>" stávající odlehčovací propust" 6,560</t>
  </si>
  <si>
    <t>966075141</t>
  </si>
  <si>
    <t>Odstranění různých konstrukcí na mostech kovového zábradlí vcelku</t>
  </si>
  <si>
    <t>-1931227890</t>
  </si>
  <si>
    <t>https://podminky.urs.cz/item/CS_URS_2021_02/966075141</t>
  </si>
  <si>
    <t>" stávající dvoumadlové zábradlí" 8,040+10,150</t>
  </si>
  <si>
    <t>96704312.R01</t>
  </si>
  <si>
    <t>Odsekání vrstvy vyrovnávacího betonu na nosné konstrukci mostů tl. do 350 mm</t>
  </si>
  <si>
    <t>-1553054263</t>
  </si>
  <si>
    <t>" předpokládaná obetonávka klenbové konstrukce" 7,160*6,560</t>
  </si>
  <si>
    <t>997211511</t>
  </si>
  <si>
    <t>Vodorovná doprava suti nebo vybouraných hmot suti se složením a hrubým urovnáním, na vzdálenost do 1 km</t>
  </si>
  <si>
    <t>843039966</t>
  </si>
  <si>
    <t>https://podminky.urs.cz/item/CS_URS_2021_02/997211511</t>
  </si>
  <si>
    <t>997211519</t>
  </si>
  <si>
    <t>Vodorovná doprava suti nebo vybouraných hmot suti se složením a hrubým urovnáním, na vzdálenost Příplatek k ceně za každý další i započatý 1 km přes 1 km</t>
  </si>
  <si>
    <t>-238225828</t>
  </si>
  <si>
    <t>https://podminky.urs.cz/item/CS_URS_2021_02/997211519</t>
  </si>
  <si>
    <t>364,853*19 'Přepočtené koeficientem množství</t>
  </si>
  <si>
    <t>997211611</t>
  </si>
  <si>
    <t>Nakládání suti nebo vybouraných hmot na dopravní prostředky pro vodorovnou dopravu suti</t>
  </si>
  <si>
    <t>1949048925</t>
  </si>
  <si>
    <t>https://podminky.urs.cz/item/CS_URS_2021_02/997211611</t>
  </si>
  <si>
    <t>66202249</t>
  </si>
  <si>
    <t>" podkladní vrstva SC" 52,500</t>
  </si>
  <si>
    <t>" nadbeton. kleneb" 27,728</t>
  </si>
  <si>
    <t>997221625</t>
  </si>
  <si>
    <t>Poplatek za uložení stavebního odpadu na skládce (skládkovné) z armovaného betonu zatříděného do Katalogu odpadů pod kódem 17 01 01</t>
  </si>
  <si>
    <t>1242803952</t>
  </si>
  <si>
    <t>https://podminky.urs.cz/item/CS_URS_2021_02/997221625</t>
  </si>
  <si>
    <t>" propustek" 13,481</t>
  </si>
  <si>
    <t>" římsy" 78,082</t>
  </si>
  <si>
    <t>587837424</t>
  </si>
  <si>
    <t>" asfalt. fréza" 20,733</t>
  </si>
  <si>
    <t>1320193206</t>
  </si>
  <si>
    <t>" kamenné zdivo apod." 42,340+131,544+0,327</t>
  </si>
  <si>
    <t>997013847</t>
  </si>
  <si>
    <t>Poplatek za uložení stavebního odpadu na skládce (skládkovné) asfaltového s obsahem dehtu zatříděného do Katalogu odpadů pod kódem 17 03 01</t>
  </si>
  <si>
    <t>-998175526</t>
  </si>
  <si>
    <t>https://podminky.urs.cz/item/CS_URS_2021_02/997013847</t>
  </si>
  <si>
    <t>" asfalt. lepenka" 0,224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</si>
  <si>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</si>
  <si>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</si>
  <si>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</si>
  <si>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</si>
  <si>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</si>
  <si>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</si>
  <si>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636686559</t>
  </si>
  <si>
    <t>https://podminky.urs.cz/item/CS_URS_2021_02/711131811</t>
  </si>
  <si>
    <t>" stávající mostní izolace" (3,740+3,810+1,000)*6,560</t>
  </si>
  <si>
    <t>201.2 - Nový most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</si>
  <si>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</si>
  <si>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</si>
  <si>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</si>
  <si>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>111211201</t>
  </si>
  <si>
    <t>Odstranění křovin a stromů s odstraněním kořenů ručně průměru kmene do 100 mm jakékoliv plochy v rovině nebo ve svahu o sklonu přes 1:5</t>
  </si>
  <si>
    <t>-303784290</t>
  </si>
  <si>
    <t>https://podminky.urs.cz/item/CS_URS_2021_02/111211201</t>
  </si>
  <si>
    <t>"D_201_04_Přehledný_výkres_nový_stav_půdorys.pdf</t>
  </si>
  <si>
    <t>55,000</t>
  </si>
  <si>
    <t>113151111</t>
  </si>
  <si>
    <t>Rozebírání zpevněných ploch s přemístěním na skládku na vzdálenost do 20 m nebo s naložením na dopravní prostředek ze silničních panelů</t>
  </si>
  <si>
    <t>239778152</t>
  </si>
  <si>
    <t>https://podminky.urs.cz/item/CS_URS_2021_02/113151111</t>
  </si>
  <si>
    <t>Poznámka k položce:_x000D_
demontovaný panel bude uložen na deponii půjčovny (bez poplatku za skládku)</t>
  </si>
  <si>
    <t>" plocha pro vrtání pilot" 15,000*4,000</t>
  </si>
  <si>
    <t>113152112</t>
  </si>
  <si>
    <t>Odstranění podkladů zpevněných ploch s přemístěním na skládku na vzdálenost do 20 m nebo s naložením na dopravní prostředek z kameniva drceného</t>
  </si>
  <si>
    <t>-732553051</t>
  </si>
  <si>
    <t>https://podminky.urs.cz/item/CS_URS_2021_02/113152112</t>
  </si>
  <si>
    <t>" plocha pro vrtání pilot" 15,000*4,000*0,400</t>
  </si>
  <si>
    <t>115101201</t>
  </si>
  <si>
    <t>Čerpání vody na dopravní výšku do 10 m s uvažovaným průměrným přítokem do 500 l/min</t>
  </si>
  <si>
    <t>hod</t>
  </si>
  <si>
    <t>-1209874663</t>
  </si>
  <si>
    <t>https://podminky.urs.cz/item/CS_URS_2021_02/115101201</t>
  </si>
  <si>
    <t>" do doby betonáže ZPa opěr a křídel" 24,000*14</t>
  </si>
  <si>
    <t>115101301</t>
  </si>
  <si>
    <t>Pohotovost záložní čerpací soupravy pro dopravní výšku do 10 m s uvažovaným průměrným přítokem do 500 l/min</t>
  </si>
  <si>
    <t>den</t>
  </si>
  <si>
    <t>1172442008</t>
  </si>
  <si>
    <t>https://podminky.urs.cz/item/CS_URS_2021_02/115101301</t>
  </si>
  <si>
    <t>131251104</t>
  </si>
  <si>
    <t>Hloubení nezapažených jam a zářezů strojně s urovnáním dna do předepsaného profilu a spádu v hornině třídy těžitelnosti I skupiny 3 přes 100 do 500 m3</t>
  </si>
  <si>
    <t>-132306507</t>
  </si>
  <si>
    <t>https://podminky.urs.cz/item/CS_URS_2021_02/131251104</t>
  </si>
  <si>
    <t>"D_201_05_Přehledný_výkres_nový_stav_podélný_a_příčný_řez.pdf</t>
  </si>
  <si>
    <t>" výkop pro opěry" 2*(3,100*3,120*8,560)</t>
  </si>
  <si>
    <t>" výkop pro křídla" (5,000+4,500+3,000)*3,100*3,000</t>
  </si>
  <si>
    <t>132451401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</si>
  <si>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II skupiny 5</t>
  </si>
  <si>
    <t>-99479109</t>
  </si>
  <si>
    <t>https://podminky.urs.cz/item/CS_URS_2021_02/132451401</t>
  </si>
  <si>
    <t>" beton. práh" (11,000+8,600)*0,500*1,000</t>
  </si>
  <si>
    <t>133251101</t>
  </si>
  <si>
    <t>Hloubení nezapažených šachet strojně v hornině třídy těžitelnosti I skupiny 3 do 20 m3</t>
  </si>
  <si>
    <t>10031488</t>
  </si>
  <si>
    <t>https://podminky.urs.cz/item/CS_URS_2021_02/133251101</t>
  </si>
  <si>
    <t>" čerpání podzemní a/nebo srážkové vody" 2*(1,000*1,000*1,000)</t>
  </si>
  <si>
    <t>721319302</t>
  </si>
  <si>
    <t>1775741723</t>
  </si>
  <si>
    <t>55,000*15</t>
  </si>
  <si>
    <t>891598353</t>
  </si>
  <si>
    <t>" šachta čerpání podzemní a/nebo srážkové vody" 2*(1,000*1,000*1,000)</t>
  </si>
  <si>
    <t>670420155</t>
  </si>
  <si>
    <t>283,835*10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</si>
  <si>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</si>
  <si>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</si>
  <si>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-612932828</t>
  </si>
  <si>
    <t>https://podminky.urs.cz/item/CS_URS_2021_02/162751137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</si>
  <si>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</si>
  <si>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</si>
  <si>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-278233551</t>
  </si>
  <si>
    <t>https://podminky.urs.cz/item/CS_URS_2021_02/162751139</t>
  </si>
  <si>
    <t>9,800*10</t>
  </si>
  <si>
    <t>2022677137</t>
  </si>
  <si>
    <t>" výkop pro opěry" 165,585*1,75</t>
  </si>
  <si>
    <t>" výkop pro křídla" 116,250*1,75</t>
  </si>
  <si>
    <t>" šachta čerpání podzemní a/nebo srážkové vody" 2,000*1,75</t>
  </si>
  <si>
    <t>" beton. práh" 9,800*2,00</t>
  </si>
  <si>
    <t>-1012531305</t>
  </si>
  <si>
    <t>174151101</t>
  </si>
  <si>
    <t>Zásyp sypaninou z jakékoliv horniny strojně s uložením výkopku ve vrstvách se zhutněním jam, šachet, rýh nebo kolem objektů v těchto vykopávkách</t>
  </si>
  <si>
    <t>1822317439</t>
  </si>
  <si>
    <t>https://podminky.urs.cz/item/CS_URS_2021_02/174151101</t>
  </si>
  <si>
    <t>" zásyp za opěrami ŠDB 32/63; hutněno po vrstvách 30 cm" (15,500*3,000*3,000)+((3,000+3,000+8,000)*3,000*3,000)</t>
  </si>
  <si>
    <t>58344005</t>
  </si>
  <si>
    <t>kamenivo drcené hrubé frakce 32/63 třída BI OTP ČD</t>
  </si>
  <si>
    <t>1965647369</t>
  </si>
  <si>
    <t>https://podminky.urs.cz/item/CS_URS_2021_02/58344005</t>
  </si>
  <si>
    <t>265,5*2 'Přepočtené koeficientem množství</t>
  </si>
  <si>
    <t>181151115</t>
  </si>
  <si>
    <t>Úprava zrnitosti zemin pláně rozpojením balvanů strojně v rovině nebo ve svahu sklonu do 1 : 5 při souvislé ploše do 500 m2 v hornině třídy těžitelnosti I a II, skupiny 1 až 4, tl. vrstvy přes 250 do 300 mm</t>
  </si>
  <si>
    <t>518521217</t>
  </si>
  <si>
    <t>https://podminky.urs.cz/item/CS_URS_2021_02/181151115</t>
  </si>
  <si>
    <t>Zakládání</t>
  </si>
  <si>
    <t>212341111</t>
  </si>
  <si>
    <t>Obetonování drenážních trub mezerovitým betonem</t>
  </si>
  <si>
    <t>1013663508</t>
  </si>
  <si>
    <t>https://podminky.urs.cz/item/CS_URS_2021_02/212341111</t>
  </si>
  <si>
    <t>" drenáž křídel a opěr" (15,500+3,000+3,000+7,500+2,000)*0,300*0,300</t>
  </si>
  <si>
    <t>212792312</t>
  </si>
  <si>
    <t>Odvodnění mostní opěry z plastových trub drenážní potrubí HDPE DN 160</t>
  </si>
  <si>
    <t>-148467779</t>
  </si>
  <si>
    <t>https://podminky.urs.cz/item/CS_URS_2021_02/212792312</t>
  </si>
  <si>
    <t>" drenáž křídel a opěr" 15,500+3,000+3,000+7,500+2,000</t>
  </si>
  <si>
    <t>212972113</t>
  </si>
  <si>
    <t>Opláštění drenážních trub filtrační textilií DN 160</t>
  </si>
  <si>
    <t>650337811</t>
  </si>
  <si>
    <t>https://podminky.urs.cz/item/CS_URS_2021_02/212972113</t>
  </si>
  <si>
    <t>225411112</t>
  </si>
  <si>
    <t>Maloprofilové vrty jádrové průměru přes 156 do 195 mm do úklonu 45° v hl 0 až 25 m v hornině tř. I a II</t>
  </si>
  <si>
    <t>1921726616</t>
  </si>
  <si>
    <t>https://podminky.urs.cz/item/CS_URS_2021_02/225411112</t>
  </si>
  <si>
    <t>" mikropiloty" 6,000*44</t>
  </si>
  <si>
    <t>227111114</t>
  </si>
  <si>
    <t>Odpažení maloprofilových vrtů průměru přes 156 do 195 mm</t>
  </si>
  <si>
    <t>-997448625</t>
  </si>
  <si>
    <t>https://podminky.urs.cz/item/CS_URS_2021_02/227111114</t>
  </si>
  <si>
    <t>274321117</t>
  </si>
  <si>
    <t>Základové konstrukce z betonu železového pásy, prahy, věnce a ostruhy ve výkopu nebo na hlavách pilot C 25/30</t>
  </si>
  <si>
    <t>-1037782877</t>
  </si>
  <si>
    <t>https://podminky.urs.cz/item/CS_URS_2021_02/274321117</t>
  </si>
  <si>
    <t>"D_201_07_Výkres_tvaru_spodní_stavby.pdf</t>
  </si>
  <si>
    <t>" ZPa" (2*(2,000*8,000*0,650))+(3,500*2,200*0,600)+(4,000*2,200*0,600)+(2*(2,230*2,200*0,600))</t>
  </si>
  <si>
    <t>274354111</t>
  </si>
  <si>
    <t>Bednění základových konstrukcí pasů, prahů, věnců a ostruh zřízení</t>
  </si>
  <si>
    <t>2071515196</t>
  </si>
  <si>
    <t>https://podminky.urs.cz/item/CS_URS_2021_02/274354111</t>
  </si>
  <si>
    <t>" ZPa</t>
  </si>
  <si>
    <t>2*(0,650*(2,000*2+8,000*2))</t>
  </si>
  <si>
    <t>0,600*(3,500*2+2,200*2)</t>
  </si>
  <si>
    <t>0,600*(4,000*2+2,200*2)</t>
  </si>
  <si>
    <t>2*(0,600*(2,230*2+2,200*2))</t>
  </si>
  <si>
    <t>274354211</t>
  </si>
  <si>
    <t>Bednění základových konstrukcí pasů, prahů, věnců a ostruh odstranění bednění</t>
  </si>
  <si>
    <t>205569649</t>
  </si>
  <si>
    <t>https://podminky.urs.cz/item/CS_URS_2021_02/274354211</t>
  </si>
  <si>
    <t>274361116</t>
  </si>
  <si>
    <t>Výztuž základových konstrukcí pasů, prahů, věnců a ostruh z betonářské oceli 10 505 (R) nebo BSt 500</t>
  </si>
  <si>
    <t>-415901845</t>
  </si>
  <si>
    <t>https://podminky.urs.cz/item/CS_URS_2021_02/274361116</t>
  </si>
  <si>
    <t>" ZPa; předpoklad vyztužení 150 kg/m3" 36,587*150,00*0,001</t>
  </si>
  <si>
    <t>281602111</t>
  </si>
  <si>
    <t>Injektování povrchové s dvojitým obturátorem mikropilot nebo kotev tlakem do 0,60 MPa</t>
  </si>
  <si>
    <t>-1853518394</t>
  </si>
  <si>
    <t>https://podminky.urs.cz/item/CS_URS_2021_02/281602111</t>
  </si>
  <si>
    <t>" mikropiloty; kořen" 1,000*44</t>
  </si>
  <si>
    <t>24552555</t>
  </si>
  <si>
    <t>přísada do betonových injektáží</t>
  </si>
  <si>
    <t>2072332986</t>
  </si>
  <si>
    <t>https://podminky.urs.cz/item/CS_URS_2021_02/24552555</t>
  </si>
  <si>
    <t>" cca. 0,5 kg/m3" 34,558*0,50</t>
  </si>
  <si>
    <t>58932935</t>
  </si>
  <si>
    <t>beton C 25/30 XF1 XA1 kamenivo frakce 0/8</t>
  </si>
  <si>
    <t>1765664965</t>
  </si>
  <si>
    <t>https://podminky.urs.cz/item/CS_URS_2021_02/58932935</t>
  </si>
  <si>
    <t>" kořen mikropiloty" (PI*0,250*0,250*4,000)*44</t>
  </si>
  <si>
    <t>283111113</t>
  </si>
  <si>
    <t>Zřízení ocelových, trubkových mikropilot tlakové i tahové svislé nebo odklon od svislice do 60° část hladká, průměru přes 105 do 115 mm</t>
  </si>
  <si>
    <t>394235471</t>
  </si>
  <si>
    <t>https://podminky.urs.cz/item/CS_URS_2021_02/283111113</t>
  </si>
  <si>
    <t>" mikropiloty; dřík" 2,000*44</t>
  </si>
  <si>
    <t>1401108.1</t>
  </si>
  <si>
    <t>trubka ocelová bezešvá hladká jakost 11 353 108x16mm</t>
  </si>
  <si>
    <t>-1826480405</t>
  </si>
  <si>
    <t>88*1,08 'Přepočtené koeficientem množství</t>
  </si>
  <si>
    <t>283111123</t>
  </si>
  <si>
    <t>Zřízení ocelových, trubkových mikropilot tlakové i tahové svislé nebo odklon od svislice do 60° část manžetová, průměru přes 105 do 115 mm</t>
  </si>
  <si>
    <t>839845840</t>
  </si>
  <si>
    <t>https://podminky.urs.cz/item/CS_URS_2021_02/283111123</t>
  </si>
  <si>
    <t>" mikropiloty; kořen" 4,000*44</t>
  </si>
  <si>
    <t>-1830352862</t>
  </si>
  <si>
    <t>283131113</t>
  </si>
  <si>
    <t>Zřízení hlav trubkových mikropilot namáhaných tlakem i tahem, průměru přes 105 do 115 mm</t>
  </si>
  <si>
    <t>-315512699</t>
  </si>
  <si>
    <t>https://podminky.urs.cz/item/CS_URS_2021_02/283131113</t>
  </si>
  <si>
    <t>44,000</t>
  </si>
  <si>
    <t>13611258</t>
  </si>
  <si>
    <t>plech ocelový hladký jakost S235JR tl 25mm tabule</t>
  </si>
  <si>
    <t>-1149737205</t>
  </si>
  <si>
    <t>https://podminky.urs.cz/item/CS_URS_2021_02/13611258</t>
  </si>
  <si>
    <t>(0,410*0,410)*44*200,00*0,001</t>
  </si>
  <si>
    <t>1,479*1,08 'Přepočtené koeficientem množství</t>
  </si>
  <si>
    <t>291111114</t>
  </si>
  <si>
    <t>Podklad pro zpevněné plochy s rozprostřením a s hutněním z betonového recyklátu</t>
  </si>
  <si>
    <t>1201386334</t>
  </si>
  <si>
    <t>https://podminky.urs.cz/item/CS_URS_2021_02/291111114</t>
  </si>
  <si>
    <t>291211111</t>
  </si>
  <si>
    <t>Zřízení zpevněné plochy ze silničních panelů osazených do lože tl. 50 mm z kameniva</t>
  </si>
  <si>
    <t>-1973080084</t>
  </si>
  <si>
    <t>https://podminky.urs.cz/item/CS_URS_2021_02/291211111</t>
  </si>
  <si>
    <t>59381004</t>
  </si>
  <si>
    <t>panel silniční 3,00x2,00x0,15m</t>
  </si>
  <si>
    <t>-280536435</t>
  </si>
  <si>
    <t>https://podminky.urs.cz/item/CS_URS_2021_02/59381004</t>
  </si>
  <si>
    <t>Poznámka k položce:_x000D_
- v JCeně započtena 2-násobná obrátkovost_x000D_
- předpoklad vypůjčení silničního dílce (nebude po demontáži účtován poplatek za skládku stavební suti)</t>
  </si>
  <si>
    <t>Svislé a kompletní konstrukce</t>
  </si>
  <si>
    <t>317171126</t>
  </si>
  <si>
    <t>Kotvení monolitického betonu římsy do mostovky kotvou do vývrtu</t>
  </si>
  <si>
    <t>-505885239</t>
  </si>
  <si>
    <t>https://podminky.urs.cz/item/CS_URS_2021_02/317171126</t>
  </si>
  <si>
    <t>"D_201_10_Výkres_tvaru_říms.pdf</t>
  </si>
  <si>
    <t>" kotva římsy" 7,000*2</t>
  </si>
  <si>
    <t>553_VL4</t>
  </si>
  <si>
    <t>kotva římsy</t>
  </si>
  <si>
    <t>355681974</t>
  </si>
  <si>
    <t>317321118</t>
  </si>
  <si>
    <t>Římsy ze železového betonu C 30/37</t>
  </si>
  <si>
    <t>1716563497</t>
  </si>
  <si>
    <t>https://podminky.urs.cz/item/CS_URS_2021_02/317321118</t>
  </si>
  <si>
    <t>(10,200*(0,300*0,600+0,500*0,250))+(10,200*(0,300*0,600+1,500*0,250))</t>
  </si>
  <si>
    <t>317353121</t>
  </si>
  <si>
    <t>Bednění mostní římsy zřízení všech tvarů</t>
  </si>
  <si>
    <t>2119102285</t>
  </si>
  <si>
    <t>https://podminky.urs.cz/item/CS_URS_2021_02/317353121</t>
  </si>
  <si>
    <t>(0,300*0,600+0,500*0,250)*3</t>
  </si>
  <si>
    <t>(0,300*0,600+1,500*0,250)*3</t>
  </si>
  <si>
    <t>2*(10,200*(0,300+0,600+0,250))</t>
  </si>
  <si>
    <t>317353221</t>
  </si>
  <si>
    <t>Bednění mostní římsy odstranění všech tvarů</t>
  </si>
  <si>
    <t>-2071933407</t>
  </si>
  <si>
    <t>https://podminky.urs.cz/item/CS_URS_2021_02/317353221</t>
  </si>
  <si>
    <t>317361116</t>
  </si>
  <si>
    <t>Výztuž mostních železobetonových říms z betonářské oceli 10 505 (R) nebo BSt 500</t>
  </si>
  <si>
    <t>-1443887352</t>
  </si>
  <si>
    <t>https://podminky.urs.cz/item/CS_URS_2021_02/317361116</t>
  </si>
  <si>
    <t>" předpoklad vyztužení 150 kg/m3" 8,772*150,00*0,001</t>
  </si>
  <si>
    <t>317451111</t>
  </si>
  <si>
    <t>Výplň styčných spár římsových dílců maltou cementovou vodotěsnou</t>
  </si>
  <si>
    <t>1067474961</t>
  </si>
  <si>
    <t>https://podminky.urs.cz/item/CS_URS_2021_02/317451111</t>
  </si>
  <si>
    <t>" dilatace mostní římsy</t>
  </si>
  <si>
    <t>(0,300*0,600+0,500*0,250)*1</t>
  </si>
  <si>
    <t>(0,300*0,600+1,500*0,250)*1</t>
  </si>
  <si>
    <t>317661142</t>
  </si>
  <si>
    <t>Výplň spár monolitické římsy tmelem polyuretanovým, spára šířky přes 15 do 40 mm</t>
  </si>
  <si>
    <t>-266624249</t>
  </si>
  <si>
    <t>https://podminky.urs.cz/item/CS_URS_2021_02/317661142</t>
  </si>
  <si>
    <t>0,300+0,600+0,500+0,250</t>
  </si>
  <si>
    <t>0,300+0,600+1,500+0,250</t>
  </si>
  <si>
    <t>334323118</t>
  </si>
  <si>
    <t>Mostní opěry a úložné prahy z betonu železového C 30/37</t>
  </si>
  <si>
    <t>-1984829620</t>
  </si>
  <si>
    <t>https://podminky.urs.cz/item/CS_URS_2021_02/334323118</t>
  </si>
  <si>
    <t>8,000*2,100*0,600</t>
  </si>
  <si>
    <t>8,000*2,050*0,600</t>
  </si>
  <si>
    <t>334323217</t>
  </si>
  <si>
    <t>Mostní křídla a závěrné zídky z betonu železového C 25/30</t>
  </si>
  <si>
    <t>-916842941</t>
  </si>
  <si>
    <t>https://podminky.urs.cz/item/CS_URS_2021_02/334323217</t>
  </si>
  <si>
    <t>"D_201_08_Výkres_tvaru_křídel.pdf</t>
  </si>
  <si>
    <t>(3,500*2,350*0,500)+(4,500*2,450*0,500)+(2*(3,000*2,580*0,500))</t>
  </si>
  <si>
    <t>334351112</t>
  </si>
  <si>
    <t>Bednění mostních opěr a úložných prahů ze systémového bednění zřízení z překližek, pro železobeton</t>
  </si>
  <si>
    <t>1032465175</t>
  </si>
  <si>
    <t>https://podminky.urs.cz/item/CS_URS_2021_02/334351112</t>
  </si>
  <si>
    <t>(8,000*2+0,600*2)*2,100</t>
  </si>
  <si>
    <t>(8,000*2+0,600*2)*2,050</t>
  </si>
  <si>
    <t>334351211</t>
  </si>
  <si>
    <t>Bednění mostních opěr a úložných prahů ze systémového bednění odstranění z překližek</t>
  </si>
  <si>
    <t>-220290889</t>
  </si>
  <si>
    <t>https://podminky.urs.cz/item/CS_URS_2021_02/334351211</t>
  </si>
  <si>
    <t>334352111</t>
  </si>
  <si>
    <t>Bednění mostních křídel a závěrných zídek ze systémového bednění zřízení z překližek</t>
  </si>
  <si>
    <t>-900720998</t>
  </si>
  <si>
    <t>https://podminky.urs.cz/item/CS_URS_2021_02/334352111</t>
  </si>
  <si>
    <t>(3,000*2+0,500)*2,580*2</t>
  </si>
  <si>
    <t>(4,000+0,500+4,619)*2,450</t>
  </si>
  <si>
    <t>(3,500+0,500+3,200)*2,350</t>
  </si>
  <si>
    <t>334352211</t>
  </si>
  <si>
    <t>Bednění mostních křídel a závěrných zídek ze systémového bednění odstranění z překližek</t>
  </si>
  <si>
    <t>240823735</t>
  </si>
  <si>
    <t>https://podminky.urs.cz/item/CS_URS_2021_02/334352211</t>
  </si>
  <si>
    <t>334359112</t>
  </si>
  <si>
    <t>Výřez bednění pro prostup trub betonovou konstrukcí DN 300</t>
  </si>
  <si>
    <t>1312859218</t>
  </si>
  <si>
    <t>https://podminky.urs.cz/item/CS_URS_2021_02/334359112</t>
  </si>
  <si>
    <t>" vyústění drenáže opěrou; DN 180" 1,000*2</t>
  </si>
  <si>
    <t>334361216</t>
  </si>
  <si>
    <t>Výztuž betonářská mostních konstrukcí opěr, úložných prahů, křídel, závěrných zídek, bloků ložisek, pilířů a sloupů z oceli 10 505 (R) nebo BSt 500 dříků opěr</t>
  </si>
  <si>
    <t>956564149</t>
  </si>
  <si>
    <t>https://podminky.urs.cz/item/CS_URS_2021_02/334361216</t>
  </si>
  <si>
    <t>" předpoklad vyztužení 125 kg/m3; opěry" 19,920*125,00*0,001</t>
  </si>
  <si>
    <t>" předpoklad vyztužení 125 kg/m3; křídla" 17,365*125,00*0,001</t>
  </si>
  <si>
    <t>334791114</t>
  </si>
  <si>
    <t>Prostup v betonových zdech z plastových trub průměru do DN 200</t>
  </si>
  <si>
    <t>-765010589</t>
  </si>
  <si>
    <t>https://podminky.urs.cz/item/CS_URS_2021_02/334791114</t>
  </si>
  <si>
    <t>" vyústění drenáže opěrou; DN 180" 0,900*2</t>
  </si>
  <si>
    <t>348171111</t>
  </si>
  <si>
    <t>Osazení mostního ocelového zábradlí přímo do betonu říms</t>
  </si>
  <si>
    <t>271307546</t>
  </si>
  <si>
    <t>https://podminky.urs.cz/item/CS_URS_2021_02/348171111</t>
  </si>
  <si>
    <t>10,200+10,200</t>
  </si>
  <si>
    <t>55391534</t>
  </si>
  <si>
    <t>zábradelní systém Pz s výplní ze svislých ocelových tyčí ZSNH4/H2</t>
  </si>
  <si>
    <t>90635740</t>
  </si>
  <si>
    <t>https://podminky.urs.cz/item/CS_URS_2021_02/55391534</t>
  </si>
  <si>
    <t>388995212</t>
  </si>
  <si>
    <t>Chránička kabelů v římse z trub HDPE přes DN 80 do DN 110</t>
  </si>
  <si>
    <t>404868699</t>
  </si>
  <si>
    <t>https://podminky.urs.cz/item/CS_URS_2021_02/388995212</t>
  </si>
  <si>
    <t>"DN 90" 10,200*2</t>
  </si>
  <si>
    <t>"DN 110" 10,200*2</t>
  </si>
  <si>
    <t>389381118</t>
  </si>
  <si>
    <t>Doplňková betonáž malého rozsahu včetně bednění uzavírací nebo petlicové spáry dílců rámové konstrukce, z betonu C 25/30</t>
  </si>
  <si>
    <t>331576001</t>
  </si>
  <si>
    <t>https://podminky.urs.cz/item/CS_URS_2021_02/389381118</t>
  </si>
  <si>
    <t>" nezměřitelné plochy; rozsah 10% celkového objemu" (36,587+17,365)*10/100</t>
  </si>
  <si>
    <t>389381119</t>
  </si>
  <si>
    <t>Doplňková betonáž malého rozsahu včetně bednění uzavírací nebo petlicové spáry dílců rámové konstrukce, z betonu C 30/37</t>
  </si>
  <si>
    <t>-1359155118</t>
  </si>
  <si>
    <t>https://podminky.urs.cz/item/CS_URS_2021_02/389381119</t>
  </si>
  <si>
    <t>" nezměřitelné plochy; rozsah 10% celkového objemu" (8,772+19,920+28,800)*10/100</t>
  </si>
  <si>
    <t>421321128</t>
  </si>
  <si>
    <t>Mostní železobetonové nosné konstrukce deskové nebo klenbové deskové, z betonu C 30/37</t>
  </si>
  <si>
    <t>306125347</t>
  </si>
  <si>
    <t>https://podminky.urs.cz/item/CS_URS_2021_02/421321128</t>
  </si>
  <si>
    <t>"D_201_09_Výkres_tvaru_nosné_konstrukce.pdf</t>
  </si>
  <si>
    <t>8,000*7,200*0,500</t>
  </si>
  <si>
    <t>421351131</t>
  </si>
  <si>
    <t>Bednění deskových konstrukcí mostů z betonu železového nebo předpjatého zřízení boční stěny výšky do 350 mm</t>
  </si>
  <si>
    <t>-1486698699</t>
  </si>
  <si>
    <t>https://podminky.urs.cz/item/CS_URS_2021_02/421351131</t>
  </si>
  <si>
    <t>((8,000*2+7,200*2)*0,500)+(8,000*7,200)</t>
  </si>
  <si>
    <t>421351231</t>
  </si>
  <si>
    <t>Bednění deskových konstrukcí mostů z betonu železového nebo předpjatého odstranění boční stěny výšky do 350 mm</t>
  </si>
  <si>
    <t>-827169391</t>
  </si>
  <si>
    <t>https://podminky.urs.cz/item/CS_URS_2021_02/421351231</t>
  </si>
  <si>
    <t>421361226</t>
  </si>
  <si>
    <t>Výztuž deskových konstrukcí z betonářské oceli 10 505 (R) nebo BSt 500 deskového mostu</t>
  </si>
  <si>
    <t>-91608147</t>
  </si>
  <si>
    <t>https://podminky.urs.cz/item/CS_URS_2021_02/421361226</t>
  </si>
  <si>
    <t>" předpoklad vyztužení 200 kg/m3" 28,800*200,00*0,001</t>
  </si>
  <si>
    <t>428381313</t>
  </si>
  <si>
    <t>Vrubový a pérový kloub železobetonový zřízení pérového kloubu mostní desky</t>
  </si>
  <si>
    <t>1709100202</t>
  </si>
  <si>
    <t>https://podminky.urs.cz/item/CS_URS_2021_02/428381313</t>
  </si>
  <si>
    <t>8,000*2</t>
  </si>
  <si>
    <t>451315127</t>
  </si>
  <si>
    <t>Podkladní a výplňové vrstvy z betonu prostého tloušťky do 150 mm, z betonu C 25/30</t>
  </si>
  <si>
    <t>-216928668</t>
  </si>
  <si>
    <t>https://podminky.urs.cz/item/CS_URS_2021_02/451315127</t>
  </si>
  <si>
    <t>" dlažba z LK" (29,860*1,150)+(13,960*1,150)+(5,630*1,150)+(8,000*6,000)</t>
  </si>
  <si>
    <t>451315134</t>
  </si>
  <si>
    <t>Podkladní a výplňové vrstvy z betonu prostého tloušťky do 200 mm, z betonu C 12/15</t>
  </si>
  <si>
    <t>-2016054791</t>
  </si>
  <si>
    <t>https://podminky.urs.cz/item/CS_URS_2021_02/451315134</t>
  </si>
  <si>
    <t>" ZPa opěr" (2*(2,400*8,000)*0,200)+((3,700+4,200+2,500)*2,200*0,200)</t>
  </si>
  <si>
    <t>45131514.R01</t>
  </si>
  <si>
    <t>Podkladní a výplňové vrstvy z betonu prostého tloušťky do 300 mm, z betonu C 8/10</t>
  </si>
  <si>
    <t>1887672007</t>
  </si>
  <si>
    <t>" pod drenážní trubku" (15,500+8,000+3,000)*0,970</t>
  </si>
  <si>
    <t>451351111</t>
  </si>
  <si>
    <t>Bednění podkladní vrtací šablony základu z hranolů a prken hloubky do 300 mm zřízení</t>
  </si>
  <si>
    <t>1587479050</t>
  </si>
  <si>
    <t>https://podminky.urs.cz/item/CS_URS_2021_02/451351111</t>
  </si>
  <si>
    <t>" ZPa opěr" (2*(2,400*2+8,000*2)*0,200)+(((3,700*2+4,200*2+2,500*2)*2,200*3)*0,200)</t>
  </si>
  <si>
    <t>451351211</t>
  </si>
  <si>
    <t>Bednění podkladní vrtací šablony základu z hranolů a prken hloubky do 300 mm odstranění</t>
  </si>
  <si>
    <t>-743216558</t>
  </si>
  <si>
    <t>https://podminky.urs.cz/item/CS_URS_2021_02/451351211</t>
  </si>
  <si>
    <t>451576121</t>
  </si>
  <si>
    <t>Podkladní a výplňová vrstva z kameniva tloušťky do 200 mm ze štěrkopísku</t>
  </si>
  <si>
    <t>167683600</t>
  </si>
  <si>
    <t>https://podminky.urs.cz/item/CS_URS_2021_02/451576121</t>
  </si>
  <si>
    <t>" ochranný podsyp těsnící fólie" (15,500+3,000+8,000)*3,320</t>
  </si>
  <si>
    <t>" ochranný obsyp těsnící fólie" (15,500+3,000+8,000)*3,320</t>
  </si>
  <si>
    <t>74</t>
  </si>
  <si>
    <t>452318510</t>
  </si>
  <si>
    <t>Zajišťovací práh z betonu prostého se zvýšenými nároky na prostředí na dně a ve svahu melioračních kanálů s patkami nebo bez patek</t>
  </si>
  <si>
    <t>145693465</t>
  </si>
  <si>
    <t>https://podminky.urs.cz/item/CS_URS_2021_02/452318510</t>
  </si>
  <si>
    <t>75</t>
  </si>
  <si>
    <t>458501111</t>
  </si>
  <si>
    <t>Výplňové klíny za opěrou z kameniva hutněného po vrstvách těženého</t>
  </si>
  <si>
    <t>-941005344</t>
  </si>
  <si>
    <t>https://podminky.urs.cz/item/CS_URS_2021_02/458501111</t>
  </si>
  <si>
    <t>" přechodový klín" (((4,500*0,500)/2)*8,600)*2</t>
  </si>
  <si>
    <t>76</t>
  </si>
  <si>
    <t>462511270</t>
  </si>
  <si>
    <t>Zához z lomového kamene neupraveného záhozového bez proštěrkování z terénu, hmotnosti jednotlivých kamenů do 200 kg</t>
  </si>
  <si>
    <t>-2056952661</t>
  </si>
  <si>
    <t>https://podminky.urs.cz/item/CS_URS_2021_02/462511270</t>
  </si>
  <si>
    <t>" u betonového prahu" 7,136*0,600</t>
  </si>
  <si>
    <t>77</t>
  </si>
  <si>
    <t>465513256</t>
  </si>
  <si>
    <t>Dlažba svahu u mostních opěr z upraveného lomového žulového kamene s vyspárováním maltou MC 25, šíře spáry 15 mm do betonového lože C 25/30 tloušťky 250 mm, plochy do 10 m2</t>
  </si>
  <si>
    <t>1638386006</t>
  </si>
  <si>
    <t>https://podminky.urs.cz/item/CS_URS_2021_02/465513256</t>
  </si>
  <si>
    <t>" u opěr" 5,630*1,150</t>
  </si>
  <si>
    <t>" za křídlem" 8,236</t>
  </si>
  <si>
    <t>78</t>
  </si>
  <si>
    <t>465513257</t>
  </si>
  <si>
    <t>Dlažba svahu u mostních opěr z upraveného lomového žulového kamene s vyspárováním maltou MC 25, šíře spáry 15 mm do betonového lože C 25/30 tloušťky 250 mm, plochy přes 10 m2</t>
  </si>
  <si>
    <t>-736415572</t>
  </si>
  <si>
    <t>https://podminky.urs.cz/item/CS_URS_2021_02/465513257</t>
  </si>
  <si>
    <t>" u opěr" 29,860*1,150+13,960+(8,000+6,000)*1,150</t>
  </si>
  <si>
    <t>Úpravy povrchů, podlahy a osazování výplní</t>
  </si>
  <si>
    <t>79</t>
  </si>
  <si>
    <t>628611111</t>
  </si>
  <si>
    <t>Nátěr mostních betonových konstrukcí akrylátový na siloxanové a plasticko-elastické bázi 2x impregnační OS-A</t>
  </si>
  <si>
    <t>-1171636895</t>
  </si>
  <si>
    <t>https://podminky.urs.cz/item/CS_URS_2021_02/628611111</t>
  </si>
  <si>
    <t>(0,300+0,600+0,500+0,250)*10,200</t>
  </si>
  <si>
    <t>(0,300+0,600+1,500+0,250)*10,200</t>
  </si>
  <si>
    <t>80</t>
  </si>
  <si>
    <t>628611141</t>
  </si>
  <si>
    <t>Nátěr mostních betonových konstrukcí akrylátový na siloxanové a plasticko-elastické bázi 1x podkladní +2x ochranný OS-D II (OS 5a)</t>
  </si>
  <si>
    <t>679178814</t>
  </si>
  <si>
    <t>https://podminky.urs.cz/item/CS_URS_2021_02/628611141</t>
  </si>
  <si>
    <t>81</t>
  </si>
  <si>
    <t>628612201</t>
  </si>
  <si>
    <t>Nátěr mostního zábradlí polyuretanový 1x vrchní</t>
  </si>
  <si>
    <t>2026127149</t>
  </si>
  <si>
    <t>https://podminky.urs.cz/item/CS_URS_2021_02/628612201</t>
  </si>
  <si>
    <t>(10,200+10,200)*1,100*2</t>
  </si>
  <si>
    <t>82</t>
  </si>
  <si>
    <t>632664111</t>
  </si>
  <si>
    <t>Nátěr betonové podlahy mostu epoxidový 2x penetrační</t>
  </si>
  <si>
    <t>151237155</t>
  </si>
  <si>
    <t>https://podminky.urs.cz/item/CS_URS_2021_02/632664111</t>
  </si>
  <si>
    <t>" mostovka; pečetící vrstva" 7,160*8,000</t>
  </si>
  <si>
    <t>83</t>
  </si>
  <si>
    <t>113156201</t>
  </si>
  <si>
    <t>Tryskání ocelovými broky vodorovných konstrukcí, plochy přes 10 do 150 m2</t>
  </si>
  <si>
    <t>-449189895</t>
  </si>
  <si>
    <t>https://podminky.urs.cz/item/CS_URS_2021_02/113156201</t>
  </si>
  <si>
    <t>" mostovka; pro pečetící vrstvu" 8,000*7,200</t>
  </si>
  <si>
    <t>84</t>
  </si>
  <si>
    <t>914112111</t>
  </si>
  <si>
    <t>Tabulka s označením evidenčního čísla mostu na sloupek</t>
  </si>
  <si>
    <t>-1821712127</t>
  </si>
  <si>
    <t>https://podminky.urs.cz/item/CS_URS_2021_02/914112111</t>
  </si>
  <si>
    <t>85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</si>
  <si>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</si>
  <si>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</si>
  <si>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-653287351</t>
  </si>
  <si>
    <t>https://podminky.urs.cz/item/CS_URS_2021_02/916231213</t>
  </si>
  <si>
    <t>5,500+2,500+3,000</t>
  </si>
  <si>
    <t>86</t>
  </si>
  <si>
    <t>59217017</t>
  </si>
  <si>
    <t>obrubník betonový chodníkový 1000x100x250mm</t>
  </si>
  <si>
    <t>1365645569</t>
  </si>
  <si>
    <t>https://podminky.urs.cz/item/CS_URS_2021_02/59217017</t>
  </si>
  <si>
    <t>11*1,01 'Přepočtené koeficientem množství</t>
  </si>
  <si>
    <t>87</t>
  </si>
  <si>
    <t>-1165371646</t>
  </si>
  <si>
    <t>5,000+1,400+2,500+1,400+3,000+1,000</t>
  </si>
  <si>
    <t>88</t>
  </si>
  <si>
    <t>59217001</t>
  </si>
  <si>
    <t>obrubník betonový zahradní 1000x50x250mm</t>
  </si>
  <si>
    <t>2026516316</t>
  </si>
  <si>
    <t>https://podminky.urs.cz/item/CS_URS_2021_02/59217001</t>
  </si>
  <si>
    <t>14,3*1,01 'Přepočtené koeficientem množství</t>
  </si>
  <si>
    <t>89</t>
  </si>
  <si>
    <t>936942211</t>
  </si>
  <si>
    <t>Zhotovení tabulky s letopočtem opravy nebo větší údržby vložením šablony do bednění</t>
  </si>
  <si>
    <t>-1514809194</t>
  </si>
  <si>
    <t>https://podminky.urs.cz/item/CS_URS_2021_02/936942211</t>
  </si>
  <si>
    <t>90</t>
  </si>
  <si>
    <t>40440.R01</t>
  </si>
  <si>
    <t xml:space="preserve">mosazná tabulka 455x255 mm s logem zhotovitele a/nebo s letopočtem opravy mostního objektu </t>
  </si>
  <si>
    <t>142850393</t>
  </si>
  <si>
    <t>91</t>
  </si>
  <si>
    <t>943121111</t>
  </si>
  <si>
    <t>Montáž lešení prostorového trubkového těžkého pracovního nebo podpěrného bez podlah s provozním zatížením tř. 4 od 200 do 300 kg/m2, výšky do 20 m</t>
  </si>
  <si>
    <t>1978879573</t>
  </si>
  <si>
    <t>https://podminky.urs.cz/item/CS_URS_2021_02/943121111</t>
  </si>
  <si>
    <t>10,000*6,000*1,000</t>
  </si>
  <si>
    <t>92</t>
  </si>
  <si>
    <t>943121211</t>
  </si>
  <si>
    <t>Montáž lešení prostorového trubkového těžkého pracovního nebo podpěrného bez podlah Příplatek za první a každý další den použití lešení k ceně -1111</t>
  </si>
  <si>
    <t>106235815</t>
  </si>
  <si>
    <t>https://podminky.urs.cz/item/CS_URS_2021_02/943121211</t>
  </si>
  <si>
    <t>" předpoklad 2 měsíce" 60,000*30,00*2</t>
  </si>
  <si>
    <t>93</t>
  </si>
  <si>
    <t>943121811</t>
  </si>
  <si>
    <t>Demontáž lešení prostorového trubkového těžkého pracovního nebo podpěrného bez podlah s provozním zatížením tř. 4 od 200 do 300 kg/m2, výšky do 20 m</t>
  </si>
  <si>
    <t>791648062</t>
  </si>
  <si>
    <t>https://podminky.urs.cz/item/CS_URS_2021_02/943121811</t>
  </si>
  <si>
    <t>94</t>
  </si>
  <si>
    <t>944111111</t>
  </si>
  <si>
    <t>Montáž ochranného zábradlí trubkového na vnějších volných stranách objektů odkloněného od svislice do 15°</t>
  </si>
  <si>
    <t>1921877547</t>
  </si>
  <si>
    <t>https://podminky.urs.cz/item/CS_URS_2021_02/944111111</t>
  </si>
  <si>
    <t>(6,000+1,000*2)*2</t>
  </si>
  <si>
    <t>95</t>
  </si>
  <si>
    <t>944111211</t>
  </si>
  <si>
    <t>Montáž ochranného zábradlí trubkového Příplatek za první a každý další den použití zábradlí k ceně -1111</t>
  </si>
  <si>
    <t>1545116850</t>
  </si>
  <si>
    <t>https://podminky.urs.cz/item/CS_URS_2021_02/944111211</t>
  </si>
  <si>
    <t>" předpoklad 2 měsíce" 16,000*30,00*2</t>
  </si>
  <si>
    <t>96</t>
  </si>
  <si>
    <t>944111811</t>
  </si>
  <si>
    <t>Demontáž ochranného zábradlí trubkového na vnějších volných stranách objektů odkloněného od svislice do 15°</t>
  </si>
  <si>
    <t>582192710</t>
  </si>
  <si>
    <t>https://podminky.urs.cz/item/CS_URS_2021_02/944111811</t>
  </si>
  <si>
    <t>97</t>
  </si>
  <si>
    <t>946231111</t>
  </si>
  <si>
    <t>Zavěšené lešení pod bednění mostních říms pracovní a podpěrné s vyložením do 0,90 m montáž</t>
  </si>
  <si>
    <t>-371860153</t>
  </si>
  <si>
    <t>https://podminky.urs.cz/item/CS_URS_2021_02/946231111</t>
  </si>
  <si>
    <t>10,000+10,000</t>
  </si>
  <si>
    <t>98</t>
  </si>
  <si>
    <t>946231121</t>
  </si>
  <si>
    <t>Zavěšené lešení pod bednění mostních říms pracovní a podpěrné s vyložením do 0,90 m demontáž</t>
  </si>
  <si>
    <t>1057462842</t>
  </si>
  <si>
    <t>https://podminky.urs.cz/item/CS_URS_2021_02/946231121</t>
  </si>
  <si>
    <t>99</t>
  </si>
  <si>
    <t>949211111</t>
  </si>
  <si>
    <t>Montáž lešeňové podlahy pro trubková lešení z fošen, prken nebo dřevěných sbíjených lešeňových dílců s příčníky nebo podélníky, ve výšce do 10 m</t>
  </si>
  <si>
    <t>-1542390438</t>
  </si>
  <si>
    <t>https://podminky.urs.cz/item/CS_URS_2021_02/949211111</t>
  </si>
  <si>
    <t>10,000*6,000</t>
  </si>
  <si>
    <t>100</t>
  </si>
  <si>
    <t>949211211</t>
  </si>
  <si>
    <t>Montáž lešeňové podlahy pro trubková lešení Příplatek za první a každý další den použití lešení k ceně -1111 nebo -1112</t>
  </si>
  <si>
    <t>681494649</t>
  </si>
  <si>
    <t>https://podminky.urs.cz/item/CS_URS_2021_02/949211211</t>
  </si>
  <si>
    <t>949211811</t>
  </si>
  <si>
    <t>Demontáž lešeňové podlahy pro trubková lešení z fošen, prken nebo dřevěných sbíjených lešeňových dílců s příčníky nebo podélníky, ve výšce do 10 m</t>
  </si>
  <si>
    <t>-154163045</t>
  </si>
  <si>
    <t>https://podminky.urs.cz/item/CS_URS_2021_02/949211811</t>
  </si>
  <si>
    <t>102</t>
  </si>
  <si>
    <t>953991414</t>
  </si>
  <si>
    <t>Osazení hmoždinek včetně vyvrtání otvoru do betonu průměru přes 18 do 20 mm</t>
  </si>
  <si>
    <t>-424547909</t>
  </si>
  <si>
    <t>https://podminky.urs.cz/item/CS_URS_2021_02/953991414</t>
  </si>
  <si>
    <t>" kotvení zábradlí" 6,000*2*2</t>
  </si>
  <si>
    <t>103</t>
  </si>
  <si>
    <t>54879224</t>
  </si>
  <si>
    <t>šroub kotevní žárový Pz chemické patrony M20x170/48</t>
  </si>
  <si>
    <t>CS ÚRS 2020 01</t>
  </si>
  <si>
    <t>-318062014</t>
  </si>
  <si>
    <t>104</t>
  </si>
  <si>
    <t>977141120</t>
  </si>
  <si>
    <t>Vrty pro kotvy do betonu s vyplněním epoxidovým tmelem, průměru 20 mm, hloubky 130 mm</t>
  </si>
  <si>
    <t>-1104129607</t>
  </si>
  <si>
    <t>https://podminky.urs.cz/item/CS_URS_2021_02/977141120</t>
  </si>
  <si>
    <t>105</t>
  </si>
  <si>
    <t>977141125</t>
  </si>
  <si>
    <t>Vrty pro kotvy do betonu s vyplněním epoxidovým tmelem, průměru 25 mm, hloubky 170 mm</t>
  </si>
  <si>
    <t>556991833</t>
  </si>
  <si>
    <t>https://podminky.urs.cz/item/CS_URS_2021_02/977141125</t>
  </si>
  <si>
    <t>106</t>
  </si>
  <si>
    <t>380765784</t>
  </si>
  <si>
    <t>Poznámka k položce:_x000D_
bez poplatku za uložení, výpůjčka</t>
  </si>
  <si>
    <t>" silniční panel 3x2 m" 31,200</t>
  </si>
  <si>
    <t>107</t>
  </si>
  <si>
    <t>-1169699802</t>
  </si>
  <si>
    <t>31,200*19</t>
  </si>
  <si>
    <t>108</t>
  </si>
  <si>
    <t>-839718729</t>
  </si>
  <si>
    <t>109</t>
  </si>
  <si>
    <t>998212111</t>
  </si>
  <si>
    <t>Přesun hmot pro mosty zděné, betonové monolitické, spřažené ocelobetonové nebo kovové vodorovná dopravní vzdálenost do 100 m výška mostu do 20 m</t>
  </si>
  <si>
    <t>1221169531</t>
  </si>
  <si>
    <t>https://podminky.urs.cz/item/CS_URS_2021_02/998212111</t>
  </si>
  <si>
    <t>110</t>
  </si>
  <si>
    <t>711311001</t>
  </si>
  <si>
    <t>Provedení izolace mostovek natěradly a tmely za studena nátěrem lakem asfaltovým penetračním</t>
  </si>
  <si>
    <t>-1775443737</t>
  </si>
  <si>
    <t>https://podminky.urs.cz/item/CS_URS_2021_02/711311001</t>
  </si>
  <si>
    <t>" mostovka" 7,160*8,000</t>
  </si>
  <si>
    <t>" římsa" 7,160*1,500+7,160*0,500</t>
  </si>
  <si>
    <t>111</t>
  </si>
  <si>
    <t>11163150</t>
  </si>
  <si>
    <t>lak penetrační asfaltový</t>
  </si>
  <si>
    <t>1807814483</t>
  </si>
  <si>
    <t>https://podminky.urs.cz/item/CS_URS_2021_02/11163150</t>
  </si>
  <si>
    <t>71,6*0,0003 'Přepočtené koeficientem množství</t>
  </si>
  <si>
    <t>112</t>
  </si>
  <si>
    <t>711341564</t>
  </si>
  <si>
    <t>Provedení izolace mostovek pásy přitavením NAIP</t>
  </si>
  <si>
    <t>2093359361</t>
  </si>
  <si>
    <t>https://podminky.urs.cz/item/CS_URS_2021_02/711341564</t>
  </si>
  <si>
    <t>113</t>
  </si>
  <si>
    <t>62855002</t>
  </si>
  <si>
    <t>pás asfaltový natavitelný modifikovaný SBS tl 5,0mm s vložkou z polyesterové rohože a spalitelnou PE fólií nebo jemnozrnným minerálním posypem na horním povrchu</t>
  </si>
  <si>
    <t>585067628</t>
  </si>
  <si>
    <t>https://podminky.urs.cz/item/CS_URS_2021_02/62855002</t>
  </si>
  <si>
    <t>57,28*1,2 'Přepočtené koeficientem množství</t>
  </si>
  <si>
    <t>114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</si>
  <si>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</si>
  <si>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</si>
  <si>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2012984755</t>
  </si>
  <si>
    <t>https://podminky.urs.cz/item/CS_URS_2021_02/62856011</t>
  </si>
  <si>
    <t>14,32*1,2 'Přepočtené koeficientem množství</t>
  </si>
  <si>
    <t>115</t>
  </si>
  <si>
    <t>711611101</t>
  </si>
  <si>
    <t>Provedení izolace podchodů a objektů v podzemí, tunelů a štol natěradly a tmely za studena nátěrem lakem penetračním opěr nebo kleneb rubové</t>
  </si>
  <si>
    <t>-889395574</t>
  </si>
  <si>
    <t>https://podminky.urs.cz/item/CS_URS_2021_02/711611101</t>
  </si>
  <si>
    <t>" konstrukce zakryté zásypem</t>
  </si>
  <si>
    <t>" rub opěr" 2*3,750*8,000</t>
  </si>
  <si>
    <t>" líc opěr" 2*2,150*8,000</t>
  </si>
  <si>
    <t>" rub křídel" 3,570*(3,500+4,000+3,000+3,000)</t>
  </si>
  <si>
    <t>" líc křídel" 1,500*(3,500+4,000+3,000+3,000)</t>
  </si>
  <si>
    <t>Mezisoučet " 1x ALP</t>
  </si>
  <si>
    <t>" rub opěr" (2*3,750*8,000)*2</t>
  </si>
  <si>
    <t>" líc opěr" (2*2,150*8,000)*2</t>
  </si>
  <si>
    <t>" rub křídel" (3,570*(3,500+4,000+3,000+3,000))*2</t>
  </si>
  <si>
    <t>" líc křídel" (1,500*(3,500+4,000+3,000+3,000))*2</t>
  </si>
  <si>
    <t>Mezisoučet " 2x ALN</t>
  </si>
  <si>
    <t>116</t>
  </si>
  <si>
    <t>1938522761</t>
  </si>
  <si>
    <t>162,845*0,00035 'Přepočtené koeficientem množství</t>
  </si>
  <si>
    <t>117</t>
  </si>
  <si>
    <t>11163152</t>
  </si>
  <si>
    <t>lak hydroizolační asfaltový</t>
  </si>
  <si>
    <t>-849961176</t>
  </si>
  <si>
    <t>https://podminky.urs.cz/item/CS_URS_2021_02/11163152</t>
  </si>
  <si>
    <t>325,69*0,00045 'Přepočtené koeficientem množství</t>
  </si>
  <si>
    <t>118</t>
  </si>
  <si>
    <t>711641567</t>
  </si>
  <si>
    <t>Provedení izolace podchodů a objektů v podzemí, tunelů a štol pásy přitavením NAIP opěr nebo kleneb rubové</t>
  </si>
  <si>
    <t>1569552080</t>
  </si>
  <si>
    <t>https://podminky.urs.cz/item/CS_URS_2021_02/711641567</t>
  </si>
  <si>
    <t>" rub opěr a křídla včetně vytvoření omega profilu vrub. ložiska" 2*1,850*8,000</t>
  </si>
  <si>
    <t>119</t>
  </si>
  <si>
    <t>296813446</t>
  </si>
  <si>
    <t>29,6*1,2 'Přepočtené koeficientem množství</t>
  </si>
  <si>
    <t>120</t>
  </si>
  <si>
    <t>711672051</t>
  </si>
  <si>
    <t>Provedení izolace podchodů a objektů v podzemí, tunelů a štol termoplasty mezilehlé folií PVC volně</t>
  </si>
  <si>
    <t>-1361064994</t>
  </si>
  <si>
    <t>https://podminky.urs.cz/item/CS_URS_2021_02/711672051</t>
  </si>
  <si>
    <t>" geomembrána min. 20 kN/m ve vrstvě ŠTP" (15,500+2*3,000+8,000)*3,320</t>
  </si>
  <si>
    <t>121</t>
  </si>
  <si>
    <t>69341031</t>
  </si>
  <si>
    <t>geomembrána hydroizolační vyztužená tl 1mm</t>
  </si>
  <si>
    <t>23535784</t>
  </si>
  <si>
    <t>https://podminky.urs.cz/item/CS_URS_2021_02/69341031</t>
  </si>
  <si>
    <t>97,94*1,2 'Přepočtené koeficientem množství</t>
  </si>
  <si>
    <t>122</t>
  </si>
  <si>
    <t>711691172</t>
  </si>
  <si>
    <t>Provedení izolace podchodů a objektů v podzemí, tunelů a štol ostatní opěr nebo kleneb rubové z textilií vrstvy ochranné</t>
  </si>
  <si>
    <t>-200474944</t>
  </si>
  <si>
    <t>https://podminky.urs.cz/item/CS_URS_2021_02/711691172</t>
  </si>
  <si>
    <t>123</t>
  </si>
  <si>
    <t>69311083</t>
  </si>
  <si>
    <t>geotextilie netkaná separační, ochranná, filtrační, drenážní PP 600g/m2</t>
  </si>
  <si>
    <t>1677599571</t>
  </si>
  <si>
    <t>https://podminky.urs.cz/item/CS_URS_2021_02/69311083</t>
  </si>
  <si>
    <t>162,845*1,05 'Přepočtené koeficientem množství</t>
  </si>
  <si>
    <t>124</t>
  </si>
  <si>
    <t>998711101</t>
  </si>
  <si>
    <t>Přesun hmot pro izolace proti vodě, vlhkosti a plynům stanovený z hmotnosti přesunovaného materiálu vodorovná dopravní vzdálenost do 50 m v objektech výšky do 6 m</t>
  </si>
  <si>
    <t>1782127174</t>
  </si>
  <si>
    <t>https://podminky.urs.cz/item/CS_URS_2021_02/998711101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</si>
  <si>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</si>
  <si>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</si>
  <si>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</si>
  <si>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</si>
  <si>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</si>
  <si>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</si>
  <si>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</si>
  <si>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</si>
  <si>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</si>
  <si>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</si>
  <si>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</si>
  <si>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</si>
  <si>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</si>
  <si>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</si>
  <si>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</si>
  <si>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939235184</t>
  </si>
  <si>
    <t>https://podminky.urs.cz/item/CS_URS_2021_02/012103000</t>
  </si>
  <si>
    <t>Poznámka k položce:_x000D_
Celkový počet vytyčovacích bodů : 40</t>
  </si>
  <si>
    <t>01230300.R01</t>
  </si>
  <si>
    <t>Geodetické práce po výstavbě - geometrický plán (SO 201)</t>
  </si>
  <si>
    <t>-1452122251</t>
  </si>
  <si>
    <t>https://podminky.urs.cz/item/CS_URS_2021_02/01230300.R01</t>
  </si>
  <si>
    <t>012303000</t>
  </si>
  <si>
    <t>Geodetické práce po výstavbě</t>
  </si>
  <si>
    <t>1914323530</t>
  </si>
  <si>
    <t>https://podminky.urs.cz/item/CS_URS_2021_02/012303000</t>
  </si>
  <si>
    <t>01324400.R01</t>
  </si>
  <si>
    <t>Dokumentace pro provádění stavby - realizační dokumentace mostu (SO 201)</t>
  </si>
  <si>
    <t>850266566</t>
  </si>
  <si>
    <t>https://podminky.urs.cz/item/CS_URS_2021_02/01324400.R01</t>
  </si>
  <si>
    <t>01325400.R01</t>
  </si>
  <si>
    <t>Dokumentace skutečného provedení stavby v digitální a tištěné podobě (SO 101 + 201)</t>
  </si>
  <si>
    <t>-1309668297</t>
  </si>
  <si>
    <t>https://podminky.urs.cz/item/CS_URS_2021_02/01325400.R01</t>
  </si>
  <si>
    <t>01329400.R01</t>
  </si>
  <si>
    <t>Ostatní dokumentace - vypracování mostního listu</t>
  </si>
  <si>
    <t>-152443425</t>
  </si>
  <si>
    <t>https://podminky.urs.cz/item/CS_URS_2021_02/01329400.R01</t>
  </si>
  <si>
    <t>01329400.R02</t>
  </si>
  <si>
    <t>Ostatní dokumentace - fotodokumentace realizace mostu</t>
  </si>
  <si>
    <t>1506556133</t>
  </si>
  <si>
    <t>https://podminky.urs.cz/item/CS_URS_2021_02/01329400.R02</t>
  </si>
  <si>
    <t>013294000</t>
  </si>
  <si>
    <t>Ostatní dokumentace - technologické postupy (TP) a kontrolní zkušební plány (KZP) pro jednotlivé stavební postupy</t>
  </si>
  <si>
    <t>-963239920</t>
  </si>
  <si>
    <t>https://podminky.urs.cz/item/CS_URS_2021_02/013294000</t>
  </si>
  <si>
    <t>VRN3</t>
  </si>
  <si>
    <t>Zařízení staveniště</t>
  </si>
  <si>
    <t>032103000</t>
  </si>
  <si>
    <t>Náklady na stavební buňky - kancelářská, šatní a skladovací buňka/y dle potřeb zhotovitele</t>
  </si>
  <si>
    <t>-445099864</t>
  </si>
  <si>
    <t>https://podminky.urs.cz/item/CS_URS_2021_02/032103000</t>
  </si>
  <si>
    <t>032803000</t>
  </si>
  <si>
    <t>Ostatní vybavení staveniště - mobilní chemická toaleta</t>
  </si>
  <si>
    <t>-1154699449</t>
  </si>
  <si>
    <t>https://podminky.urs.cz/item/CS_URS_2021_02/032803000</t>
  </si>
  <si>
    <t>034503000</t>
  </si>
  <si>
    <t>Informační tabule na staveništi s uvedením nezbytných údajů o prováděné stavbě (název stavby, termíny realizace, investor stavby, zhotovitel stavby, TDS a AD stavby včetně kontaktů na odpovědné zástupce a další údaje dle podmínek SoD)</t>
  </si>
  <si>
    <t>-958916340</t>
  </si>
  <si>
    <t>https://podminky.urs.cz/item/CS_URS_2021_02/034503000</t>
  </si>
  <si>
    <t>VRN4</t>
  </si>
  <si>
    <t>Inženýrská činnost</t>
  </si>
  <si>
    <t>04290300.R01</t>
  </si>
  <si>
    <t>Ostatní posudky - hlavní mostní prohlídka</t>
  </si>
  <si>
    <t>1671576335</t>
  </si>
  <si>
    <t>https://podminky.urs.cz/item/CS_URS_2021_02/04290300.R01</t>
  </si>
  <si>
    <t>VRN6</t>
  </si>
  <si>
    <t>Územní vlivy</t>
  </si>
  <si>
    <t>062503000</t>
  </si>
  <si>
    <t>Složitý terén staveniště</t>
  </si>
  <si>
    <t>1692932430</t>
  </si>
  <si>
    <t>https://podminky.urs.cz/item/CS_URS_2021_02/062503000</t>
  </si>
  <si>
    <t>VRN7</t>
  </si>
  <si>
    <t>Provozní vlivy</t>
  </si>
  <si>
    <t>072103001</t>
  </si>
  <si>
    <t>Projednání DIO a zajištění DIR komunikace II.a III. třídy</t>
  </si>
  <si>
    <t>-1562211594</t>
  </si>
  <si>
    <t>https://podminky.urs.cz/item/CS_URS_2021_02/072103001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</si>
  <si>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</si>
  <si>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</si>
  <si>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</si>
  <si>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</si>
  <si>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</si>
  <si>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</si>
  <si>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</si>
  <si>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</si>
  <si>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</si>
  <si>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</si>
  <si>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</si>
  <si>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</si>
  <si>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</si>
  <si>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</si>
  <si>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</si>
  <si>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</si>
  <si>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</si>
  <si>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</si>
  <si>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</si>
  <si>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</si>
  <si>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</si>
  <si>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</si>
  <si>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</si>
  <si>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</si>
  <si>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</si>
  <si>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</si>
  <si>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</si>
  <si>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</si>
  <si>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</si>
  <si>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</si>
  <si>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</si>
  <si>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</si>
  <si>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</si>
  <si>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</si>
  <si>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</si>
  <si>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</si>
  <si>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</si>
  <si>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</si>
  <si>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</si>
  <si>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</si>
  <si>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</si>
  <si>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</si>
  <si>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</si>
  <si>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</si>
  <si>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</si>
  <si>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</si>
  <si>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</si>
  <si>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</si>
  <si>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</si>
  <si>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</si>
  <si>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</si>
  <si>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</si>
  <si>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</si>
  <si>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</si>
  <si>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</si>
  <si>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</si>
  <si>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</si>
  <si>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</si>
  <si>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</si>
  <si>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</si>
  <si>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</si>
  <si>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</si>
  <si>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</si>
  <si>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</si>
  <si>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</si>
  <si>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</si>
  <si>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</si>
  <si>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</si>
  <si>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</si>
  <si>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</si>
  <si>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</si>
  <si>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</si>
  <si>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</si>
  <si>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</si>
  <si>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</si>
  <si>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</si>
  <si>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</si>
  <si>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</si>
  <si>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</si>
  <si>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</si>
  <si>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</si>
  <si>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</si>
  <si>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</si>
  <si>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</si>
  <si>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</si>
  <si>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</si>
  <si>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</si>
  <si>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</si>
  <si>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</si>
  <si>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</si>
  <si>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</si>
  <si>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</si>
  <si>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</si>
  <si>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</si>
  <si>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</si>
  <si>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</si>
  <si>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</si>
  <si>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</si>
  <si>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</si>
  <si>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</si>
  <si>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</si>
  <si>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</si>
  <si>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</si>
  <si>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</si>
  <si>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</si>
  <si>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</si>
  <si>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</si>
  <si>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</si>
  <si>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</si>
  <si>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</si>
  <si>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</si>
  <si>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</si>
  <si>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</si>
  <si>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</si>
  <si>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</si>
  <si>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</si>
  <si>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</si>
  <si>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</si>
  <si>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</si>
  <si>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</si>
  <si>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</si>
  <si>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</si>
  <si>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</si>
  <si>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</si>
  <si>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</si>
  <si>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</si>
  <si>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</si>
  <si>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</si>
  <si>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</si>
  <si>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</si>
  <si>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</si>
  <si>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</si>
  <si>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</si>
  <si>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</si>
  <si>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</si>
  <si>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</si>
  <si>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</si>
  <si>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</si>
  <si>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</si>
  <si>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</si>
  <si>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</si>
  <si>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</si>
  <si>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</si>
  <si>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</si>
  <si>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</si>
  <si>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</si>
  <si>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</si>
  <si>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</si>
  <si>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</si>
  <si>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</si>
  <si>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</si>
  <si>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</si>
  <si>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</si>
  <si>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</si>
  <si>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</si>
  <si>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</si>
  <si>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</si>
  <si>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</si>
  <si>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</si>
  <si>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</si>
  <si>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</si>
  <si>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</si>
  <si>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</si>
  <si>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</si>
  <si>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</si>
  <si>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</si>
  <si>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</si>
  <si>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</si>
  <si>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</si>
  <si>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</si>
  <si>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</si>
  <si>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</si>
  <si>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</si>
  <si>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</si>
  <si>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</si>
  <si>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</si>
  <si>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</si>
  <si>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</si>
  <si>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</si>
  <si>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</si>
  <si>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</si>
  <si>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</si>
  <si>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</si>
  <si>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</si>
  <si>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</si>
  <si>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</si>
  <si>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</si>
  <si>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</si>
  <si>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</si>
  <si>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</si>
  <si>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</si>
  <si>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</si>
  <si>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</si>
  <si>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</si>
  <si>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</si>
  <si>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</si>
  <si>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</si>
  <si>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</si>
  <si>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</si>
  <si>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</si>
  <si>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</si>
  <si>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</si>
  <si>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</si>
  <si>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</si>
  <si>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</si>
  <si>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</si>
  <si>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</si>
  <si>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</si>
  <si>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</si>
  <si>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</si>
  <si>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</si>
  <si>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</si>
  <si>
    <t>PD - MOST ev.č. 19020-3 v obci Střážov_revize_R02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</si>
</sst>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0" fillId="0" borderId="0" applyNumberFormat="0" applyFill="0" applyBorder="0" applyAlignment="0" applyProtection="0"/>
    <xf numFmtId="0" fontId="52" fillId="0" borderId="1" applyAlignment="0">
      <alignment vertical="top" wrapText="1"/>
      <protection locked="0"/>
    </xf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53" fillId="0" borderId="1" xfId="2" applyFont="1" applyAlignment="1">
      <alignment vertical="top"/>
      <protection locked="0"/>
    </xf>
    <xf numFmtId="0" fontId="52" fillId="0" borderId="1" xfId="2" applyAlignment="1">
      <alignment vertical="top"/>
      <protection locked="0"/>
    </xf>
    <xf numFmtId="0" fontId="54" fillId="0" borderId="1" xfId="2" applyFont="1" applyAlignment="1">
      <alignment horizontal="justify" vertical="top"/>
      <protection locked="0"/>
    </xf>
    <xf numFmtId="0" fontId="54" fillId="0" borderId="1" xfId="2" applyFont="1" applyAlignment="1">
      <alignment vertical="top"/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3">
    <cellStyle name="Hypertextový odkaz" xfId="1" builtinId="8"/>
    <cellStyle name="Normální" xfId="0" builtinId="0" customBuiltin="1"/>
    <cellStyle name="normální 2 2" xfId="2" xr:uid="{A4EFE558-D379-4FD2-8D2E-192A8956E70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62201401" TargetMode="External"/><Relationship Id="rId18" Type="http://schemas.openxmlformats.org/officeDocument/2006/relationships/hyperlink" Target="https://podminky.urs.cz/item/CS_URS_2021_02/162301951" TargetMode="External"/><Relationship Id="rId26" Type="http://schemas.openxmlformats.org/officeDocument/2006/relationships/hyperlink" Target="https://podminky.urs.cz/item/CS_URS_2021_02/58125110" TargetMode="External"/><Relationship Id="rId39" Type="http://schemas.openxmlformats.org/officeDocument/2006/relationships/hyperlink" Target="https://podminky.urs.cz/item/CS_URS_2021_02/573111112" TargetMode="External"/><Relationship Id="rId21" Type="http://schemas.openxmlformats.org/officeDocument/2006/relationships/hyperlink" Target="https://podminky.urs.cz/item/CS_URS_2021_02/162751117" TargetMode="External"/><Relationship Id="rId34" Type="http://schemas.openxmlformats.org/officeDocument/2006/relationships/hyperlink" Target="https://podminky.urs.cz/item/CS_URS_2021_02/469521141" TargetMode="External"/><Relationship Id="rId42" Type="http://schemas.openxmlformats.org/officeDocument/2006/relationships/hyperlink" Target="https://podminky.urs.cz/item/CS_URS_2021_02/577165112" TargetMode="External"/><Relationship Id="rId47" Type="http://schemas.openxmlformats.org/officeDocument/2006/relationships/hyperlink" Target="https://podminky.urs.cz/item/CS_URS_2021_02/810491811" TargetMode="External"/><Relationship Id="rId50" Type="http://schemas.openxmlformats.org/officeDocument/2006/relationships/hyperlink" Target="https://podminky.urs.cz/item/CS_URS_2021_02/812492121" TargetMode="External"/><Relationship Id="rId55" Type="http://schemas.openxmlformats.org/officeDocument/2006/relationships/hyperlink" Target="https://podminky.urs.cz/item/CS_URS_2021_02/911381824" TargetMode="External"/><Relationship Id="rId63" Type="http://schemas.openxmlformats.org/officeDocument/2006/relationships/hyperlink" Target="https://podminky.urs.cz/item/CS_URS_2021_02/997221571" TargetMode="External"/><Relationship Id="rId68" Type="http://schemas.openxmlformats.org/officeDocument/2006/relationships/hyperlink" Target="https://podminky.urs.cz/item/CS_URS_2021_02/997221645" TargetMode="External"/><Relationship Id="rId7" Type="http://schemas.openxmlformats.org/officeDocument/2006/relationships/hyperlink" Target="https://podminky.urs.cz/item/CS_URS_2021_02/113107183" TargetMode="External"/><Relationship Id="rId71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1_02/112101101" TargetMode="External"/><Relationship Id="rId16" Type="http://schemas.openxmlformats.org/officeDocument/2006/relationships/hyperlink" Target="https://podminky.urs.cz/item/CS_URS_2021_02/162301501" TargetMode="External"/><Relationship Id="rId29" Type="http://schemas.openxmlformats.org/officeDocument/2006/relationships/hyperlink" Target="https://podminky.urs.cz/item/CS_URS_2021_02/171251201" TargetMode="External"/><Relationship Id="rId1" Type="http://schemas.openxmlformats.org/officeDocument/2006/relationships/hyperlink" Target="https://podminky.urs.cz/item/CS_URS_2021_02/111211101" TargetMode="External"/><Relationship Id="rId6" Type="http://schemas.openxmlformats.org/officeDocument/2006/relationships/hyperlink" Target="https://podminky.urs.cz/item/CS_URS_2021_02/113107171" TargetMode="External"/><Relationship Id="rId11" Type="http://schemas.openxmlformats.org/officeDocument/2006/relationships/hyperlink" Target="https://podminky.urs.cz/item/CS_URS_2021_02/122151504" TargetMode="External"/><Relationship Id="rId24" Type="http://schemas.openxmlformats.org/officeDocument/2006/relationships/hyperlink" Target="https://podminky.urs.cz/item/CS_URS_2021_02/10364100" TargetMode="External"/><Relationship Id="rId32" Type="http://schemas.openxmlformats.org/officeDocument/2006/relationships/hyperlink" Target="https://podminky.urs.cz/item/CS_URS_2021_02/451573111" TargetMode="External"/><Relationship Id="rId37" Type="http://schemas.openxmlformats.org/officeDocument/2006/relationships/hyperlink" Target="https://podminky.urs.cz/item/CS_URS_2021_02/567122114" TargetMode="External"/><Relationship Id="rId40" Type="http://schemas.openxmlformats.org/officeDocument/2006/relationships/hyperlink" Target="https://podminky.urs.cz/item/CS_URS_2021_02/573211107" TargetMode="External"/><Relationship Id="rId45" Type="http://schemas.openxmlformats.org/officeDocument/2006/relationships/hyperlink" Target="https://podminky.urs.cz/item/CS_URS_2021_02/599441111" TargetMode="External"/><Relationship Id="rId53" Type="http://schemas.openxmlformats.org/officeDocument/2006/relationships/hyperlink" Target="https://podminky.urs.cz/item/CS_URS_2021_02/911381124" TargetMode="External"/><Relationship Id="rId58" Type="http://schemas.openxmlformats.org/officeDocument/2006/relationships/hyperlink" Target="https://podminky.urs.cz/item/CS_URS_2021_02/919731121" TargetMode="External"/><Relationship Id="rId66" Type="http://schemas.openxmlformats.org/officeDocument/2006/relationships/hyperlink" Target="https://podminky.urs.cz/item/CS_URS_2021_02/997221612" TargetMode="External"/><Relationship Id="rId5" Type="http://schemas.openxmlformats.org/officeDocument/2006/relationships/hyperlink" Target="https://podminky.urs.cz/item/CS_URS_2021_02/113107162" TargetMode="External"/><Relationship Id="rId15" Type="http://schemas.openxmlformats.org/officeDocument/2006/relationships/hyperlink" Target="https://podminky.urs.cz/item/CS_URS_2021_02/162201421" TargetMode="External"/><Relationship Id="rId23" Type="http://schemas.openxmlformats.org/officeDocument/2006/relationships/hyperlink" Target="https://podminky.urs.cz/item/CS_URS_2021_02/171152101" TargetMode="External"/><Relationship Id="rId28" Type="http://schemas.openxmlformats.org/officeDocument/2006/relationships/hyperlink" Target="https://podminky.urs.cz/item/CS_URS_2021_02/171201231" TargetMode="External"/><Relationship Id="rId36" Type="http://schemas.openxmlformats.org/officeDocument/2006/relationships/hyperlink" Target="https://podminky.urs.cz/item/CS_URS_2021_02/564851112" TargetMode="External"/><Relationship Id="rId49" Type="http://schemas.openxmlformats.org/officeDocument/2006/relationships/hyperlink" Target="https://podminky.urs.cz/item/CS_URS_2021_02/59223023" TargetMode="External"/><Relationship Id="rId57" Type="http://schemas.openxmlformats.org/officeDocument/2006/relationships/hyperlink" Target="https://podminky.urs.cz/item/CS_URS_2021_02/919726123" TargetMode="External"/><Relationship Id="rId61" Type="http://schemas.openxmlformats.org/officeDocument/2006/relationships/hyperlink" Target="https://podminky.urs.cz/item/CS_URS_2021_02/997221561" TargetMode="External"/><Relationship Id="rId10" Type="http://schemas.openxmlformats.org/officeDocument/2006/relationships/hyperlink" Target="https://podminky.urs.cz/item/CS_URS_2021_02/122151404" TargetMode="External"/><Relationship Id="rId19" Type="http://schemas.openxmlformats.org/officeDocument/2006/relationships/hyperlink" Target="https://podminky.urs.cz/item/CS_URS_2021_02/162301971" TargetMode="External"/><Relationship Id="rId31" Type="http://schemas.openxmlformats.org/officeDocument/2006/relationships/hyperlink" Target="https://podminky.urs.cz/item/CS_URS_2021_02/182251101" TargetMode="External"/><Relationship Id="rId44" Type="http://schemas.openxmlformats.org/officeDocument/2006/relationships/hyperlink" Target="https://podminky.urs.cz/item/CS_URS_2021_02/59381338" TargetMode="External"/><Relationship Id="rId52" Type="http://schemas.openxmlformats.org/officeDocument/2006/relationships/hyperlink" Target="https://podminky.urs.cz/item/CS_URS_2021_02/899331111" TargetMode="External"/><Relationship Id="rId60" Type="http://schemas.openxmlformats.org/officeDocument/2006/relationships/hyperlink" Target="https://podminky.urs.cz/item/CS_URS_2021_02/997221559" TargetMode="External"/><Relationship Id="rId65" Type="http://schemas.openxmlformats.org/officeDocument/2006/relationships/hyperlink" Target="https://podminky.urs.cz/item/CS_URS_2021_02/997221611" TargetMode="External"/><Relationship Id="rId4" Type="http://schemas.openxmlformats.org/officeDocument/2006/relationships/hyperlink" Target="https://podminky.urs.cz/item/CS_URS_2021_02/113106292" TargetMode="External"/><Relationship Id="rId9" Type="http://schemas.openxmlformats.org/officeDocument/2006/relationships/hyperlink" Target="https://podminky.urs.cz/item/CS_URS_2021_02/113311121" TargetMode="External"/><Relationship Id="rId14" Type="http://schemas.openxmlformats.org/officeDocument/2006/relationships/hyperlink" Target="https://podminky.urs.cz/item/CS_URS_2021_02/162201411" TargetMode="External"/><Relationship Id="rId22" Type="http://schemas.openxmlformats.org/officeDocument/2006/relationships/hyperlink" Target="https://podminky.urs.cz/item/CS_URS_2021_02/162751119" TargetMode="External"/><Relationship Id="rId27" Type="http://schemas.openxmlformats.org/officeDocument/2006/relationships/hyperlink" Target="https://podminky.urs.cz/item/CS_URS_2021_02/28322104" TargetMode="External"/><Relationship Id="rId30" Type="http://schemas.openxmlformats.org/officeDocument/2006/relationships/hyperlink" Target="https://podminky.urs.cz/item/CS_URS_2021_02/175253101" TargetMode="External"/><Relationship Id="rId35" Type="http://schemas.openxmlformats.org/officeDocument/2006/relationships/hyperlink" Target="https://podminky.urs.cz/item/CS_URS_2021_02/564851111" TargetMode="External"/><Relationship Id="rId43" Type="http://schemas.openxmlformats.org/officeDocument/2006/relationships/hyperlink" Target="https://podminky.urs.cz/item/CS_URS_2021_02/584121111" TargetMode="External"/><Relationship Id="rId48" Type="http://schemas.openxmlformats.org/officeDocument/2006/relationships/hyperlink" Target="https://podminky.urs.cz/item/CS_URS_2021_02/812442121" TargetMode="External"/><Relationship Id="rId56" Type="http://schemas.openxmlformats.org/officeDocument/2006/relationships/hyperlink" Target="https://podminky.urs.cz/item/CS_URS_2021_02/919123111" TargetMode="External"/><Relationship Id="rId64" Type="http://schemas.openxmlformats.org/officeDocument/2006/relationships/hyperlink" Target="https://podminky.urs.cz/item/CS_URS_2021_02/997221579" TargetMode="External"/><Relationship Id="rId69" Type="http://schemas.openxmlformats.org/officeDocument/2006/relationships/hyperlink" Target="https://podminky.urs.cz/item/CS_URS_2021_02/997221655" TargetMode="External"/><Relationship Id="rId8" Type="http://schemas.openxmlformats.org/officeDocument/2006/relationships/hyperlink" Target="https://podminky.urs.cz/item/CS_URS_2021_02/113107311" TargetMode="External"/><Relationship Id="rId51" Type="http://schemas.openxmlformats.org/officeDocument/2006/relationships/hyperlink" Target="https://podminky.urs.cz/item/CS_URS_2021_02/59223015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1_02/112251101" TargetMode="External"/><Relationship Id="rId12" Type="http://schemas.openxmlformats.org/officeDocument/2006/relationships/hyperlink" Target="https://podminky.urs.cz/item/CS_URS_2021_02/124353100" TargetMode="External"/><Relationship Id="rId17" Type="http://schemas.openxmlformats.org/officeDocument/2006/relationships/hyperlink" Target="https://podminky.urs.cz/item/CS_URS_2021_02/162301931" TargetMode="External"/><Relationship Id="rId25" Type="http://schemas.openxmlformats.org/officeDocument/2006/relationships/hyperlink" Target="https://podminky.urs.cz/item/CS_URS_2021_02/171153101" TargetMode="External"/><Relationship Id="rId33" Type="http://schemas.openxmlformats.org/officeDocument/2006/relationships/hyperlink" Target="https://podminky.urs.cz/item/CS_URS_2021_02/464541112" TargetMode="External"/><Relationship Id="rId38" Type="http://schemas.openxmlformats.org/officeDocument/2006/relationships/hyperlink" Target="https://podminky.urs.cz/item/CS_URS_2021_02/569831111" TargetMode="External"/><Relationship Id="rId46" Type="http://schemas.openxmlformats.org/officeDocument/2006/relationships/hyperlink" Target="https://podminky.urs.cz/item/CS_URS_2021_02/810441811" TargetMode="External"/><Relationship Id="rId59" Type="http://schemas.openxmlformats.org/officeDocument/2006/relationships/hyperlink" Target="https://podminky.urs.cz/item/CS_URS_2021_02/997221551" TargetMode="External"/><Relationship Id="rId67" Type="http://schemas.openxmlformats.org/officeDocument/2006/relationships/hyperlink" Target="https://podminky.urs.cz/item/CS_URS_2021_02/997221615" TargetMode="External"/><Relationship Id="rId20" Type="http://schemas.openxmlformats.org/officeDocument/2006/relationships/hyperlink" Target="https://podminky.urs.cz/item/CS_URS_2021_02/162301981" TargetMode="External"/><Relationship Id="rId41" Type="http://schemas.openxmlformats.org/officeDocument/2006/relationships/hyperlink" Target="https://podminky.urs.cz/item/CS_URS_2021_02/577134111" TargetMode="External"/><Relationship Id="rId54" Type="http://schemas.openxmlformats.org/officeDocument/2006/relationships/hyperlink" Target="https://podminky.urs.cz/item/CS_URS_2021_02/911381138" TargetMode="External"/><Relationship Id="rId62" Type="http://schemas.openxmlformats.org/officeDocument/2006/relationships/hyperlink" Target="https://podminky.urs.cz/item/CS_URS_2021_02/997221569" TargetMode="External"/><Relationship Id="rId70" Type="http://schemas.openxmlformats.org/officeDocument/2006/relationships/hyperlink" Target="https://podminky.urs.cz/item/CS_URS_2021_02/998225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00572420" TargetMode="External"/><Relationship Id="rId18" Type="http://schemas.openxmlformats.org/officeDocument/2006/relationships/hyperlink" Target="https://podminky.urs.cz/item/CS_URS_2021_02/10371500" TargetMode="External"/><Relationship Id="rId26" Type="http://schemas.openxmlformats.org/officeDocument/2006/relationships/hyperlink" Target="https://podminky.urs.cz/item/CS_URS_2021_02/564851111" TargetMode="External"/><Relationship Id="rId39" Type="http://schemas.openxmlformats.org/officeDocument/2006/relationships/hyperlink" Target="https://podminky.urs.cz/item/CS_URS_2021_02/914111111" TargetMode="External"/><Relationship Id="rId21" Type="http://schemas.openxmlformats.org/officeDocument/2006/relationships/hyperlink" Target="https://podminky.urs.cz/item/CS_URS_2021_02/183451352" TargetMode="External"/><Relationship Id="rId34" Type="http://schemas.openxmlformats.org/officeDocument/2006/relationships/hyperlink" Target="https://podminky.urs.cz/item/CS_URS_2021_02/596211120" TargetMode="External"/><Relationship Id="rId42" Type="http://schemas.openxmlformats.org/officeDocument/2006/relationships/hyperlink" Target="https://podminky.urs.cz/item/CS_URS_2021_02/58381007" TargetMode="External"/><Relationship Id="rId47" Type="http://schemas.openxmlformats.org/officeDocument/2006/relationships/hyperlink" Target="https://podminky.urs.cz/item/CS_URS_2021_02/59217002" TargetMode="External"/><Relationship Id="rId50" Type="http://schemas.openxmlformats.org/officeDocument/2006/relationships/hyperlink" Target="https://podminky.urs.cz/item/CS_URS_2021_02/919122111" TargetMode="External"/><Relationship Id="rId55" Type="http://schemas.openxmlformats.org/officeDocument/2006/relationships/hyperlink" Target="https://podminky.urs.cz/item/CS_URS_2021_02/919732211" TargetMode="External"/><Relationship Id="rId63" Type="http://schemas.openxmlformats.org/officeDocument/2006/relationships/hyperlink" Target="https://podminky.urs.cz/item/CS_URS_2021_02/966006211" TargetMode="External"/><Relationship Id="rId68" Type="http://schemas.openxmlformats.org/officeDocument/2006/relationships/hyperlink" Target="https://podminky.urs.cz/item/CS_URS_2021_02/997221611" TargetMode="External"/><Relationship Id="rId7" Type="http://schemas.openxmlformats.org/officeDocument/2006/relationships/hyperlink" Target="https://podminky.urs.cz/item/CS_URS_2021_02/162751119" TargetMode="External"/><Relationship Id="rId71" Type="http://schemas.openxmlformats.org/officeDocument/2006/relationships/hyperlink" Target="https://podminky.urs.cz/item/CS_URS_2021_02/997221655" TargetMode="External"/><Relationship Id="rId2" Type="http://schemas.openxmlformats.org/officeDocument/2006/relationships/hyperlink" Target="https://podminky.urs.cz/item/CS_URS_2021_02/113107171" TargetMode="External"/><Relationship Id="rId16" Type="http://schemas.openxmlformats.org/officeDocument/2006/relationships/hyperlink" Target="https://podminky.urs.cz/item/CS_URS_2021_02/10371500" TargetMode="External"/><Relationship Id="rId29" Type="http://schemas.openxmlformats.org/officeDocument/2006/relationships/hyperlink" Target="https://podminky.urs.cz/item/CS_URS_2021_02/573111112" TargetMode="External"/><Relationship Id="rId11" Type="http://schemas.openxmlformats.org/officeDocument/2006/relationships/hyperlink" Target="https://podminky.urs.cz/item/CS_URS_2021_02/181152302" TargetMode="External"/><Relationship Id="rId24" Type="http://schemas.openxmlformats.org/officeDocument/2006/relationships/hyperlink" Target="https://podminky.urs.cz/item/CS_URS_2021_02/185803112" TargetMode="External"/><Relationship Id="rId32" Type="http://schemas.openxmlformats.org/officeDocument/2006/relationships/hyperlink" Target="https://podminky.urs.cz/item/CS_URS_2021_02/577165112" TargetMode="External"/><Relationship Id="rId37" Type="http://schemas.openxmlformats.org/officeDocument/2006/relationships/hyperlink" Target="https://podminky.urs.cz/item/CS_URS_2021_02/899331111" TargetMode="External"/><Relationship Id="rId40" Type="http://schemas.openxmlformats.org/officeDocument/2006/relationships/hyperlink" Target="https://podminky.urs.cz/item/CS_URS_2021_02/914511112" TargetMode="External"/><Relationship Id="rId45" Type="http://schemas.openxmlformats.org/officeDocument/2006/relationships/hyperlink" Target="https://podminky.urs.cz/item/CS_URS_2021_02/59217030" TargetMode="External"/><Relationship Id="rId53" Type="http://schemas.openxmlformats.org/officeDocument/2006/relationships/hyperlink" Target="https://podminky.urs.cz/item/CS_URS_2021_02/919726123" TargetMode="External"/><Relationship Id="rId58" Type="http://schemas.openxmlformats.org/officeDocument/2006/relationships/hyperlink" Target="https://podminky.urs.cz/item/CS_URS_2021_02/919794441" TargetMode="External"/><Relationship Id="rId66" Type="http://schemas.openxmlformats.org/officeDocument/2006/relationships/hyperlink" Target="https://podminky.urs.cz/item/CS_URS_2021_02/997221561" TargetMode="External"/><Relationship Id="rId74" Type="http://schemas.openxmlformats.org/officeDocument/2006/relationships/drawing" Target="../drawings/drawing3.xml"/><Relationship Id="rId5" Type="http://schemas.openxmlformats.org/officeDocument/2006/relationships/hyperlink" Target="https://podminky.urs.cz/item/CS_URS_2021_02/122252203" TargetMode="External"/><Relationship Id="rId15" Type="http://schemas.openxmlformats.org/officeDocument/2006/relationships/hyperlink" Target="https://podminky.urs.cz/item/CS_URS_2021_02/182303112" TargetMode="External"/><Relationship Id="rId23" Type="http://schemas.openxmlformats.org/officeDocument/2006/relationships/hyperlink" Target="https://podminky.urs.cz/item/CS_URS_2021_02/184802621" TargetMode="External"/><Relationship Id="rId28" Type="http://schemas.openxmlformats.org/officeDocument/2006/relationships/hyperlink" Target="https://podminky.urs.cz/item/CS_URS_2021_02/567122114" TargetMode="External"/><Relationship Id="rId36" Type="http://schemas.openxmlformats.org/officeDocument/2006/relationships/hyperlink" Target="https://podminky.urs.cz/item/CS_URS_2021_02/59245006" TargetMode="External"/><Relationship Id="rId49" Type="http://schemas.openxmlformats.org/officeDocument/2006/relationships/hyperlink" Target="https://podminky.urs.cz/item/CS_URS_2021_02/919112212" TargetMode="External"/><Relationship Id="rId57" Type="http://schemas.openxmlformats.org/officeDocument/2006/relationships/hyperlink" Target="https://podminky.urs.cz/item/CS_URS_2021_02/919735112" TargetMode="External"/><Relationship Id="rId61" Type="http://schemas.openxmlformats.org/officeDocument/2006/relationships/hyperlink" Target="https://podminky.urs.cz/item/CS_URS_2021_02/938908411" TargetMode="External"/><Relationship Id="rId10" Type="http://schemas.openxmlformats.org/officeDocument/2006/relationships/hyperlink" Target="https://podminky.urs.cz/item/CS_URS_2021_02/181111112" TargetMode="External"/><Relationship Id="rId19" Type="http://schemas.openxmlformats.org/officeDocument/2006/relationships/hyperlink" Target="https://podminky.urs.cz/item/CS_URS_2021_02/183403253" TargetMode="External"/><Relationship Id="rId31" Type="http://schemas.openxmlformats.org/officeDocument/2006/relationships/hyperlink" Target="https://podminky.urs.cz/item/CS_URS_2021_02/577134111" TargetMode="External"/><Relationship Id="rId44" Type="http://schemas.openxmlformats.org/officeDocument/2006/relationships/hyperlink" Target="https://podminky.urs.cz/item/CS_URS_2021_02/59217031" TargetMode="External"/><Relationship Id="rId52" Type="http://schemas.openxmlformats.org/officeDocument/2006/relationships/hyperlink" Target="https://podminky.urs.cz/item/CS_URS_2021_02/919125111" TargetMode="External"/><Relationship Id="rId60" Type="http://schemas.openxmlformats.org/officeDocument/2006/relationships/hyperlink" Target="https://podminky.urs.cz/item/CS_URS_2021_02/59227029" TargetMode="External"/><Relationship Id="rId65" Type="http://schemas.openxmlformats.org/officeDocument/2006/relationships/hyperlink" Target="https://podminky.urs.cz/item/CS_URS_2021_02/997221559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s://podminky.urs.cz/item/CS_URS_2021_02/113154114" TargetMode="External"/><Relationship Id="rId9" Type="http://schemas.openxmlformats.org/officeDocument/2006/relationships/hyperlink" Target="https://podminky.urs.cz/item/CS_URS_2021_02/171251201" TargetMode="External"/><Relationship Id="rId14" Type="http://schemas.openxmlformats.org/officeDocument/2006/relationships/hyperlink" Target="https://podminky.urs.cz/item/CS_URS_2021_02/182251101" TargetMode="External"/><Relationship Id="rId22" Type="http://schemas.openxmlformats.org/officeDocument/2006/relationships/hyperlink" Target="https://podminky.urs.cz/item/CS_URS_2021_02/00572420" TargetMode="External"/><Relationship Id="rId27" Type="http://schemas.openxmlformats.org/officeDocument/2006/relationships/hyperlink" Target="https://podminky.urs.cz/item/CS_URS_2021_02/564851112" TargetMode="External"/><Relationship Id="rId30" Type="http://schemas.openxmlformats.org/officeDocument/2006/relationships/hyperlink" Target="https://podminky.urs.cz/item/CS_URS_2021_02/573211107" TargetMode="External"/><Relationship Id="rId35" Type="http://schemas.openxmlformats.org/officeDocument/2006/relationships/hyperlink" Target="https://podminky.urs.cz/item/CS_URS_2021_02/59245018" TargetMode="External"/><Relationship Id="rId43" Type="http://schemas.openxmlformats.org/officeDocument/2006/relationships/hyperlink" Target="https://podminky.urs.cz/item/CS_URS_2021_02/916131213" TargetMode="External"/><Relationship Id="rId48" Type="http://schemas.openxmlformats.org/officeDocument/2006/relationships/hyperlink" Target="https://podminky.urs.cz/item/CS_URS_2021_02/919112111" TargetMode="External"/><Relationship Id="rId56" Type="http://schemas.openxmlformats.org/officeDocument/2006/relationships/hyperlink" Target="https://podminky.urs.cz/item/CS_URS_2021_02/919735111" TargetMode="External"/><Relationship Id="rId64" Type="http://schemas.openxmlformats.org/officeDocument/2006/relationships/hyperlink" Target="https://podminky.urs.cz/item/CS_URS_2021_02/997221551" TargetMode="External"/><Relationship Id="rId69" Type="http://schemas.openxmlformats.org/officeDocument/2006/relationships/hyperlink" Target="https://podminky.urs.cz/item/CS_URS_2021_02/997221615" TargetMode="External"/><Relationship Id="rId8" Type="http://schemas.openxmlformats.org/officeDocument/2006/relationships/hyperlink" Target="https://podminky.urs.cz/item/CS_URS_2021_02/171201231" TargetMode="External"/><Relationship Id="rId51" Type="http://schemas.openxmlformats.org/officeDocument/2006/relationships/hyperlink" Target="https://podminky.urs.cz/item/CS_URS_2021_02/919123111" TargetMode="External"/><Relationship Id="rId72" Type="http://schemas.openxmlformats.org/officeDocument/2006/relationships/hyperlink" Target="https://podminky.urs.cz/item/CS_URS_2021_02/998225111" TargetMode="External"/><Relationship Id="rId3" Type="http://schemas.openxmlformats.org/officeDocument/2006/relationships/hyperlink" Target="https://podminky.urs.cz/item/CS_URS_2021_02/113107183" TargetMode="External"/><Relationship Id="rId12" Type="http://schemas.openxmlformats.org/officeDocument/2006/relationships/hyperlink" Target="https://podminky.urs.cz/item/CS_URS_2021_02/181411142" TargetMode="External"/><Relationship Id="rId17" Type="http://schemas.openxmlformats.org/officeDocument/2006/relationships/hyperlink" Target="https://podminky.urs.cz/item/CS_URS_2021_02/182311123" TargetMode="External"/><Relationship Id="rId25" Type="http://schemas.openxmlformats.org/officeDocument/2006/relationships/hyperlink" Target="https://podminky.urs.cz/item/CS_URS_2021_02/185804311" TargetMode="External"/><Relationship Id="rId33" Type="http://schemas.openxmlformats.org/officeDocument/2006/relationships/hyperlink" Target="https://podminky.urs.cz/item/CS_URS_2021_02/578133112" TargetMode="External"/><Relationship Id="rId38" Type="http://schemas.openxmlformats.org/officeDocument/2006/relationships/hyperlink" Target="https://podminky.urs.cz/item/CS_URS_2021_02/899431111" TargetMode="External"/><Relationship Id="rId46" Type="http://schemas.openxmlformats.org/officeDocument/2006/relationships/hyperlink" Target="https://podminky.urs.cz/item/CS_URS_2021_02/916331112" TargetMode="External"/><Relationship Id="rId59" Type="http://schemas.openxmlformats.org/officeDocument/2006/relationships/hyperlink" Target="https://podminky.urs.cz/item/CS_URS_2021_02/935112111" TargetMode="External"/><Relationship Id="rId67" Type="http://schemas.openxmlformats.org/officeDocument/2006/relationships/hyperlink" Target="https://podminky.urs.cz/item/CS_URS_2021_02/997221569" TargetMode="External"/><Relationship Id="rId20" Type="http://schemas.openxmlformats.org/officeDocument/2006/relationships/hyperlink" Target="https://podminky.urs.cz/item/CS_URS_2021_02/183403261" TargetMode="External"/><Relationship Id="rId41" Type="http://schemas.openxmlformats.org/officeDocument/2006/relationships/hyperlink" Target="https://podminky.urs.cz/item/CS_URS_2021_02/916111123" TargetMode="External"/><Relationship Id="rId54" Type="http://schemas.openxmlformats.org/officeDocument/2006/relationships/hyperlink" Target="https://podminky.urs.cz/item/CS_URS_2021_02/919731121" TargetMode="External"/><Relationship Id="rId62" Type="http://schemas.openxmlformats.org/officeDocument/2006/relationships/hyperlink" Target="https://podminky.urs.cz/item/CS_URS_2021_02/966006132" TargetMode="External"/><Relationship Id="rId70" Type="http://schemas.openxmlformats.org/officeDocument/2006/relationships/hyperlink" Target="https://podminky.urs.cz/item/CS_URS_2021_02/997221645" TargetMode="External"/><Relationship Id="rId1" Type="http://schemas.openxmlformats.org/officeDocument/2006/relationships/hyperlink" Target="https://podminky.urs.cz/item/CS_URS_2021_02/113107162" TargetMode="External"/><Relationship Id="rId6" Type="http://schemas.openxmlformats.org/officeDocument/2006/relationships/hyperlink" Target="https://podminky.urs.cz/item/CS_URS_2021_02/16275111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13211213" TargetMode="External"/><Relationship Id="rId13" Type="http://schemas.openxmlformats.org/officeDocument/2006/relationships/hyperlink" Target="https://podminky.urs.cz/item/CS_URS_2021_02/913911113" TargetMode="External"/><Relationship Id="rId18" Type="http://schemas.openxmlformats.org/officeDocument/2006/relationships/hyperlink" Target="https://podminky.urs.cz/item/CS_URS_2021_02/915222911" TargetMode="External"/><Relationship Id="rId3" Type="http://schemas.openxmlformats.org/officeDocument/2006/relationships/hyperlink" Target="https://podminky.urs.cz/item/CS_URS_2021_02/913111115" TargetMode="External"/><Relationship Id="rId7" Type="http://schemas.openxmlformats.org/officeDocument/2006/relationships/hyperlink" Target="https://podminky.urs.cz/item/CS_URS_2021_02/913211113" TargetMode="External"/><Relationship Id="rId12" Type="http://schemas.openxmlformats.org/officeDocument/2006/relationships/hyperlink" Target="https://podminky.urs.cz/item/CS_URS_2021_02/913411211" TargetMode="External"/><Relationship Id="rId17" Type="http://schemas.openxmlformats.org/officeDocument/2006/relationships/hyperlink" Target="https://podminky.urs.cz/item/CS_URS_2021_02/915222121" TargetMode="External"/><Relationship Id="rId2" Type="http://schemas.openxmlformats.org/officeDocument/2006/relationships/hyperlink" Target="https://podminky.urs.cz/item/CS_URS_2021_02/913111112" TargetMode="External"/><Relationship Id="rId16" Type="http://schemas.openxmlformats.org/officeDocument/2006/relationships/hyperlink" Target="https://podminky.urs.cz/item/CS_URS_2021_02/913911222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podminky.urs.cz/item/CS_URS_2021_02/913111111" TargetMode="External"/><Relationship Id="rId6" Type="http://schemas.openxmlformats.org/officeDocument/2006/relationships/hyperlink" Target="https://podminky.urs.cz/item/CS_URS_2021_02/913111215" TargetMode="External"/><Relationship Id="rId11" Type="http://schemas.openxmlformats.org/officeDocument/2006/relationships/hyperlink" Target="https://podminky.urs.cz/item/CS_URS_2021_02/913411111" TargetMode="External"/><Relationship Id="rId5" Type="http://schemas.openxmlformats.org/officeDocument/2006/relationships/hyperlink" Target="https://podminky.urs.cz/item/CS_URS_2021_02/913111212" TargetMode="External"/><Relationship Id="rId15" Type="http://schemas.openxmlformats.org/officeDocument/2006/relationships/hyperlink" Target="https://podminky.urs.cz/item/CS_URS_2021_02/913911213" TargetMode="External"/><Relationship Id="rId10" Type="http://schemas.openxmlformats.org/officeDocument/2006/relationships/hyperlink" Target="https://podminky.urs.cz/item/CS_URS_2021_02/913331215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podminky.urs.cz/item/CS_URS_2021_02/913111211" TargetMode="External"/><Relationship Id="rId9" Type="http://schemas.openxmlformats.org/officeDocument/2006/relationships/hyperlink" Target="https://podminky.urs.cz/item/CS_URS_2021_02/913331115" TargetMode="External"/><Relationship Id="rId14" Type="http://schemas.openxmlformats.org/officeDocument/2006/relationships/hyperlink" Target="https://podminky.urs.cz/item/CS_URS_2021_02/91391112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211511" TargetMode="External"/><Relationship Id="rId13" Type="http://schemas.openxmlformats.org/officeDocument/2006/relationships/hyperlink" Target="https://podminky.urs.cz/item/CS_URS_2021_02/997221645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podminky.urs.cz/item/CS_URS_2021_02/961021112" TargetMode="External"/><Relationship Id="rId7" Type="http://schemas.openxmlformats.org/officeDocument/2006/relationships/hyperlink" Target="https://podminky.urs.cz/item/CS_URS_2021_02/966075141" TargetMode="External"/><Relationship Id="rId12" Type="http://schemas.openxmlformats.org/officeDocument/2006/relationships/hyperlink" Target="https://podminky.urs.cz/item/CS_URS_2021_02/997221625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podminky.urs.cz/item/CS_URS_2021_02/113154114" TargetMode="External"/><Relationship Id="rId16" Type="http://schemas.openxmlformats.org/officeDocument/2006/relationships/hyperlink" Target="https://podminky.urs.cz/item/CS_URS_2021_02/711131811" TargetMode="External"/><Relationship Id="rId1" Type="http://schemas.openxmlformats.org/officeDocument/2006/relationships/hyperlink" Target="https://podminky.urs.cz/item/CS_URS_2021_02/113107332" TargetMode="External"/><Relationship Id="rId6" Type="http://schemas.openxmlformats.org/officeDocument/2006/relationships/hyperlink" Target="https://podminky.urs.cz/item/CS_URS_2021_02/966008113" TargetMode="External"/><Relationship Id="rId11" Type="http://schemas.openxmlformats.org/officeDocument/2006/relationships/hyperlink" Target="https://podminky.urs.cz/item/CS_URS_2021_02/997221615" TargetMode="External"/><Relationship Id="rId5" Type="http://schemas.openxmlformats.org/officeDocument/2006/relationships/hyperlink" Target="https://podminky.urs.cz/item/CS_URS_2021_02/963051111" TargetMode="External"/><Relationship Id="rId15" Type="http://schemas.openxmlformats.org/officeDocument/2006/relationships/hyperlink" Target="https://podminky.urs.cz/item/CS_URS_2021_02/997013847" TargetMode="External"/><Relationship Id="rId10" Type="http://schemas.openxmlformats.org/officeDocument/2006/relationships/hyperlink" Target="https://podminky.urs.cz/item/CS_URS_2021_02/997211611" TargetMode="External"/><Relationship Id="rId4" Type="http://schemas.openxmlformats.org/officeDocument/2006/relationships/hyperlink" Target="https://podminky.urs.cz/item/CS_URS_2021_02/962021112" TargetMode="External"/><Relationship Id="rId9" Type="http://schemas.openxmlformats.org/officeDocument/2006/relationships/hyperlink" Target="https://podminky.urs.cz/item/CS_URS_2021_02/997211519" TargetMode="External"/><Relationship Id="rId14" Type="http://schemas.openxmlformats.org/officeDocument/2006/relationships/hyperlink" Target="https://podminky.urs.cz/item/CS_URS_2021_02/997221655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274354111" TargetMode="External"/><Relationship Id="rId117" Type="http://schemas.openxmlformats.org/officeDocument/2006/relationships/hyperlink" Target="https://podminky.urs.cz/item/CS_URS_2021_02/69311083" TargetMode="External"/><Relationship Id="rId21" Type="http://schemas.openxmlformats.org/officeDocument/2006/relationships/hyperlink" Target="https://podminky.urs.cz/item/CS_URS_2021_02/212792312" TargetMode="External"/><Relationship Id="rId42" Type="http://schemas.openxmlformats.org/officeDocument/2006/relationships/hyperlink" Target="https://podminky.urs.cz/item/CS_URS_2021_02/317353221" TargetMode="External"/><Relationship Id="rId47" Type="http://schemas.openxmlformats.org/officeDocument/2006/relationships/hyperlink" Target="https://podminky.urs.cz/item/CS_URS_2021_02/334323217" TargetMode="External"/><Relationship Id="rId63" Type="http://schemas.openxmlformats.org/officeDocument/2006/relationships/hyperlink" Target="https://podminky.urs.cz/item/CS_URS_2021_02/421361226" TargetMode="External"/><Relationship Id="rId68" Type="http://schemas.openxmlformats.org/officeDocument/2006/relationships/hyperlink" Target="https://podminky.urs.cz/item/CS_URS_2021_02/451351211" TargetMode="External"/><Relationship Id="rId84" Type="http://schemas.openxmlformats.org/officeDocument/2006/relationships/hyperlink" Target="https://podminky.urs.cz/item/CS_URS_2021_02/59217001" TargetMode="External"/><Relationship Id="rId89" Type="http://schemas.openxmlformats.org/officeDocument/2006/relationships/hyperlink" Target="https://podminky.urs.cz/item/CS_URS_2021_02/944111111" TargetMode="External"/><Relationship Id="rId112" Type="http://schemas.openxmlformats.org/officeDocument/2006/relationships/hyperlink" Target="https://podminky.urs.cz/item/CS_URS_2021_02/711641567" TargetMode="External"/><Relationship Id="rId16" Type="http://schemas.openxmlformats.org/officeDocument/2006/relationships/hyperlink" Target="https://podminky.urs.cz/item/CS_URS_2021_02/171251201" TargetMode="External"/><Relationship Id="rId107" Type="http://schemas.openxmlformats.org/officeDocument/2006/relationships/hyperlink" Target="https://podminky.urs.cz/item/CS_URS_2021_02/62855002" TargetMode="External"/><Relationship Id="rId11" Type="http://schemas.openxmlformats.org/officeDocument/2006/relationships/hyperlink" Target="https://podminky.urs.cz/item/CS_URS_2021_02/162751117" TargetMode="External"/><Relationship Id="rId24" Type="http://schemas.openxmlformats.org/officeDocument/2006/relationships/hyperlink" Target="https://podminky.urs.cz/item/CS_URS_2021_02/227111114" TargetMode="External"/><Relationship Id="rId32" Type="http://schemas.openxmlformats.org/officeDocument/2006/relationships/hyperlink" Target="https://podminky.urs.cz/item/CS_URS_2021_02/283111113" TargetMode="External"/><Relationship Id="rId37" Type="http://schemas.openxmlformats.org/officeDocument/2006/relationships/hyperlink" Target="https://podminky.urs.cz/item/CS_URS_2021_02/291211111" TargetMode="External"/><Relationship Id="rId40" Type="http://schemas.openxmlformats.org/officeDocument/2006/relationships/hyperlink" Target="https://podminky.urs.cz/item/CS_URS_2021_02/317321118" TargetMode="External"/><Relationship Id="rId45" Type="http://schemas.openxmlformats.org/officeDocument/2006/relationships/hyperlink" Target="https://podminky.urs.cz/item/CS_URS_2021_02/317661142" TargetMode="External"/><Relationship Id="rId53" Type="http://schemas.openxmlformats.org/officeDocument/2006/relationships/hyperlink" Target="https://podminky.urs.cz/item/CS_URS_2021_02/334361216" TargetMode="External"/><Relationship Id="rId58" Type="http://schemas.openxmlformats.org/officeDocument/2006/relationships/hyperlink" Target="https://podminky.urs.cz/item/CS_URS_2021_02/389381118" TargetMode="External"/><Relationship Id="rId66" Type="http://schemas.openxmlformats.org/officeDocument/2006/relationships/hyperlink" Target="https://podminky.urs.cz/item/CS_URS_2021_02/451315134" TargetMode="External"/><Relationship Id="rId74" Type="http://schemas.openxmlformats.org/officeDocument/2006/relationships/hyperlink" Target="https://podminky.urs.cz/item/CS_URS_2021_02/465513257" TargetMode="External"/><Relationship Id="rId79" Type="http://schemas.openxmlformats.org/officeDocument/2006/relationships/hyperlink" Target="https://podminky.urs.cz/item/CS_URS_2021_02/113156201" TargetMode="External"/><Relationship Id="rId87" Type="http://schemas.openxmlformats.org/officeDocument/2006/relationships/hyperlink" Target="https://podminky.urs.cz/item/CS_URS_2021_02/943121211" TargetMode="External"/><Relationship Id="rId102" Type="http://schemas.openxmlformats.org/officeDocument/2006/relationships/hyperlink" Target="https://podminky.urs.cz/item/CS_URS_2021_02/997221612" TargetMode="External"/><Relationship Id="rId110" Type="http://schemas.openxmlformats.org/officeDocument/2006/relationships/hyperlink" Target="https://podminky.urs.cz/item/CS_URS_2021_02/11163150" TargetMode="External"/><Relationship Id="rId115" Type="http://schemas.openxmlformats.org/officeDocument/2006/relationships/hyperlink" Target="https://podminky.urs.cz/item/CS_URS_2021_02/69341031" TargetMode="External"/><Relationship Id="rId5" Type="http://schemas.openxmlformats.org/officeDocument/2006/relationships/hyperlink" Target="https://podminky.urs.cz/item/CS_URS_2021_02/115101301" TargetMode="External"/><Relationship Id="rId61" Type="http://schemas.openxmlformats.org/officeDocument/2006/relationships/hyperlink" Target="https://podminky.urs.cz/item/CS_URS_2021_02/421351131" TargetMode="External"/><Relationship Id="rId82" Type="http://schemas.openxmlformats.org/officeDocument/2006/relationships/hyperlink" Target="https://podminky.urs.cz/item/CS_URS_2021_02/59217017" TargetMode="External"/><Relationship Id="rId90" Type="http://schemas.openxmlformats.org/officeDocument/2006/relationships/hyperlink" Target="https://podminky.urs.cz/item/CS_URS_2021_02/944111211" TargetMode="External"/><Relationship Id="rId95" Type="http://schemas.openxmlformats.org/officeDocument/2006/relationships/hyperlink" Target="https://podminky.urs.cz/item/CS_URS_2021_02/949211211" TargetMode="External"/><Relationship Id="rId19" Type="http://schemas.openxmlformats.org/officeDocument/2006/relationships/hyperlink" Target="https://podminky.urs.cz/item/CS_URS_2021_02/181151115" TargetMode="External"/><Relationship Id="rId14" Type="http://schemas.openxmlformats.org/officeDocument/2006/relationships/hyperlink" Target="https://podminky.urs.cz/item/CS_URS_2021_02/162751139" TargetMode="External"/><Relationship Id="rId22" Type="http://schemas.openxmlformats.org/officeDocument/2006/relationships/hyperlink" Target="https://podminky.urs.cz/item/CS_URS_2021_02/212972113" TargetMode="External"/><Relationship Id="rId27" Type="http://schemas.openxmlformats.org/officeDocument/2006/relationships/hyperlink" Target="https://podminky.urs.cz/item/CS_URS_2021_02/274354211" TargetMode="External"/><Relationship Id="rId30" Type="http://schemas.openxmlformats.org/officeDocument/2006/relationships/hyperlink" Target="https://podminky.urs.cz/item/CS_URS_2021_02/24552555" TargetMode="External"/><Relationship Id="rId35" Type="http://schemas.openxmlformats.org/officeDocument/2006/relationships/hyperlink" Target="https://podminky.urs.cz/item/CS_URS_2021_02/13611258" TargetMode="External"/><Relationship Id="rId43" Type="http://schemas.openxmlformats.org/officeDocument/2006/relationships/hyperlink" Target="https://podminky.urs.cz/item/CS_URS_2021_02/317361116" TargetMode="External"/><Relationship Id="rId48" Type="http://schemas.openxmlformats.org/officeDocument/2006/relationships/hyperlink" Target="https://podminky.urs.cz/item/CS_URS_2021_02/334351112" TargetMode="External"/><Relationship Id="rId56" Type="http://schemas.openxmlformats.org/officeDocument/2006/relationships/hyperlink" Target="https://podminky.urs.cz/item/CS_URS_2021_02/55391534" TargetMode="External"/><Relationship Id="rId64" Type="http://schemas.openxmlformats.org/officeDocument/2006/relationships/hyperlink" Target="https://podminky.urs.cz/item/CS_URS_2021_02/428381313" TargetMode="External"/><Relationship Id="rId69" Type="http://schemas.openxmlformats.org/officeDocument/2006/relationships/hyperlink" Target="https://podminky.urs.cz/item/CS_URS_2021_02/451576121" TargetMode="External"/><Relationship Id="rId77" Type="http://schemas.openxmlformats.org/officeDocument/2006/relationships/hyperlink" Target="https://podminky.urs.cz/item/CS_URS_2021_02/628612201" TargetMode="External"/><Relationship Id="rId100" Type="http://schemas.openxmlformats.org/officeDocument/2006/relationships/hyperlink" Target="https://podminky.urs.cz/item/CS_URS_2021_02/997221571" TargetMode="External"/><Relationship Id="rId105" Type="http://schemas.openxmlformats.org/officeDocument/2006/relationships/hyperlink" Target="https://podminky.urs.cz/item/CS_URS_2021_02/11163150" TargetMode="External"/><Relationship Id="rId113" Type="http://schemas.openxmlformats.org/officeDocument/2006/relationships/hyperlink" Target="https://podminky.urs.cz/item/CS_URS_2021_02/62855002" TargetMode="External"/><Relationship Id="rId118" Type="http://schemas.openxmlformats.org/officeDocument/2006/relationships/hyperlink" Target="https://podminky.urs.cz/item/CS_URS_2021_02/998711101" TargetMode="External"/><Relationship Id="rId8" Type="http://schemas.openxmlformats.org/officeDocument/2006/relationships/hyperlink" Target="https://podminky.urs.cz/item/CS_URS_2021_02/133251101" TargetMode="External"/><Relationship Id="rId51" Type="http://schemas.openxmlformats.org/officeDocument/2006/relationships/hyperlink" Target="https://podminky.urs.cz/item/CS_URS_2021_02/334352211" TargetMode="External"/><Relationship Id="rId72" Type="http://schemas.openxmlformats.org/officeDocument/2006/relationships/hyperlink" Target="https://podminky.urs.cz/item/CS_URS_2021_02/462511270" TargetMode="External"/><Relationship Id="rId80" Type="http://schemas.openxmlformats.org/officeDocument/2006/relationships/hyperlink" Target="https://podminky.urs.cz/item/CS_URS_2021_02/914112111" TargetMode="External"/><Relationship Id="rId85" Type="http://schemas.openxmlformats.org/officeDocument/2006/relationships/hyperlink" Target="https://podminky.urs.cz/item/CS_URS_2021_02/936942211" TargetMode="External"/><Relationship Id="rId93" Type="http://schemas.openxmlformats.org/officeDocument/2006/relationships/hyperlink" Target="https://podminky.urs.cz/item/CS_URS_2021_02/946231121" TargetMode="External"/><Relationship Id="rId98" Type="http://schemas.openxmlformats.org/officeDocument/2006/relationships/hyperlink" Target="https://podminky.urs.cz/item/CS_URS_2021_02/977141120" TargetMode="External"/><Relationship Id="rId3" Type="http://schemas.openxmlformats.org/officeDocument/2006/relationships/hyperlink" Target="https://podminky.urs.cz/item/CS_URS_2021_02/113152112" TargetMode="External"/><Relationship Id="rId12" Type="http://schemas.openxmlformats.org/officeDocument/2006/relationships/hyperlink" Target="https://podminky.urs.cz/item/CS_URS_2021_02/162751119" TargetMode="External"/><Relationship Id="rId17" Type="http://schemas.openxmlformats.org/officeDocument/2006/relationships/hyperlink" Target="https://podminky.urs.cz/item/CS_URS_2021_02/174151101" TargetMode="External"/><Relationship Id="rId25" Type="http://schemas.openxmlformats.org/officeDocument/2006/relationships/hyperlink" Target="https://podminky.urs.cz/item/CS_URS_2021_02/274321117" TargetMode="External"/><Relationship Id="rId33" Type="http://schemas.openxmlformats.org/officeDocument/2006/relationships/hyperlink" Target="https://podminky.urs.cz/item/CS_URS_2021_02/283111123" TargetMode="External"/><Relationship Id="rId38" Type="http://schemas.openxmlformats.org/officeDocument/2006/relationships/hyperlink" Target="https://podminky.urs.cz/item/CS_URS_2021_02/59381004" TargetMode="External"/><Relationship Id="rId46" Type="http://schemas.openxmlformats.org/officeDocument/2006/relationships/hyperlink" Target="https://podminky.urs.cz/item/CS_URS_2021_02/334323118" TargetMode="External"/><Relationship Id="rId59" Type="http://schemas.openxmlformats.org/officeDocument/2006/relationships/hyperlink" Target="https://podminky.urs.cz/item/CS_URS_2021_02/389381119" TargetMode="External"/><Relationship Id="rId67" Type="http://schemas.openxmlformats.org/officeDocument/2006/relationships/hyperlink" Target="https://podminky.urs.cz/item/CS_URS_2021_02/451351111" TargetMode="External"/><Relationship Id="rId103" Type="http://schemas.openxmlformats.org/officeDocument/2006/relationships/hyperlink" Target="https://podminky.urs.cz/item/CS_URS_2021_02/998212111" TargetMode="External"/><Relationship Id="rId108" Type="http://schemas.openxmlformats.org/officeDocument/2006/relationships/hyperlink" Target="https://podminky.urs.cz/item/CS_URS_2021_02/62856011" TargetMode="External"/><Relationship Id="rId116" Type="http://schemas.openxmlformats.org/officeDocument/2006/relationships/hyperlink" Target="https://podminky.urs.cz/item/CS_URS_2021_02/711691172" TargetMode="External"/><Relationship Id="rId20" Type="http://schemas.openxmlformats.org/officeDocument/2006/relationships/hyperlink" Target="https://podminky.urs.cz/item/CS_URS_2021_02/212341111" TargetMode="External"/><Relationship Id="rId41" Type="http://schemas.openxmlformats.org/officeDocument/2006/relationships/hyperlink" Target="https://podminky.urs.cz/item/CS_URS_2021_02/317353121" TargetMode="External"/><Relationship Id="rId54" Type="http://schemas.openxmlformats.org/officeDocument/2006/relationships/hyperlink" Target="https://podminky.urs.cz/item/CS_URS_2021_02/334791114" TargetMode="External"/><Relationship Id="rId62" Type="http://schemas.openxmlformats.org/officeDocument/2006/relationships/hyperlink" Target="https://podminky.urs.cz/item/CS_URS_2021_02/421351231" TargetMode="External"/><Relationship Id="rId70" Type="http://schemas.openxmlformats.org/officeDocument/2006/relationships/hyperlink" Target="https://podminky.urs.cz/item/CS_URS_2021_02/452318510" TargetMode="External"/><Relationship Id="rId75" Type="http://schemas.openxmlformats.org/officeDocument/2006/relationships/hyperlink" Target="https://podminky.urs.cz/item/CS_URS_2021_02/628611111" TargetMode="External"/><Relationship Id="rId83" Type="http://schemas.openxmlformats.org/officeDocument/2006/relationships/hyperlink" Target="https://podminky.urs.cz/item/CS_URS_2021_02/916331112" TargetMode="External"/><Relationship Id="rId88" Type="http://schemas.openxmlformats.org/officeDocument/2006/relationships/hyperlink" Target="https://podminky.urs.cz/item/CS_URS_2021_02/943121811" TargetMode="External"/><Relationship Id="rId91" Type="http://schemas.openxmlformats.org/officeDocument/2006/relationships/hyperlink" Target="https://podminky.urs.cz/item/CS_URS_2021_02/944111811" TargetMode="External"/><Relationship Id="rId96" Type="http://schemas.openxmlformats.org/officeDocument/2006/relationships/hyperlink" Target="https://podminky.urs.cz/item/CS_URS_2021_02/949211811" TargetMode="External"/><Relationship Id="rId111" Type="http://schemas.openxmlformats.org/officeDocument/2006/relationships/hyperlink" Target="https://podminky.urs.cz/item/CS_URS_2021_02/11163152" TargetMode="External"/><Relationship Id="rId1" Type="http://schemas.openxmlformats.org/officeDocument/2006/relationships/hyperlink" Target="https://podminky.urs.cz/item/CS_URS_2021_02/111211201" TargetMode="External"/><Relationship Id="rId6" Type="http://schemas.openxmlformats.org/officeDocument/2006/relationships/hyperlink" Target="https://podminky.urs.cz/item/CS_URS_2021_02/131251104" TargetMode="External"/><Relationship Id="rId15" Type="http://schemas.openxmlformats.org/officeDocument/2006/relationships/hyperlink" Target="https://podminky.urs.cz/item/CS_URS_2021_02/171201231" TargetMode="External"/><Relationship Id="rId23" Type="http://schemas.openxmlformats.org/officeDocument/2006/relationships/hyperlink" Target="https://podminky.urs.cz/item/CS_URS_2021_02/225411112" TargetMode="External"/><Relationship Id="rId28" Type="http://schemas.openxmlformats.org/officeDocument/2006/relationships/hyperlink" Target="https://podminky.urs.cz/item/CS_URS_2021_02/274361116" TargetMode="External"/><Relationship Id="rId36" Type="http://schemas.openxmlformats.org/officeDocument/2006/relationships/hyperlink" Target="https://podminky.urs.cz/item/CS_URS_2021_02/291111114" TargetMode="External"/><Relationship Id="rId49" Type="http://schemas.openxmlformats.org/officeDocument/2006/relationships/hyperlink" Target="https://podminky.urs.cz/item/CS_URS_2021_02/334351211" TargetMode="External"/><Relationship Id="rId57" Type="http://schemas.openxmlformats.org/officeDocument/2006/relationships/hyperlink" Target="https://podminky.urs.cz/item/CS_URS_2021_02/388995212" TargetMode="External"/><Relationship Id="rId106" Type="http://schemas.openxmlformats.org/officeDocument/2006/relationships/hyperlink" Target="https://podminky.urs.cz/item/CS_URS_2021_02/711341564" TargetMode="External"/><Relationship Id="rId114" Type="http://schemas.openxmlformats.org/officeDocument/2006/relationships/hyperlink" Target="https://podminky.urs.cz/item/CS_URS_2021_02/711672051" TargetMode="External"/><Relationship Id="rId119" Type="http://schemas.openxmlformats.org/officeDocument/2006/relationships/printerSettings" Target="../printerSettings/printerSettings7.bin"/><Relationship Id="rId10" Type="http://schemas.openxmlformats.org/officeDocument/2006/relationships/hyperlink" Target="https://podminky.urs.cz/item/CS_URS_2021_02/162301981" TargetMode="External"/><Relationship Id="rId31" Type="http://schemas.openxmlformats.org/officeDocument/2006/relationships/hyperlink" Target="https://podminky.urs.cz/item/CS_URS_2021_02/58932935" TargetMode="External"/><Relationship Id="rId44" Type="http://schemas.openxmlformats.org/officeDocument/2006/relationships/hyperlink" Target="https://podminky.urs.cz/item/CS_URS_2021_02/317451111" TargetMode="External"/><Relationship Id="rId52" Type="http://schemas.openxmlformats.org/officeDocument/2006/relationships/hyperlink" Target="https://podminky.urs.cz/item/CS_URS_2021_02/334359112" TargetMode="External"/><Relationship Id="rId60" Type="http://schemas.openxmlformats.org/officeDocument/2006/relationships/hyperlink" Target="https://podminky.urs.cz/item/CS_URS_2021_02/421321128" TargetMode="External"/><Relationship Id="rId65" Type="http://schemas.openxmlformats.org/officeDocument/2006/relationships/hyperlink" Target="https://podminky.urs.cz/item/CS_URS_2021_02/451315127" TargetMode="External"/><Relationship Id="rId73" Type="http://schemas.openxmlformats.org/officeDocument/2006/relationships/hyperlink" Target="https://podminky.urs.cz/item/CS_URS_2021_02/465513256" TargetMode="External"/><Relationship Id="rId78" Type="http://schemas.openxmlformats.org/officeDocument/2006/relationships/hyperlink" Target="https://podminky.urs.cz/item/CS_URS_2021_02/632664111" TargetMode="External"/><Relationship Id="rId81" Type="http://schemas.openxmlformats.org/officeDocument/2006/relationships/hyperlink" Target="https://podminky.urs.cz/item/CS_URS_2021_02/916231213" TargetMode="External"/><Relationship Id="rId86" Type="http://schemas.openxmlformats.org/officeDocument/2006/relationships/hyperlink" Target="https://podminky.urs.cz/item/CS_URS_2021_02/943121111" TargetMode="External"/><Relationship Id="rId94" Type="http://schemas.openxmlformats.org/officeDocument/2006/relationships/hyperlink" Target="https://podminky.urs.cz/item/CS_URS_2021_02/949211111" TargetMode="External"/><Relationship Id="rId99" Type="http://schemas.openxmlformats.org/officeDocument/2006/relationships/hyperlink" Target="https://podminky.urs.cz/item/CS_URS_2021_02/977141125" TargetMode="External"/><Relationship Id="rId101" Type="http://schemas.openxmlformats.org/officeDocument/2006/relationships/hyperlink" Target="https://podminky.urs.cz/item/CS_URS_2021_02/997221579" TargetMode="External"/><Relationship Id="rId4" Type="http://schemas.openxmlformats.org/officeDocument/2006/relationships/hyperlink" Target="https://podminky.urs.cz/item/CS_URS_2021_02/115101201" TargetMode="External"/><Relationship Id="rId9" Type="http://schemas.openxmlformats.org/officeDocument/2006/relationships/hyperlink" Target="https://podminky.urs.cz/item/CS_URS_2021_02/162301501" TargetMode="External"/><Relationship Id="rId13" Type="http://schemas.openxmlformats.org/officeDocument/2006/relationships/hyperlink" Target="https://podminky.urs.cz/item/CS_URS_2021_02/162751137" TargetMode="External"/><Relationship Id="rId18" Type="http://schemas.openxmlformats.org/officeDocument/2006/relationships/hyperlink" Target="https://podminky.urs.cz/item/CS_URS_2021_02/58344005" TargetMode="External"/><Relationship Id="rId39" Type="http://schemas.openxmlformats.org/officeDocument/2006/relationships/hyperlink" Target="https://podminky.urs.cz/item/CS_URS_2021_02/317171126" TargetMode="External"/><Relationship Id="rId109" Type="http://schemas.openxmlformats.org/officeDocument/2006/relationships/hyperlink" Target="https://podminky.urs.cz/item/CS_URS_2021_02/711611101" TargetMode="External"/><Relationship Id="rId34" Type="http://schemas.openxmlformats.org/officeDocument/2006/relationships/hyperlink" Target="https://podminky.urs.cz/item/CS_URS_2021_02/283131113" TargetMode="External"/><Relationship Id="rId50" Type="http://schemas.openxmlformats.org/officeDocument/2006/relationships/hyperlink" Target="https://podminky.urs.cz/item/CS_URS_2021_02/334352111" TargetMode="External"/><Relationship Id="rId55" Type="http://schemas.openxmlformats.org/officeDocument/2006/relationships/hyperlink" Target="https://podminky.urs.cz/item/CS_URS_2021_02/348171111" TargetMode="External"/><Relationship Id="rId76" Type="http://schemas.openxmlformats.org/officeDocument/2006/relationships/hyperlink" Target="https://podminky.urs.cz/item/CS_URS_2021_02/628611141" TargetMode="External"/><Relationship Id="rId97" Type="http://schemas.openxmlformats.org/officeDocument/2006/relationships/hyperlink" Target="https://podminky.urs.cz/item/CS_URS_2021_02/953991414" TargetMode="External"/><Relationship Id="rId104" Type="http://schemas.openxmlformats.org/officeDocument/2006/relationships/hyperlink" Target="https://podminky.urs.cz/item/CS_URS_2021_02/711311001" TargetMode="External"/><Relationship Id="rId120" Type="http://schemas.openxmlformats.org/officeDocument/2006/relationships/drawing" Target="../drawings/drawing6.xml"/><Relationship Id="rId7" Type="http://schemas.openxmlformats.org/officeDocument/2006/relationships/hyperlink" Target="https://podminky.urs.cz/item/CS_URS_2021_02/132451401" TargetMode="External"/><Relationship Id="rId71" Type="http://schemas.openxmlformats.org/officeDocument/2006/relationships/hyperlink" Target="https://podminky.urs.cz/item/CS_URS_2021_02/458501111" TargetMode="External"/><Relationship Id="rId92" Type="http://schemas.openxmlformats.org/officeDocument/2006/relationships/hyperlink" Target="https://podminky.urs.cz/item/CS_URS_2021_02/946231111" TargetMode="External"/><Relationship Id="rId2" Type="http://schemas.openxmlformats.org/officeDocument/2006/relationships/hyperlink" Target="https://podminky.urs.cz/item/CS_URS_2021_02/113151111" TargetMode="External"/><Relationship Id="rId29" Type="http://schemas.openxmlformats.org/officeDocument/2006/relationships/hyperlink" Target="https://podminky.urs.cz/item/CS_URS_2021_02/2816021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13294000" TargetMode="External"/><Relationship Id="rId13" Type="http://schemas.openxmlformats.org/officeDocument/2006/relationships/hyperlink" Target="https://podminky.urs.cz/item/CS_URS_2021_02/062503000" TargetMode="External"/><Relationship Id="rId3" Type="http://schemas.openxmlformats.org/officeDocument/2006/relationships/hyperlink" Target="https://podminky.urs.cz/item/CS_URS_2021_02/012303000" TargetMode="External"/><Relationship Id="rId7" Type="http://schemas.openxmlformats.org/officeDocument/2006/relationships/hyperlink" Target="https://podminky.urs.cz/item/CS_URS_2021_02/01329400.R02" TargetMode="External"/><Relationship Id="rId12" Type="http://schemas.openxmlformats.org/officeDocument/2006/relationships/hyperlink" Target="https://podminky.urs.cz/item/CS_URS_2021_02/04290300.R01" TargetMode="External"/><Relationship Id="rId2" Type="http://schemas.openxmlformats.org/officeDocument/2006/relationships/hyperlink" Target="https://podminky.urs.cz/item/CS_URS_2021_02/01230300.R01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podminky.urs.cz/item/CS_URS_2021_02/012103000" TargetMode="External"/><Relationship Id="rId6" Type="http://schemas.openxmlformats.org/officeDocument/2006/relationships/hyperlink" Target="https://podminky.urs.cz/item/CS_URS_2021_02/01329400.R01" TargetMode="External"/><Relationship Id="rId11" Type="http://schemas.openxmlformats.org/officeDocument/2006/relationships/hyperlink" Target="https://podminky.urs.cz/item/CS_URS_2021_02/034503000" TargetMode="External"/><Relationship Id="rId5" Type="http://schemas.openxmlformats.org/officeDocument/2006/relationships/hyperlink" Target="https://podminky.urs.cz/item/CS_URS_2021_02/01325400.R01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podminky.urs.cz/item/CS_URS_2021_02/032803000" TargetMode="External"/><Relationship Id="rId4" Type="http://schemas.openxmlformats.org/officeDocument/2006/relationships/hyperlink" Target="https://podminky.urs.cz/item/CS_URS_2021_02/01324400.R01" TargetMode="External"/><Relationship Id="rId9" Type="http://schemas.openxmlformats.org/officeDocument/2006/relationships/hyperlink" Target="https://podminky.urs.cz/item/CS_URS_2021_02/032103000" TargetMode="External"/><Relationship Id="rId14" Type="http://schemas.openxmlformats.org/officeDocument/2006/relationships/hyperlink" Target="https://podminky.urs.cz/item/CS_URS_2021_02/07210300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view="pageLayout" zoomScaleNormal="100" workbookViewId="0">
      <selection activeCell="K7" sqref="K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7" t="s">
        <v>14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4"/>
      <c r="AQ5" s="24"/>
      <c r="AR5" s="22"/>
      <c r="BE5" s="354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9" t="s">
        <v>1933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4"/>
      <c r="AQ6" s="24"/>
      <c r="AR6" s="22"/>
      <c r="BE6" s="355"/>
      <c r="BS6" s="19" t="s">
        <v>6</v>
      </c>
    </row>
    <row r="7" spans="1:74" s="1" customFormat="1" ht="12" customHeight="1">
      <c r="B7" s="23"/>
      <c r="C7" s="24"/>
      <c r="D7" s="31" t="s">
        <v>17</v>
      </c>
      <c r="E7" s="24"/>
      <c r="F7" s="24"/>
      <c r="G7" s="24"/>
      <c r="H7" s="24"/>
      <c r="I7" s="24"/>
      <c r="J7" s="24"/>
      <c r="K7" s="29" t="s">
        <v>18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18</v>
      </c>
      <c r="AO7" s="24"/>
      <c r="AP7" s="24"/>
      <c r="AQ7" s="24"/>
      <c r="AR7" s="22"/>
      <c r="BE7" s="355"/>
      <c r="BS7" s="19" t="s">
        <v>6</v>
      </c>
    </row>
    <row r="8" spans="1:74" s="1" customFormat="1" ht="12" customHeight="1">
      <c r="B8" s="23"/>
      <c r="C8" s="24"/>
      <c r="D8" s="31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22</v>
      </c>
      <c r="AL8" s="24"/>
      <c r="AM8" s="24"/>
      <c r="AN8" s="345">
        <v>44382</v>
      </c>
      <c r="AO8" s="24"/>
      <c r="AP8" s="24"/>
      <c r="AQ8" s="24"/>
      <c r="AR8" s="22"/>
      <c r="BE8" s="355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5"/>
      <c r="BS9" s="19" t="s">
        <v>6</v>
      </c>
    </row>
    <row r="10" spans="1:74" s="1" customFormat="1" ht="12" customHeight="1">
      <c r="B10" s="23"/>
      <c r="C10" s="24"/>
      <c r="D10" s="31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24</v>
      </c>
      <c r="AL10" s="24"/>
      <c r="AM10" s="24"/>
      <c r="AN10" s="29" t="s">
        <v>18</v>
      </c>
      <c r="AO10" s="24"/>
      <c r="AP10" s="24"/>
      <c r="AQ10" s="24"/>
      <c r="AR10" s="22"/>
      <c r="BE10" s="355"/>
      <c r="BS10" s="19" t="s">
        <v>6</v>
      </c>
    </row>
    <row r="11" spans="1:74" s="1" customFormat="1" ht="18.45" customHeight="1">
      <c r="B11" s="23"/>
      <c r="C11" s="24"/>
      <c r="D11" s="24"/>
      <c r="E11" s="29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26</v>
      </c>
      <c r="AL11" s="24"/>
      <c r="AM11" s="24"/>
      <c r="AN11" s="29" t="s">
        <v>18</v>
      </c>
      <c r="AO11" s="24"/>
      <c r="AP11" s="24"/>
      <c r="AQ11" s="24"/>
      <c r="AR11" s="22"/>
      <c r="BE11" s="355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5"/>
      <c r="BS12" s="19" t="s">
        <v>6</v>
      </c>
    </row>
    <row r="13" spans="1:74" s="1" customFormat="1" ht="12" customHeight="1">
      <c r="B13" s="23"/>
      <c r="C13" s="24"/>
      <c r="D13" s="31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24</v>
      </c>
      <c r="AL13" s="24"/>
      <c r="AM13" s="24"/>
      <c r="AN13" s="33" t="s">
        <v>28</v>
      </c>
      <c r="AO13" s="24"/>
      <c r="AP13" s="24"/>
      <c r="AQ13" s="24"/>
      <c r="AR13" s="22"/>
      <c r="BE13" s="355"/>
      <c r="BS13" s="19" t="s">
        <v>6</v>
      </c>
    </row>
    <row r="14" spans="1:74" ht="13.2">
      <c r="B14" s="23"/>
      <c r="C14" s="24"/>
      <c r="D14" s="24"/>
      <c r="E14" s="360" t="s">
        <v>28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1" t="s">
        <v>26</v>
      </c>
      <c r="AL14" s="24"/>
      <c r="AM14" s="24"/>
      <c r="AN14" s="33" t="s">
        <v>28</v>
      </c>
      <c r="AO14" s="24"/>
      <c r="AP14" s="24"/>
      <c r="AQ14" s="24"/>
      <c r="AR14" s="22"/>
      <c r="BE14" s="355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5"/>
      <c r="BS15" s="19" t="s">
        <v>4</v>
      </c>
    </row>
    <row r="16" spans="1:74" s="1" customFormat="1" ht="12" customHeight="1">
      <c r="B16" s="23"/>
      <c r="C16" s="24"/>
      <c r="D16" s="31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24</v>
      </c>
      <c r="AL16" s="24"/>
      <c r="AM16" s="24"/>
      <c r="AN16" s="29" t="s">
        <v>18</v>
      </c>
      <c r="AO16" s="24"/>
      <c r="AP16" s="24"/>
      <c r="AQ16" s="24"/>
      <c r="AR16" s="22"/>
      <c r="BE16" s="355"/>
      <c r="BS16" s="19" t="s">
        <v>4</v>
      </c>
    </row>
    <row r="17" spans="1:71" s="1" customFormat="1" ht="18.45" customHeight="1">
      <c r="B17" s="23"/>
      <c r="C17" s="24"/>
      <c r="D17" s="24"/>
      <c r="E17" s="29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26</v>
      </c>
      <c r="AL17" s="24"/>
      <c r="AM17" s="24"/>
      <c r="AN17" s="29" t="s">
        <v>18</v>
      </c>
      <c r="AO17" s="24"/>
      <c r="AP17" s="24"/>
      <c r="AQ17" s="24"/>
      <c r="AR17" s="22"/>
      <c r="BE17" s="355"/>
      <c r="BS17" s="19" t="s">
        <v>31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5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24</v>
      </c>
      <c r="AL19" s="24"/>
      <c r="AM19" s="24"/>
      <c r="AN19" s="29" t="s">
        <v>18</v>
      </c>
      <c r="AO19" s="24"/>
      <c r="AP19" s="24"/>
      <c r="AQ19" s="24"/>
      <c r="AR19" s="22"/>
      <c r="BE19" s="355"/>
      <c r="BS19" s="19" t="s">
        <v>6</v>
      </c>
    </row>
    <row r="20" spans="1:71" s="1" customFormat="1" ht="18.45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26</v>
      </c>
      <c r="AL20" s="24"/>
      <c r="AM20" s="24"/>
      <c r="AN20" s="29" t="s">
        <v>18</v>
      </c>
      <c r="AO20" s="24"/>
      <c r="AP20" s="24"/>
      <c r="AQ20" s="24"/>
      <c r="AR20" s="22"/>
      <c r="BE20" s="355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5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5"/>
    </row>
    <row r="23" spans="1:71" s="1" customFormat="1" ht="47.25" customHeight="1">
      <c r="B23" s="23"/>
      <c r="C23" s="24"/>
      <c r="D23" s="24"/>
      <c r="E23" s="362" t="s">
        <v>35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24"/>
      <c r="AP23" s="24"/>
      <c r="AQ23" s="24"/>
      <c r="AR23" s="22"/>
      <c r="BE23" s="355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5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5"/>
    </row>
    <row r="26" spans="1:71" s="2" customFormat="1" ht="25.95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3">
        <f>ROUND(AG54,2)</f>
        <v>0</v>
      </c>
      <c r="AL26" s="364"/>
      <c r="AM26" s="364"/>
      <c r="AN26" s="364"/>
      <c r="AO26" s="364"/>
      <c r="AP26" s="38"/>
      <c r="AQ26" s="38"/>
      <c r="AR26" s="41"/>
      <c r="BE26" s="355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5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5" t="s">
        <v>37</v>
      </c>
      <c r="M28" s="365"/>
      <c r="N28" s="365"/>
      <c r="O28" s="365"/>
      <c r="P28" s="365"/>
      <c r="Q28" s="38"/>
      <c r="R28" s="38"/>
      <c r="S28" s="38"/>
      <c r="T28" s="38"/>
      <c r="U28" s="38"/>
      <c r="V28" s="38"/>
      <c r="W28" s="365" t="s">
        <v>38</v>
      </c>
      <c r="X28" s="365"/>
      <c r="Y28" s="365"/>
      <c r="Z28" s="365"/>
      <c r="AA28" s="365"/>
      <c r="AB28" s="365"/>
      <c r="AC28" s="365"/>
      <c r="AD28" s="365"/>
      <c r="AE28" s="365"/>
      <c r="AF28" s="38"/>
      <c r="AG28" s="38"/>
      <c r="AH28" s="38"/>
      <c r="AI28" s="38"/>
      <c r="AJ28" s="38"/>
      <c r="AK28" s="365" t="s">
        <v>39</v>
      </c>
      <c r="AL28" s="365"/>
      <c r="AM28" s="365"/>
      <c r="AN28" s="365"/>
      <c r="AO28" s="365"/>
      <c r="AP28" s="38"/>
      <c r="AQ28" s="38"/>
      <c r="AR28" s="41"/>
      <c r="BE28" s="355"/>
    </row>
    <row r="29" spans="1:71" s="3" customFormat="1" ht="14.4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47">
        <v>0.21</v>
      </c>
      <c r="M29" s="348"/>
      <c r="N29" s="348"/>
      <c r="O29" s="348"/>
      <c r="P29" s="348"/>
      <c r="Q29" s="43"/>
      <c r="R29" s="43"/>
      <c r="S29" s="43"/>
      <c r="T29" s="43"/>
      <c r="U29" s="43"/>
      <c r="V29" s="43"/>
      <c r="W29" s="349">
        <f>ROUND(AZ54, 2)</f>
        <v>0</v>
      </c>
      <c r="X29" s="348"/>
      <c r="Y29" s="348"/>
      <c r="Z29" s="348"/>
      <c r="AA29" s="348"/>
      <c r="AB29" s="348"/>
      <c r="AC29" s="348"/>
      <c r="AD29" s="348"/>
      <c r="AE29" s="348"/>
      <c r="AF29" s="43"/>
      <c r="AG29" s="43"/>
      <c r="AH29" s="43"/>
      <c r="AI29" s="43"/>
      <c r="AJ29" s="43"/>
      <c r="AK29" s="349">
        <f>ROUND(AV54, 2)</f>
        <v>0</v>
      </c>
      <c r="AL29" s="348"/>
      <c r="AM29" s="348"/>
      <c r="AN29" s="348"/>
      <c r="AO29" s="348"/>
      <c r="AP29" s="43"/>
      <c r="AQ29" s="43"/>
      <c r="AR29" s="44"/>
      <c r="BE29" s="356"/>
    </row>
    <row r="30" spans="1:71" s="3" customFormat="1" ht="14.4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47">
        <v>0.15</v>
      </c>
      <c r="M30" s="348"/>
      <c r="N30" s="348"/>
      <c r="O30" s="348"/>
      <c r="P30" s="348"/>
      <c r="Q30" s="43"/>
      <c r="R30" s="43"/>
      <c r="S30" s="43"/>
      <c r="T30" s="43"/>
      <c r="U30" s="43"/>
      <c r="V30" s="43"/>
      <c r="W30" s="349">
        <f>ROUND(BA54, 2)</f>
        <v>0</v>
      </c>
      <c r="X30" s="348"/>
      <c r="Y30" s="348"/>
      <c r="Z30" s="348"/>
      <c r="AA30" s="348"/>
      <c r="AB30" s="348"/>
      <c r="AC30" s="348"/>
      <c r="AD30" s="348"/>
      <c r="AE30" s="348"/>
      <c r="AF30" s="43"/>
      <c r="AG30" s="43"/>
      <c r="AH30" s="43"/>
      <c r="AI30" s="43"/>
      <c r="AJ30" s="43"/>
      <c r="AK30" s="349">
        <f>ROUND(AW54, 2)</f>
        <v>0</v>
      </c>
      <c r="AL30" s="348"/>
      <c r="AM30" s="348"/>
      <c r="AN30" s="348"/>
      <c r="AO30" s="348"/>
      <c r="AP30" s="43"/>
      <c r="AQ30" s="43"/>
      <c r="AR30" s="44"/>
      <c r="BE30" s="356"/>
    </row>
    <row r="31" spans="1:71" s="3" customFormat="1" ht="14.4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47">
        <v>0.21</v>
      </c>
      <c r="M31" s="348"/>
      <c r="N31" s="348"/>
      <c r="O31" s="348"/>
      <c r="P31" s="348"/>
      <c r="Q31" s="43"/>
      <c r="R31" s="43"/>
      <c r="S31" s="43"/>
      <c r="T31" s="43"/>
      <c r="U31" s="43"/>
      <c r="V31" s="43"/>
      <c r="W31" s="349">
        <f>ROUND(BB54, 2)</f>
        <v>0</v>
      </c>
      <c r="X31" s="348"/>
      <c r="Y31" s="348"/>
      <c r="Z31" s="348"/>
      <c r="AA31" s="348"/>
      <c r="AB31" s="348"/>
      <c r="AC31" s="348"/>
      <c r="AD31" s="348"/>
      <c r="AE31" s="348"/>
      <c r="AF31" s="43"/>
      <c r="AG31" s="43"/>
      <c r="AH31" s="43"/>
      <c r="AI31" s="43"/>
      <c r="AJ31" s="43"/>
      <c r="AK31" s="349">
        <v>0</v>
      </c>
      <c r="AL31" s="348"/>
      <c r="AM31" s="348"/>
      <c r="AN31" s="348"/>
      <c r="AO31" s="348"/>
      <c r="AP31" s="43"/>
      <c r="AQ31" s="43"/>
      <c r="AR31" s="44"/>
      <c r="BE31" s="356"/>
    </row>
    <row r="32" spans="1:71" s="3" customFormat="1" ht="14.4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47">
        <v>0.15</v>
      </c>
      <c r="M32" s="348"/>
      <c r="N32" s="348"/>
      <c r="O32" s="348"/>
      <c r="P32" s="348"/>
      <c r="Q32" s="43"/>
      <c r="R32" s="43"/>
      <c r="S32" s="43"/>
      <c r="T32" s="43"/>
      <c r="U32" s="43"/>
      <c r="V32" s="43"/>
      <c r="W32" s="349">
        <f>ROUND(BC54, 2)</f>
        <v>0</v>
      </c>
      <c r="X32" s="348"/>
      <c r="Y32" s="348"/>
      <c r="Z32" s="348"/>
      <c r="AA32" s="348"/>
      <c r="AB32" s="348"/>
      <c r="AC32" s="348"/>
      <c r="AD32" s="348"/>
      <c r="AE32" s="348"/>
      <c r="AF32" s="43"/>
      <c r="AG32" s="43"/>
      <c r="AH32" s="43"/>
      <c r="AI32" s="43"/>
      <c r="AJ32" s="43"/>
      <c r="AK32" s="349">
        <v>0</v>
      </c>
      <c r="AL32" s="348"/>
      <c r="AM32" s="348"/>
      <c r="AN32" s="348"/>
      <c r="AO32" s="348"/>
      <c r="AP32" s="43"/>
      <c r="AQ32" s="43"/>
      <c r="AR32" s="44"/>
      <c r="BE32" s="356"/>
    </row>
    <row r="33" spans="1:57" s="3" customFormat="1" ht="14.4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47">
        <v>0</v>
      </c>
      <c r="M33" s="348"/>
      <c r="N33" s="348"/>
      <c r="O33" s="348"/>
      <c r="P33" s="348"/>
      <c r="Q33" s="43"/>
      <c r="R33" s="43"/>
      <c r="S33" s="43"/>
      <c r="T33" s="43"/>
      <c r="U33" s="43"/>
      <c r="V33" s="43"/>
      <c r="W33" s="349">
        <f>ROUND(BD54, 2)</f>
        <v>0</v>
      </c>
      <c r="X33" s="348"/>
      <c r="Y33" s="348"/>
      <c r="Z33" s="348"/>
      <c r="AA33" s="348"/>
      <c r="AB33" s="348"/>
      <c r="AC33" s="348"/>
      <c r="AD33" s="348"/>
      <c r="AE33" s="348"/>
      <c r="AF33" s="43"/>
      <c r="AG33" s="43"/>
      <c r="AH33" s="43"/>
      <c r="AI33" s="43"/>
      <c r="AJ33" s="43"/>
      <c r="AK33" s="349">
        <v>0</v>
      </c>
      <c r="AL33" s="348"/>
      <c r="AM33" s="348"/>
      <c r="AN33" s="348"/>
      <c r="AO33" s="348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53" t="s">
        <v>48</v>
      </c>
      <c r="Y35" s="351"/>
      <c r="Z35" s="351"/>
      <c r="AA35" s="351"/>
      <c r="AB35" s="351"/>
      <c r="AC35" s="47"/>
      <c r="AD35" s="47"/>
      <c r="AE35" s="47"/>
      <c r="AF35" s="47"/>
      <c r="AG35" s="47"/>
      <c r="AH35" s="47"/>
      <c r="AI35" s="47"/>
      <c r="AJ35" s="47"/>
      <c r="AK35" s="350">
        <f>SUM(AK26:AK33)</f>
        <v>0</v>
      </c>
      <c r="AL35" s="351"/>
      <c r="AM35" s="351"/>
      <c r="AN35" s="351"/>
      <c r="AO35" s="352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R20-048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9" t="str">
        <f>K6</f>
        <v>PD - MOST ev.č. 19020-3 v obci Střážov_revize_R02</v>
      </c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Strážov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371">
        <f>IF(AN8= "","",AN8)</f>
        <v>44382</v>
      </c>
      <c r="AN47" s="371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23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Správa a údržba silnic Plzeňského kraje, p.o.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29</v>
      </c>
      <c r="AJ49" s="38"/>
      <c r="AK49" s="38"/>
      <c r="AL49" s="38"/>
      <c r="AM49" s="384" t="str">
        <f>IF(E17="","",E17)</f>
        <v>DOPAS s.r.o.</v>
      </c>
      <c r="AN49" s="385"/>
      <c r="AO49" s="385"/>
      <c r="AP49" s="385"/>
      <c r="AQ49" s="38"/>
      <c r="AR49" s="41"/>
      <c r="AS49" s="378" t="s">
        <v>50</v>
      </c>
      <c r="AT49" s="37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27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84" t="str">
        <f>IF(E20="","",E20)</f>
        <v>L. Štuller</v>
      </c>
      <c r="AN50" s="385"/>
      <c r="AO50" s="385"/>
      <c r="AP50" s="385"/>
      <c r="AQ50" s="38"/>
      <c r="AR50" s="41"/>
      <c r="AS50" s="380"/>
      <c r="AT50" s="38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2"/>
      <c r="AT51" s="38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6" t="s">
        <v>51</v>
      </c>
      <c r="D52" s="387"/>
      <c r="E52" s="387"/>
      <c r="F52" s="387"/>
      <c r="G52" s="387"/>
      <c r="H52" s="68"/>
      <c r="I52" s="389" t="s">
        <v>52</v>
      </c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8" t="s">
        <v>53</v>
      </c>
      <c r="AH52" s="387"/>
      <c r="AI52" s="387"/>
      <c r="AJ52" s="387"/>
      <c r="AK52" s="387"/>
      <c r="AL52" s="387"/>
      <c r="AM52" s="387"/>
      <c r="AN52" s="389" t="s">
        <v>54</v>
      </c>
      <c r="AO52" s="387"/>
      <c r="AP52" s="387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3">
        <f>ROUND(AG55+AG59+AG62,2)</f>
        <v>0</v>
      </c>
      <c r="AH54" s="373"/>
      <c r="AI54" s="373"/>
      <c r="AJ54" s="373"/>
      <c r="AK54" s="373"/>
      <c r="AL54" s="373"/>
      <c r="AM54" s="373"/>
      <c r="AN54" s="374">
        <f t="shared" ref="AN54:AN62" si="0">SUM(AG54,AT54)</f>
        <v>0</v>
      </c>
      <c r="AO54" s="374"/>
      <c r="AP54" s="374"/>
      <c r="AQ54" s="80" t="s">
        <v>18</v>
      </c>
      <c r="AR54" s="81"/>
      <c r="AS54" s="82">
        <f>ROUND(AS55+AS59+AS62,2)</f>
        <v>0</v>
      </c>
      <c r="AT54" s="83">
        <f t="shared" ref="AT54:AT62" si="1">ROUND(SUM(AV54:AW54),2)</f>
        <v>0</v>
      </c>
      <c r="AU54" s="84">
        <f>ROUND(AU55+AU59+AU62,5)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ROUND(AZ55+AZ59+AZ62,2)</f>
        <v>0</v>
      </c>
      <c r="BA54" s="83">
        <f>ROUND(BA55+BA59+BA62,2)</f>
        <v>0</v>
      </c>
      <c r="BB54" s="83">
        <f>ROUND(BB55+BB59+BB62,2)</f>
        <v>0</v>
      </c>
      <c r="BC54" s="83">
        <f>ROUND(BC55+BC59+BC62,2)</f>
        <v>0</v>
      </c>
      <c r="BD54" s="85">
        <f>ROUND(BD55+BD59+BD62,2)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18</v>
      </c>
    </row>
    <row r="55" spans="1:91" s="7" customFormat="1" ht="16.5" customHeight="1">
      <c r="B55" s="88"/>
      <c r="C55" s="89"/>
      <c r="D55" s="372" t="s">
        <v>74</v>
      </c>
      <c r="E55" s="372"/>
      <c r="F55" s="372"/>
      <c r="G55" s="372"/>
      <c r="H55" s="372"/>
      <c r="I55" s="90"/>
      <c r="J55" s="372" t="s">
        <v>75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68">
        <f>ROUND(SUM(AG56:AG58),2)</f>
        <v>0</v>
      </c>
      <c r="AH55" s="367"/>
      <c r="AI55" s="367"/>
      <c r="AJ55" s="367"/>
      <c r="AK55" s="367"/>
      <c r="AL55" s="367"/>
      <c r="AM55" s="367"/>
      <c r="AN55" s="366">
        <f t="shared" si="0"/>
        <v>0</v>
      </c>
      <c r="AO55" s="367"/>
      <c r="AP55" s="367"/>
      <c r="AQ55" s="91" t="s">
        <v>76</v>
      </c>
      <c r="AR55" s="92"/>
      <c r="AS55" s="93">
        <f>ROUND(SUM(AS56:AS58),2)</f>
        <v>0</v>
      </c>
      <c r="AT55" s="94">
        <f t="shared" si="1"/>
        <v>0</v>
      </c>
      <c r="AU55" s="95">
        <f>ROUND(SUM(AU56:AU58),5)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ROUND(SUM(AZ56:AZ58),2)</f>
        <v>0</v>
      </c>
      <c r="BA55" s="94">
        <f>ROUND(SUM(BA56:BA58),2)</f>
        <v>0</v>
      </c>
      <c r="BB55" s="94">
        <f>ROUND(SUM(BB56:BB58),2)</f>
        <v>0</v>
      </c>
      <c r="BC55" s="94">
        <f>ROUND(SUM(BC56:BC58),2)</f>
        <v>0</v>
      </c>
      <c r="BD55" s="96">
        <f>ROUND(SUM(BD56:BD58),2)</f>
        <v>0</v>
      </c>
      <c r="BS55" s="97" t="s">
        <v>69</v>
      </c>
      <c r="BT55" s="97" t="s">
        <v>77</v>
      </c>
      <c r="BU55" s="97" t="s">
        <v>71</v>
      </c>
      <c r="BV55" s="97" t="s">
        <v>72</v>
      </c>
      <c r="BW55" s="97" t="s">
        <v>78</v>
      </c>
      <c r="BX55" s="97" t="s">
        <v>5</v>
      </c>
      <c r="CL55" s="97" t="s">
        <v>18</v>
      </c>
      <c r="CM55" s="97" t="s">
        <v>79</v>
      </c>
    </row>
    <row r="56" spans="1:91" s="4" customFormat="1" ht="23.25" customHeight="1">
      <c r="A56" s="98" t="s">
        <v>80</v>
      </c>
      <c r="B56" s="53"/>
      <c r="C56" s="99"/>
      <c r="D56" s="99"/>
      <c r="E56" s="377" t="s">
        <v>81</v>
      </c>
      <c r="F56" s="377"/>
      <c r="G56" s="377"/>
      <c r="H56" s="377"/>
      <c r="I56" s="377"/>
      <c r="J56" s="99"/>
      <c r="K56" s="377" t="s">
        <v>82</v>
      </c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5">
        <f>'101.1 - Provizorní přemos...'!J32</f>
        <v>0</v>
      </c>
      <c r="AH56" s="376"/>
      <c r="AI56" s="376"/>
      <c r="AJ56" s="376"/>
      <c r="AK56" s="376"/>
      <c r="AL56" s="376"/>
      <c r="AM56" s="376"/>
      <c r="AN56" s="375">
        <f t="shared" si="0"/>
        <v>0</v>
      </c>
      <c r="AO56" s="376"/>
      <c r="AP56" s="376"/>
      <c r="AQ56" s="100" t="s">
        <v>83</v>
      </c>
      <c r="AR56" s="55"/>
      <c r="AS56" s="101">
        <v>0</v>
      </c>
      <c r="AT56" s="102">
        <f t="shared" si="1"/>
        <v>0</v>
      </c>
      <c r="AU56" s="103">
        <f>'101.1 - Provizorní přemos...'!P93</f>
        <v>0</v>
      </c>
      <c r="AV56" s="102">
        <f>'101.1 - Provizorní přemos...'!J35</f>
        <v>0</v>
      </c>
      <c r="AW56" s="102">
        <f>'101.1 - Provizorní přemos...'!J36</f>
        <v>0</v>
      </c>
      <c r="AX56" s="102">
        <f>'101.1 - Provizorní přemos...'!J37</f>
        <v>0</v>
      </c>
      <c r="AY56" s="102">
        <f>'101.1 - Provizorní přemos...'!J38</f>
        <v>0</v>
      </c>
      <c r="AZ56" s="102">
        <f>'101.1 - Provizorní přemos...'!F35</f>
        <v>0</v>
      </c>
      <c r="BA56" s="102">
        <f>'101.1 - Provizorní přemos...'!F36</f>
        <v>0</v>
      </c>
      <c r="BB56" s="102">
        <f>'101.1 - Provizorní přemos...'!F37</f>
        <v>0</v>
      </c>
      <c r="BC56" s="102">
        <f>'101.1 - Provizorní přemos...'!F38</f>
        <v>0</v>
      </c>
      <c r="BD56" s="104">
        <f>'101.1 - Provizorní přemos...'!F39</f>
        <v>0</v>
      </c>
      <c r="BT56" s="105" t="s">
        <v>79</v>
      </c>
      <c r="BV56" s="105" t="s">
        <v>72</v>
      </c>
      <c r="BW56" s="105" t="s">
        <v>84</v>
      </c>
      <c r="BX56" s="105" t="s">
        <v>78</v>
      </c>
      <c r="CL56" s="105" t="s">
        <v>18</v>
      </c>
    </row>
    <row r="57" spans="1:91" s="4" customFormat="1" ht="16.5" customHeight="1">
      <c r="A57" s="98" t="s">
        <v>80</v>
      </c>
      <c r="B57" s="53"/>
      <c r="C57" s="99"/>
      <c r="D57" s="99"/>
      <c r="E57" s="377" t="s">
        <v>85</v>
      </c>
      <c r="F57" s="377"/>
      <c r="G57" s="377"/>
      <c r="H57" s="377"/>
      <c r="I57" s="377"/>
      <c r="J57" s="99"/>
      <c r="K57" s="377" t="s">
        <v>86</v>
      </c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5">
        <f>'101.2 - Komunikace'!J32</f>
        <v>0</v>
      </c>
      <c r="AH57" s="376"/>
      <c r="AI57" s="376"/>
      <c r="AJ57" s="376"/>
      <c r="AK57" s="376"/>
      <c r="AL57" s="376"/>
      <c r="AM57" s="376"/>
      <c r="AN57" s="375">
        <f t="shared" si="0"/>
        <v>0</v>
      </c>
      <c r="AO57" s="376"/>
      <c r="AP57" s="376"/>
      <c r="AQ57" s="100" t="s">
        <v>83</v>
      </c>
      <c r="AR57" s="55"/>
      <c r="AS57" s="101">
        <v>0</v>
      </c>
      <c r="AT57" s="102">
        <f t="shared" si="1"/>
        <v>0</v>
      </c>
      <c r="AU57" s="103">
        <f>'101.2 - Komunikace'!P92</f>
        <v>0</v>
      </c>
      <c r="AV57" s="102">
        <f>'101.2 - Komunikace'!J35</f>
        <v>0</v>
      </c>
      <c r="AW57" s="102">
        <f>'101.2 - Komunikace'!J36</f>
        <v>0</v>
      </c>
      <c r="AX57" s="102">
        <f>'101.2 - Komunikace'!J37</f>
        <v>0</v>
      </c>
      <c r="AY57" s="102">
        <f>'101.2 - Komunikace'!J38</f>
        <v>0</v>
      </c>
      <c r="AZ57" s="102">
        <f>'101.2 - Komunikace'!F35</f>
        <v>0</v>
      </c>
      <c r="BA57" s="102">
        <f>'101.2 - Komunikace'!F36</f>
        <v>0</v>
      </c>
      <c r="BB57" s="102">
        <f>'101.2 - Komunikace'!F37</f>
        <v>0</v>
      </c>
      <c r="BC57" s="102">
        <f>'101.2 - Komunikace'!F38</f>
        <v>0</v>
      </c>
      <c r="BD57" s="104">
        <f>'101.2 - Komunikace'!F39</f>
        <v>0</v>
      </c>
      <c r="BT57" s="105" t="s">
        <v>79</v>
      </c>
      <c r="BV57" s="105" t="s">
        <v>72</v>
      </c>
      <c r="BW57" s="105" t="s">
        <v>87</v>
      </c>
      <c r="BX57" s="105" t="s">
        <v>78</v>
      </c>
      <c r="CL57" s="105" t="s">
        <v>18</v>
      </c>
    </row>
    <row r="58" spans="1:91" s="4" customFormat="1" ht="16.5" customHeight="1">
      <c r="A58" s="98" t="s">
        <v>80</v>
      </c>
      <c r="B58" s="53"/>
      <c r="C58" s="99"/>
      <c r="D58" s="99"/>
      <c r="E58" s="377" t="s">
        <v>88</v>
      </c>
      <c r="F58" s="377"/>
      <c r="G58" s="377"/>
      <c r="H58" s="377"/>
      <c r="I58" s="377"/>
      <c r="J58" s="99"/>
      <c r="K58" s="377" t="s">
        <v>89</v>
      </c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5">
        <f>'101.3 - Návrh DIO'!J32</f>
        <v>0</v>
      </c>
      <c r="AH58" s="376"/>
      <c r="AI58" s="376"/>
      <c r="AJ58" s="376"/>
      <c r="AK58" s="376"/>
      <c r="AL58" s="376"/>
      <c r="AM58" s="376"/>
      <c r="AN58" s="375">
        <f t="shared" si="0"/>
        <v>0</v>
      </c>
      <c r="AO58" s="376"/>
      <c r="AP58" s="376"/>
      <c r="AQ58" s="100" t="s">
        <v>83</v>
      </c>
      <c r="AR58" s="55"/>
      <c r="AS58" s="101">
        <v>0</v>
      </c>
      <c r="AT58" s="102">
        <f t="shared" si="1"/>
        <v>0</v>
      </c>
      <c r="AU58" s="103">
        <f>'101.3 - Návrh DIO'!P87</f>
        <v>0</v>
      </c>
      <c r="AV58" s="102">
        <f>'101.3 - Návrh DIO'!J35</f>
        <v>0</v>
      </c>
      <c r="AW58" s="102">
        <f>'101.3 - Návrh DIO'!J36</f>
        <v>0</v>
      </c>
      <c r="AX58" s="102">
        <f>'101.3 - Návrh DIO'!J37</f>
        <v>0</v>
      </c>
      <c r="AY58" s="102">
        <f>'101.3 - Návrh DIO'!J38</f>
        <v>0</v>
      </c>
      <c r="AZ58" s="102">
        <f>'101.3 - Návrh DIO'!F35</f>
        <v>0</v>
      </c>
      <c r="BA58" s="102">
        <f>'101.3 - Návrh DIO'!F36</f>
        <v>0</v>
      </c>
      <c r="BB58" s="102">
        <f>'101.3 - Návrh DIO'!F37</f>
        <v>0</v>
      </c>
      <c r="BC58" s="102">
        <f>'101.3 - Návrh DIO'!F38</f>
        <v>0</v>
      </c>
      <c r="BD58" s="104">
        <f>'101.3 - Návrh DIO'!F39</f>
        <v>0</v>
      </c>
      <c r="BT58" s="105" t="s">
        <v>79</v>
      </c>
      <c r="BV58" s="105" t="s">
        <v>72</v>
      </c>
      <c r="BW58" s="105" t="s">
        <v>90</v>
      </c>
      <c r="BX58" s="105" t="s">
        <v>78</v>
      </c>
      <c r="CL58" s="105" t="s">
        <v>18</v>
      </c>
    </row>
    <row r="59" spans="1:91" s="7" customFormat="1" ht="24.75" customHeight="1">
      <c r="B59" s="88"/>
      <c r="C59" s="89"/>
      <c r="D59" s="372" t="s">
        <v>91</v>
      </c>
      <c r="E59" s="372"/>
      <c r="F59" s="372"/>
      <c r="G59" s="372"/>
      <c r="H59" s="372"/>
      <c r="I59" s="90"/>
      <c r="J59" s="372" t="s">
        <v>92</v>
      </c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68">
        <f>ROUND(SUM(AG60:AG61),2)</f>
        <v>0</v>
      </c>
      <c r="AH59" s="367"/>
      <c r="AI59" s="367"/>
      <c r="AJ59" s="367"/>
      <c r="AK59" s="367"/>
      <c r="AL59" s="367"/>
      <c r="AM59" s="367"/>
      <c r="AN59" s="366">
        <f t="shared" si="0"/>
        <v>0</v>
      </c>
      <c r="AO59" s="367"/>
      <c r="AP59" s="367"/>
      <c r="AQ59" s="91" t="s">
        <v>76</v>
      </c>
      <c r="AR59" s="92"/>
      <c r="AS59" s="93">
        <f>ROUND(SUM(AS60:AS61),2)</f>
        <v>0</v>
      </c>
      <c r="AT59" s="94">
        <f t="shared" si="1"/>
        <v>0</v>
      </c>
      <c r="AU59" s="95">
        <f>ROUND(SUM(AU60:AU61),5)</f>
        <v>0</v>
      </c>
      <c r="AV59" s="94">
        <f>ROUND(AZ59*L29,2)</f>
        <v>0</v>
      </c>
      <c r="AW59" s="94">
        <f>ROUND(BA59*L30,2)</f>
        <v>0</v>
      </c>
      <c r="AX59" s="94">
        <f>ROUND(BB59*L29,2)</f>
        <v>0</v>
      </c>
      <c r="AY59" s="94">
        <f>ROUND(BC59*L30,2)</f>
        <v>0</v>
      </c>
      <c r="AZ59" s="94">
        <f>ROUND(SUM(AZ60:AZ61),2)</f>
        <v>0</v>
      </c>
      <c r="BA59" s="94">
        <f>ROUND(SUM(BA60:BA61),2)</f>
        <v>0</v>
      </c>
      <c r="BB59" s="94">
        <f>ROUND(SUM(BB60:BB61),2)</f>
        <v>0</v>
      </c>
      <c r="BC59" s="94">
        <f>ROUND(SUM(BC60:BC61),2)</f>
        <v>0</v>
      </c>
      <c r="BD59" s="96">
        <f>ROUND(SUM(BD60:BD61),2)</f>
        <v>0</v>
      </c>
      <c r="BS59" s="97" t="s">
        <v>69</v>
      </c>
      <c r="BT59" s="97" t="s">
        <v>77</v>
      </c>
      <c r="BU59" s="97" t="s">
        <v>71</v>
      </c>
      <c r="BV59" s="97" t="s">
        <v>72</v>
      </c>
      <c r="BW59" s="97" t="s">
        <v>93</v>
      </c>
      <c r="BX59" s="97" t="s">
        <v>5</v>
      </c>
      <c r="CL59" s="97" t="s">
        <v>18</v>
      </c>
      <c r="CM59" s="97" t="s">
        <v>79</v>
      </c>
    </row>
    <row r="60" spans="1:91" s="4" customFormat="1" ht="16.5" customHeight="1">
      <c r="A60" s="98" t="s">
        <v>80</v>
      </c>
      <c r="B60" s="53"/>
      <c r="C60" s="99"/>
      <c r="D60" s="99"/>
      <c r="E60" s="377" t="s">
        <v>94</v>
      </c>
      <c r="F60" s="377"/>
      <c r="G60" s="377"/>
      <c r="H60" s="377"/>
      <c r="I60" s="377"/>
      <c r="J60" s="99"/>
      <c r="K60" s="377" t="s">
        <v>95</v>
      </c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5">
        <f>'201.1 - Demolice původníh...'!J32</f>
        <v>0</v>
      </c>
      <c r="AH60" s="376"/>
      <c r="AI60" s="376"/>
      <c r="AJ60" s="376"/>
      <c r="AK60" s="376"/>
      <c r="AL60" s="376"/>
      <c r="AM60" s="376"/>
      <c r="AN60" s="375">
        <f t="shared" si="0"/>
        <v>0</v>
      </c>
      <c r="AO60" s="376"/>
      <c r="AP60" s="376"/>
      <c r="AQ60" s="100" t="s">
        <v>83</v>
      </c>
      <c r="AR60" s="55"/>
      <c r="AS60" s="101">
        <v>0</v>
      </c>
      <c r="AT60" s="102">
        <f t="shared" si="1"/>
        <v>0</v>
      </c>
      <c r="AU60" s="103">
        <f>'201.1 - Demolice původníh...'!P91</f>
        <v>0</v>
      </c>
      <c r="AV60" s="102">
        <f>'201.1 - Demolice původníh...'!J35</f>
        <v>0</v>
      </c>
      <c r="AW60" s="102">
        <f>'201.1 - Demolice původníh...'!J36</f>
        <v>0</v>
      </c>
      <c r="AX60" s="102">
        <f>'201.1 - Demolice původníh...'!J37</f>
        <v>0</v>
      </c>
      <c r="AY60" s="102">
        <f>'201.1 - Demolice původníh...'!J38</f>
        <v>0</v>
      </c>
      <c r="AZ60" s="102">
        <f>'201.1 - Demolice původníh...'!F35</f>
        <v>0</v>
      </c>
      <c r="BA60" s="102">
        <f>'201.1 - Demolice původníh...'!F36</f>
        <v>0</v>
      </c>
      <c r="BB60" s="102">
        <f>'201.1 - Demolice původníh...'!F37</f>
        <v>0</v>
      </c>
      <c r="BC60" s="102">
        <f>'201.1 - Demolice původníh...'!F38</f>
        <v>0</v>
      </c>
      <c r="BD60" s="104">
        <f>'201.1 - Demolice původníh...'!F39</f>
        <v>0</v>
      </c>
      <c r="BT60" s="105" t="s">
        <v>79</v>
      </c>
      <c r="BV60" s="105" t="s">
        <v>72</v>
      </c>
      <c r="BW60" s="105" t="s">
        <v>96</v>
      </c>
      <c r="BX60" s="105" t="s">
        <v>93</v>
      </c>
      <c r="CL60" s="105" t="s">
        <v>18</v>
      </c>
    </row>
    <row r="61" spans="1:91" s="4" customFormat="1" ht="16.5" customHeight="1">
      <c r="A61" s="98" t="s">
        <v>80</v>
      </c>
      <c r="B61" s="53"/>
      <c r="C61" s="99"/>
      <c r="D61" s="99"/>
      <c r="E61" s="377" t="s">
        <v>97</v>
      </c>
      <c r="F61" s="377"/>
      <c r="G61" s="377"/>
      <c r="H61" s="377"/>
      <c r="I61" s="377"/>
      <c r="J61" s="99"/>
      <c r="K61" s="377" t="s">
        <v>98</v>
      </c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5">
        <f>'201.2 - Nový most'!J32</f>
        <v>0</v>
      </c>
      <c r="AH61" s="376"/>
      <c r="AI61" s="376"/>
      <c r="AJ61" s="376"/>
      <c r="AK61" s="376"/>
      <c r="AL61" s="376"/>
      <c r="AM61" s="376"/>
      <c r="AN61" s="375">
        <f t="shared" si="0"/>
        <v>0</v>
      </c>
      <c r="AO61" s="376"/>
      <c r="AP61" s="376"/>
      <c r="AQ61" s="100" t="s">
        <v>83</v>
      </c>
      <c r="AR61" s="55"/>
      <c r="AS61" s="101">
        <v>0</v>
      </c>
      <c r="AT61" s="102">
        <f t="shared" si="1"/>
        <v>0</v>
      </c>
      <c r="AU61" s="103">
        <f>'201.2 - Nový most'!P96</f>
        <v>0</v>
      </c>
      <c r="AV61" s="102">
        <f>'201.2 - Nový most'!J35</f>
        <v>0</v>
      </c>
      <c r="AW61" s="102">
        <f>'201.2 - Nový most'!J36</f>
        <v>0</v>
      </c>
      <c r="AX61" s="102">
        <f>'201.2 - Nový most'!J37</f>
        <v>0</v>
      </c>
      <c r="AY61" s="102">
        <f>'201.2 - Nový most'!J38</f>
        <v>0</v>
      </c>
      <c r="AZ61" s="102">
        <f>'201.2 - Nový most'!F35</f>
        <v>0</v>
      </c>
      <c r="BA61" s="102">
        <f>'201.2 - Nový most'!F36</f>
        <v>0</v>
      </c>
      <c r="BB61" s="102">
        <f>'201.2 - Nový most'!F37</f>
        <v>0</v>
      </c>
      <c r="BC61" s="102">
        <f>'201.2 - Nový most'!F38</f>
        <v>0</v>
      </c>
      <c r="BD61" s="104">
        <f>'201.2 - Nový most'!F39</f>
        <v>0</v>
      </c>
      <c r="BT61" s="105" t="s">
        <v>79</v>
      </c>
      <c r="BV61" s="105" t="s">
        <v>72</v>
      </c>
      <c r="BW61" s="105" t="s">
        <v>99</v>
      </c>
      <c r="BX61" s="105" t="s">
        <v>93</v>
      </c>
      <c r="CL61" s="105" t="s">
        <v>18</v>
      </c>
    </row>
    <row r="62" spans="1:91" s="7" customFormat="1" ht="16.5" customHeight="1">
      <c r="A62" s="98" t="s">
        <v>80</v>
      </c>
      <c r="B62" s="88"/>
      <c r="C62" s="89"/>
      <c r="D62" s="372" t="s">
        <v>100</v>
      </c>
      <c r="E62" s="372"/>
      <c r="F62" s="372"/>
      <c r="G62" s="372"/>
      <c r="H62" s="372"/>
      <c r="I62" s="90"/>
      <c r="J62" s="372" t="s">
        <v>101</v>
      </c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66">
        <f>'VON - Vedlejší a ostatní ...'!J30</f>
        <v>0</v>
      </c>
      <c r="AH62" s="367"/>
      <c r="AI62" s="367"/>
      <c r="AJ62" s="367"/>
      <c r="AK62" s="367"/>
      <c r="AL62" s="367"/>
      <c r="AM62" s="367"/>
      <c r="AN62" s="366">
        <f t="shared" si="0"/>
        <v>0</v>
      </c>
      <c r="AO62" s="367"/>
      <c r="AP62" s="367"/>
      <c r="AQ62" s="91" t="s">
        <v>100</v>
      </c>
      <c r="AR62" s="92"/>
      <c r="AS62" s="106">
        <v>0</v>
      </c>
      <c r="AT62" s="107">
        <f t="shared" si="1"/>
        <v>0</v>
      </c>
      <c r="AU62" s="108">
        <f>'VON - Vedlejší a ostatní ...'!P85</f>
        <v>0</v>
      </c>
      <c r="AV62" s="107">
        <f>'VON - Vedlejší a ostatní ...'!J33</f>
        <v>0</v>
      </c>
      <c r="AW62" s="107">
        <f>'VON - Vedlejší a ostatní ...'!J34</f>
        <v>0</v>
      </c>
      <c r="AX62" s="107">
        <f>'VON - Vedlejší a ostatní ...'!J35</f>
        <v>0</v>
      </c>
      <c r="AY62" s="107">
        <f>'VON - Vedlejší a ostatní ...'!J36</f>
        <v>0</v>
      </c>
      <c r="AZ62" s="107">
        <f>'VON - Vedlejší a ostatní ...'!F33</f>
        <v>0</v>
      </c>
      <c r="BA62" s="107">
        <f>'VON - Vedlejší a ostatní ...'!F34</f>
        <v>0</v>
      </c>
      <c r="BB62" s="107">
        <f>'VON - Vedlejší a ostatní ...'!F35</f>
        <v>0</v>
      </c>
      <c r="BC62" s="107">
        <f>'VON - Vedlejší a ostatní ...'!F36</f>
        <v>0</v>
      </c>
      <c r="BD62" s="109">
        <f>'VON - Vedlejší a ostatní ...'!F37</f>
        <v>0</v>
      </c>
      <c r="BT62" s="97" t="s">
        <v>77</v>
      </c>
      <c r="BV62" s="97" t="s">
        <v>72</v>
      </c>
      <c r="BW62" s="97" t="s">
        <v>102</v>
      </c>
      <c r="BX62" s="97" t="s">
        <v>5</v>
      </c>
      <c r="CL62" s="97" t="s">
        <v>18</v>
      </c>
      <c r="CM62" s="97" t="s">
        <v>79</v>
      </c>
    </row>
    <row r="63" spans="1:91" s="2" customFormat="1" ht="30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pans="1:91" s="2" customFormat="1" ht="6.9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</sheetData>
  <sheetProtection algorithmName="SHA-512" hashValue="JxquWp5NOQ7aOF1YaX7sSG2HdStkAlKOQhE31e9Cfq8yfiYJGsAX1y3vbxFgPmsHNlQkyv+KnoNCq7yYt/mUHQ==" saltValue="MjQuh8V+u9KZrXBCxhP6Dw==" spinCount="100000" sheet="1" formatColumns="0" formatRows="0"/>
  <mergeCells count="70">
    <mergeCell ref="AS49:AT51"/>
    <mergeCell ref="AM49:AP49"/>
    <mergeCell ref="AM50:AP50"/>
    <mergeCell ref="C52:G52"/>
    <mergeCell ref="AG52:AM52"/>
    <mergeCell ref="AN52:AP52"/>
    <mergeCell ref="I52:AF52"/>
    <mergeCell ref="D55:H55"/>
    <mergeCell ref="D59:H59"/>
    <mergeCell ref="J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D62:H62"/>
    <mergeCell ref="J62:AF62"/>
    <mergeCell ref="AG54:AM54"/>
    <mergeCell ref="AN54:AP54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8:AM58"/>
    <mergeCell ref="AN58:AP58"/>
    <mergeCell ref="E58:I58"/>
    <mergeCell ref="K58:AF58"/>
    <mergeCell ref="W30:AE30"/>
    <mergeCell ref="AK30:AO30"/>
    <mergeCell ref="L30:P30"/>
    <mergeCell ref="AK31:AO31"/>
    <mergeCell ref="AN62:AP62"/>
    <mergeCell ref="AG62:AM62"/>
    <mergeCell ref="AN59:AP59"/>
    <mergeCell ref="AG59:AM59"/>
    <mergeCell ref="L45:AO45"/>
    <mergeCell ref="AM47:AN47"/>
    <mergeCell ref="AG55:AM55"/>
    <mergeCell ref="AN55:AP55"/>
    <mergeCell ref="J55:AF55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101.1 - Provizorní přemos...'!C2" display="/" xr:uid="{00000000-0004-0000-0000-000000000000}"/>
    <hyperlink ref="A57" location="'101.2 - Komunikace'!C2" display="/" xr:uid="{00000000-0004-0000-0000-000001000000}"/>
    <hyperlink ref="A58" location="'101.3 - Návrh DIO'!C2" display="/" xr:uid="{00000000-0004-0000-0000-000002000000}"/>
    <hyperlink ref="A60" location="'201.1 - Demolice původníh...'!C2" display="/" xr:uid="{00000000-0004-0000-0000-000003000000}"/>
    <hyperlink ref="A61" location="'201.2 - Nový most'!C2" display="/" xr:uid="{00000000-0004-0000-0000-000004000000}"/>
    <hyperlink ref="A62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Header>&amp;LPD - Most ev.č. 19020-3 v obci Strážov&amp;CDOPAS s.r.o.&amp;RPOLOŽKOVÝ VÝKAZ VÝMĚR</oddHeader>
    <oddFooter>&amp;LRekapitulace stavby :
SO 101_Zpevněné plochy a komunikace
SO 201_Most přes Strážovský potok - ev.č. 19020-3
VON_Vedlejší a ostatní náklady&amp;CStrana &amp;P z &amp;N&amp;RRekapitulace
položkového soupisu prací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5E3A-03FF-41FC-AC6A-4975BC5B79EB}">
  <sheetPr>
    <pageSetUpPr fitToPage="1"/>
  </sheetPr>
  <dimension ref="A1:A107"/>
  <sheetViews>
    <sheetView view="pageLayout" topLeftCell="A4" workbookViewId="0">
      <selection activeCell="A8" sqref="A8"/>
    </sheetView>
  </sheetViews>
  <sheetFormatPr defaultRowHeight="10.199999999999999"/>
  <cols>
    <col min="1" max="1" width="112" style="342" customWidth="1"/>
    <col min="2" max="256" width="9.140625" style="342"/>
    <col min="257" max="257" width="112" style="342" customWidth="1"/>
    <col min="258" max="512" width="9.140625" style="342"/>
    <col min="513" max="513" width="112" style="342" customWidth="1"/>
    <col min="514" max="768" width="9.140625" style="342"/>
    <col min="769" max="769" width="112" style="342" customWidth="1"/>
    <col min="770" max="1024" width="9.140625" style="342"/>
    <col min="1025" max="1025" width="112" style="342" customWidth="1"/>
    <col min="1026" max="1280" width="9.140625" style="342"/>
    <col min="1281" max="1281" width="112" style="342" customWidth="1"/>
    <col min="1282" max="1536" width="9.140625" style="342"/>
    <col min="1537" max="1537" width="112" style="342" customWidth="1"/>
    <col min="1538" max="1792" width="9.140625" style="342"/>
    <col min="1793" max="1793" width="112" style="342" customWidth="1"/>
    <col min="1794" max="2048" width="9.140625" style="342"/>
    <col min="2049" max="2049" width="112" style="342" customWidth="1"/>
    <col min="2050" max="2304" width="9.140625" style="342"/>
    <col min="2305" max="2305" width="112" style="342" customWidth="1"/>
    <col min="2306" max="2560" width="9.140625" style="342"/>
    <col min="2561" max="2561" width="112" style="342" customWidth="1"/>
    <col min="2562" max="2816" width="9.140625" style="342"/>
    <col min="2817" max="2817" width="112" style="342" customWidth="1"/>
    <col min="2818" max="3072" width="9.140625" style="342"/>
    <col min="3073" max="3073" width="112" style="342" customWidth="1"/>
    <col min="3074" max="3328" width="9.140625" style="342"/>
    <col min="3329" max="3329" width="112" style="342" customWidth="1"/>
    <col min="3330" max="3584" width="9.140625" style="342"/>
    <col min="3585" max="3585" width="112" style="342" customWidth="1"/>
    <col min="3586" max="3840" width="9.140625" style="342"/>
    <col min="3841" max="3841" width="112" style="342" customWidth="1"/>
    <col min="3842" max="4096" width="9.140625" style="342"/>
    <col min="4097" max="4097" width="112" style="342" customWidth="1"/>
    <col min="4098" max="4352" width="9.140625" style="342"/>
    <col min="4353" max="4353" width="112" style="342" customWidth="1"/>
    <col min="4354" max="4608" width="9.140625" style="342"/>
    <col min="4609" max="4609" width="112" style="342" customWidth="1"/>
    <col min="4610" max="4864" width="9.140625" style="342"/>
    <col min="4865" max="4865" width="112" style="342" customWidth="1"/>
    <col min="4866" max="5120" width="9.140625" style="342"/>
    <col min="5121" max="5121" width="112" style="342" customWidth="1"/>
    <col min="5122" max="5376" width="9.140625" style="342"/>
    <col min="5377" max="5377" width="112" style="342" customWidth="1"/>
    <col min="5378" max="5632" width="9.140625" style="342"/>
    <col min="5633" max="5633" width="112" style="342" customWidth="1"/>
    <col min="5634" max="5888" width="9.140625" style="342"/>
    <col min="5889" max="5889" width="112" style="342" customWidth="1"/>
    <col min="5890" max="6144" width="9.140625" style="342"/>
    <col min="6145" max="6145" width="112" style="342" customWidth="1"/>
    <col min="6146" max="6400" width="9.140625" style="342"/>
    <col min="6401" max="6401" width="112" style="342" customWidth="1"/>
    <col min="6402" max="6656" width="9.140625" style="342"/>
    <col min="6657" max="6657" width="112" style="342" customWidth="1"/>
    <col min="6658" max="6912" width="9.140625" style="342"/>
    <col min="6913" max="6913" width="112" style="342" customWidth="1"/>
    <col min="6914" max="7168" width="9.140625" style="342"/>
    <col min="7169" max="7169" width="112" style="342" customWidth="1"/>
    <col min="7170" max="7424" width="9.140625" style="342"/>
    <col min="7425" max="7425" width="112" style="342" customWidth="1"/>
    <col min="7426" max="7680" width="9.140625" style="342"/>
    <col min="7681" max="7681" width="112" style="342" customWidth="1"/>
    <col min="7682" max="7936" width="9.140625" style="342"/>
    <col min="7937" max="7937" width="112" style="342" customWidth="1"/>
    <col min="7938" max="8192" width="9.140625" style="342"/>
    <col min="8193" max="8193" width="112" style="342" customWidth="1"/>
    <col min="8194" max="8448" width="9.140625" style="342"/>
    <col min="8449" max="8449" width="112" style="342" customWidth="1"/>
    <col min="8450" max="8704" width="9.140625" style="342"/>
    <col min="8705" max="8705" width="112" style="342" customWidth="1"/>
    <col min="8706" max="8960" width="9.140625" style="342"/>
    <col min="8961" max="8961" width="112" style="342" customWidth="1"/>
    <col min="8962" max="9216" width="9.140625" style="342"/>
    <col min="9217" max="9217" width="112" style="342" customWidth="1"/>
    <col min="9218" max="9472" width="9.140625" style="342"/>
    <col min="9473" max="9473" width="112" style="342" customWidth="1"/>
    <col min="9474" max="9728" width="9.140625" style="342"/>
    <col min="9729" max="9729" width="112" style="342" customWidth="1"/>
    <col min="9730" max="9984" width="9.140625" style="342"/>
    <col min="9985" max="9985" width="112" style="342" customWidth="1"/>
    <col min="9986" max="10240" width="9.140625" style="342"/>
    <col min="10241" max="10241" width="112" style="342" customWidth="1"/>
    <col min="10242" max="10496" width="9.140625" style="342"/>
    <col min="10497" max="10497" width="112" style="342" customWidth="1"/>
    <col min="10498" max="10752" width="9.140625" style="342"/>
    <col min="10753" max="10753" width="112" style="342" customWidth="1"/>
    <col min="10754" max="11008" width="9.140625" style="342"/>
    <col min="11009" max="11009" width="112" style="342" customWidth="1"/>
    <col min="11010" max="11264" width="9.140625" style="342"/>
    <col min="11265" max="11265" width="112" style="342" customWidth="1"/>
    <col min="11266" max="11520" width="9.140625" style="342"/>
    <col min="11521" max="11521" width="112" style="342" customWidth="1"/>
    <col min="11522" max="11776" width="9.140625" style="342"/>
    <col min="11777" max="11777" width="112" style="342" customWidth="1"/>
    <col min="11778" max="12032" width="9.140625" style="342"/>
    <col min="12033" max="12033" width="112" style="342" customWidth="1"/>
    <col min="12034" max="12288" width="9.140625" style="342"/>
    <col min="12289" max="12289" width="112" style="342" customWidth="1"/>
    <col min="12290" max="12544" width="9.140625" style="342"/>
    <col min="12545" max="12545" width="112" style="342" customWidth="1"/>
    <col min="12546" max="12800" width="9.140625" style="342"/>
    <col min="12801" max="12801" width="112" style="342" customWidth="1"/>
    <col min="12802" max="13056" width="9.140625" style="342"/>
    <col min="13057" max="13057" width="112" style="342" customWidth="1"/>
    <col min="13058" max="13312" width="9.140625" style="342"/>
    <col min="13313" max="13313" width="112" style="342" customWidth="1"/>
    <col min="13314" max="13568" width="9.140625" style="342"/>
    <col min="13569" max="13569" width="112" style="342" customWidth="1"/>
    <col min="13570" max="13824" width="9.140625" style="342"/>
    <col min="13825" max="13825" width="112" style="342" customWidth="1"/>
    <col min="13826" max="14080" width="9.140625" style="342"/>
    <col min="14081" max="14081" width="112" style="342" customWidth="1"/>
    <col min="14082" max="14336" width="9.140625" style="342"/>
    <col min="14337" max="14337" width="112" style="342" customWidth="1"/>
    <col min="14338" max="14592" width="9.140625" style="342"/>
    <col min="14593" max="14593" width="112" style="342" customWidth="1"/>
    <col min="14594" max="14848" width="9.140625" style="342"/>
    <col min="14849" max="14849" width="112" style="342" customWidth="1"/>
    <col min="14850" max="15104" width="9.140625" style="342"/>
    <col min="15105" max="15105" width="112" style="342" customWidth="1"/>
    <col min="15106" max="15360" width="9.140625" style="342"/>
    <col min="15361" max="15361" width="112" style="342" customWidth="1"/>
    <col min="15362" max="15616" width="9.140625" style="342"/>
    <col min="15617" max="15617" width="112" style="342" customWidth="1"/>
    <col min="15618" max="15872" width="9.140625" style="342"/>
    <col min="15873" max="15873" width="112" style="342" customWidth="1"/>
    <col min="15874" max="16128" width="9.140625" style="342"/>
    <col min="16129" max="16129" width="112" style="342" customWidth="1"/>
    <col min="16130" max="16384" width="9.140625" style="342"/>
  </cols>
  <sheetData>
    <row r="1" spans="1:1" ht="51" customHeight="1">
      <c r="A1" s="341" t="s">
        <v>1904</v>
      </c>
    </row>
    <row r="2" spans="1:1" ht="51" customHeight="1">
      <c r="A2" s="343" t="s">
        <v>1905</v>
      </c>
    </row>
    <row r="3" spans="1:1" ht="51" customHeight="1">
      <c r="A3" s="343" t="s">
        <v>1906</v>
      </c>
    </row>
    <row r="4" spans="1:1" ht="78" customHeight="1">
      <c r="A4" s="343" t="s">
        <v>1907</v>
      </c>
    </row>
    <row r="5" spans="1:1" ht="63.75" customHeight="1">
      <c r="A5" s="343" t="s">
        <v>1908</v>
      </c>
    </row>
    <row r="6" spans="1:1" ht="80.400000000000006" customHeight="1">
      <c r="A6" s="343" t="s">
        <v>1909</v>
      </c>
    </row>
    <row r="7" spans="1:1" ht="64.5" customHeight="1">
      <c r="A7" s="343" t="s">
        <v>1910</v>
      </c>
    </row>
    <row r="8" spans="1:1" ht="104.25" customHeight="1">
      <c r="A8" s="343" t="s">
        <v>1911</v>
      </c>
    </row>
    <row r="9" spans="1:1" ht="77.25" customHeight="1">
      <c r="A9" s="343" t="s">
        <v>1912</v>
      </c>
    </row>
    <row r="10" spans="1:1" ht="79.5" customHeight="1">
      <c r="A10" s="343" t="s">
        <v>1913</v>
      </c>
    </row>
    <row r="11" spans="1:1" ht="51" customHeight="1">
      <c r="A11" s="343" t="s">
        <v>1914</v>
      </c>
    </row>
    <row r="12" spans="1:1" ht="51" customHeight="1">
      <c r="A12" s="343" t="s">
        <v>1915</v>
      </c>
    </row>
    <row r="13" spans="1:1" ht="51" customHeight="1">
      <c r="A13" s="343" t="s">
        <v>1916</v>
      </c>
    </row>
    <row r="14" spans="1:1" ht="51" customHeight="1">
      <c r="A14" s="343" t="s">
        <v>1917</v>
      </c>
    </row>
    <row r="15" spans="1:1" ht="51" customHeight="1">
      <c r="A15" s="343" t="s">
        <v>1918</v>
      </c>
    </row>
    <row r="16" spans="1:1" ht="51" customHeight="1">
      <c r="A16" s="343" t="s">
        <v>1919</v>
      </c>
    </row>
    <row r="17" spans="1:1" ht="51" customHeight="1">
      <c r="A17" s="343" t="s">
        <v>1920</v>
      </c>
    </row>
    <row r="18" spans="1:1" ht="51" customHeight="1">
      <c r="A18" s="343" t="s">
        <v>1921</v>
      </c>
    </row>
    <row r="19" spans="1:1" ht="51" customHeight="1">
      <c r="A19" s="343" t="s">
        <v>1922</v>
      </c>
    </row>
    <row r="20" spans="1:1" ht="90.75" customHeight="1">
      <c r="A20" s="343" t="s">
        <v>1923</v>
      </c>
    </row>
    <row r="21" spans="1:1" ht="64.5" customHeight="1">
      <c r="A21" s="343" t="s">
        <v>1924</v>
      </c>
    </row>
    <row r="22" spans="1:1" ht="51" customHeight="1">
      <c r="A22" s="343" t="s">
        <v>1925</v>
      </c>
    </row>
    <row r="23" spans="1:1" ht="66" customHeight="1">
      <c r="A23" s="343" t="s">
        <v>1926</v>
      </c>
    </row>
    <row r="24" spans="1:1" ht="78" customHeight="1">
      <c r="A24" s="343" t="s">
        <v>1927</v>
      </c>
    </row>
    <row r="25" spans="1:1" ht="51" customHeight="1">
      <c r="A25" s="343" t="s">
        <v>1928</v>
      </c>
    </row>
    <row r="26" spans="1:1" ht="51" customHeight="1">
      <c r="A26" s="343" t="s">
        <v>1929</v>
      </c>
    </row>
    <row r="27" spans="1:1" ht="51" customHeight="1">
      <c r="A27" s="343" t="s">
        <v>1930</v>
      </c>
    </row>
    <row r="28" spans="1:1" ht="51" customHeight="1">
      <c r="A28" s="343" t="s">
        <v>1931</v>
      </c>
    </row>
    <row r="29" spans="1:1" ht="51" customHeight="1">
      <c r="A29" s="343" t="s">
        <v>1932</v>
      </c>
    </row>
    <row r="31" spans="1:1" ht="13.8">
      <c r="A31" s="344"/>
    </row>
    <row r="32" spans="1:1" ht="13.8">
      <c r="A32" s="344"/>
    </row>
    <row r="33" spans="1:1" ht="13.8">
      <c r="A33" s="344"/>
    </row>
    <row r="34" spans="1:1" ht="13.8">
      <c r="A34" s="344"/>
    </row>
    <row r="35" spans="1:1" ht="13.8">
      <c r="A35" s="344"/>
    </row>
    <row r="36" spans="1:1" ht="13.8">
      <c r="A36" s="344"/>
    </row>
    <row r="37" spans="1:1" ht="13.8">
      <c r="A37" s="344"/>
    </row>
    <row r="38" spans="1:1" ht="13.8">
      <c r="A38" s="344"/>
    </row>
    <row r="39" spans="1:1" ht="13.8">
      <c r="A39" s="344"/>
    </row>
    <row r="40" spans="1:1" ht="13.8">
      <c r="A40" s="344"/>
    </row>
    <row r="41" spans="1:1" ht="13.8">
      <c r="A41" s="344"/>
    </row>
    <row r="42" spans="1:1" ht="13.8">
      <c r="A42" s="344"/>
    </row>
    <row r="43" spans="1:1" ht="13.8">
      <c r="A43" s="344"/>
    </row>
    <row r="44" spans="1:1" ht="13.8">
      <c r="A44" s="344"/>
    </row>
    <row r="45" spans="1:1" ht="13.8">
      <c r="A45" s="344"/>
    </row>
    <row r="46" spans="1:1" ht="13.8">
      <c r="A46" s="344"/>
    </row>
    <row r="47" spans="1:1" ht="13.8">
      <c r="A47" s="344"/>
    </row>
    <row r="48" spans="1:1" ht="13.8">
      <c r="A48" s="344"/>
    </row>
    <row r="49" spans="1:1" ht="13.8">
      <c r="A49" s="344"/>
    </row>
    <row r="50" spans="1:1" ht="13.8">
      <c r="A50" s="344"/>
    </row>
    <row r="51" spans="1:1" ht="13.8">
      <c r="A51" s="344"/>
    </row>
    <row r="52" spans="1:1" ht="13.8">
      <c r="A52" s="344"/>
    </row>
    <row r="53" spans="1:1" ht="13.8">
      <c r="A53" s="344"/>
    </row>
    <row r="54" spans="1:1" ht="13.8">
      <c r="A54" s="344"/>
    </row>
    <row r="55" spans="1:1" ht="13.8">
      <c r="A55" s="344"/>
    </row>
    <row r="56" spans="1:1" ht="13.8">
      <c r="A56" s="344"/>
    </row>
    <row r="57" spans="1:1" ht="13.8">
      <c r="A57" s="344"/>
    </row>
    <row r="58" spans="1:1" ht="13.8">
      <c r="A58" s="344"/>
    </row>
    <row r="59" spans="1:1" ht="13.8">
      <c r="A59" s="344"/>
    </row>
    <row r="60" spans="1:1" ht="13.8">
      <c r="A60" s="344"/>
    </row>
    <row r="61" spans="1:1" ht="13.8">
      <c r="A61" s="344"/>
    </row>
    <row r="62" spans="1:1" ht="13.8">
      <c r="A62" s="344"/>
    </row>
    <row r="63" spans="1:1" ht="13.8">
      <c r="A63" s="344"/>
    </row>
    <row r="64" spans="1:1" ht="13.8">
      <c r="A64" s="344"/>
    </row>
    <row r="65" spans="1:1" ht="13.8">
      <c r="A65" s="344"/>
    </row>
    <row r="66" spans="1:1" ht="13.8">
      <c r="A66" s="344"/>
    </row>
    <row r="67" spans="1:1" ht="13.8">
      <c r="A67" s="344"/>
    </row>
    <row r="68" spans="1:1" ht="13.8">
      <c r="A68" s="344"/>
    </row>
    <row r="69" spans="1:1" ht="13.8">
      <c r="A69" s="344"/>
    </row>
    <row r="70" spans="1:1" ht="13.8">
      <c r="A70" s="344"/>
    </row>
    <row r="71" spans="1:1" ht="13.8">
      <c r="A71" s="344"/>
    </row>
    <row r="72" spans="1:1" ht="13.8">
      <c r="A72" s="344"/>
    </row>
    <row r="73" spans="1:1" ht="13.8">
      <c r="A73" s="344"/>
    </row>
    <row r="74" spans="1:1" ht="13.8">
      <c r="A74" s="344"/>
    </row>
    <row r="75" spans="1:1" ht="13.8">
      <c r="A75" s="344"/>
    </row>
    <row r="76" spans="1:1" ht="13.8">
      <c r="A76" s="344"/>
    </row>
    <row r="77" spans="1:1" ht="13.8">
      <c r="A77" s="344"/>
    </row>
    <row r="78" spans="1:1" ht="13.8">
      <c r="A78" s="344"/>
    </row>
    <row r="79" spans="1:1" ht="13.8">
      <c r="A79" s="344"/>
    </row>
    <row r="80" spans="1:1" ht="13.8">
      <c r="A80" s="344"/>
    </row>
    <row r="81" spans="1:1" ht="13.8">
      <c r="A81" s="344"/>
    </row>
    <row r="82" spans="1:1" ht="13.8">
      <c r="A82" s="344"/>
    </row>
    <row r="83" spans="1:1" ht="13.8">
      <c r="A83" s="344"/>
    </row>
    <row r="84" spans="1:1" ht="13.8">
      <c r="A84" s="344"/>
    </row>
    <row r="85" spans="1:1" ht="13.8">
      <c r="A85" s="344"/>
    </row>
    <row r="86" spans="1:1" ht="13.8">
      <c r="A86" s="344"/>
    </row>
    <row r="87" spans="1:1" ht="13.8">
      <c r="A87" s="344"/>
    </row>
    <row r="88" spans="1:1" ht="13.8">
      <c r="A88" s="344"/>
    </row>
    <row r="89" spans="1:1" ht="13.8">
      <c r="A89" s="344"/>
    </row>
    <row r="90" spans="1:1" ht="13.8">
      <c r="A90" s="344"/>
    </row>
    <row r="91" spans="1:1" ht="13.8">
      <c r="A91" s="344"/>
    </row>
    <row r="92" spans="1:1" ht="13.8">
      <c r="A92" s="344"/>
    </row>
    <row r="93" spans="1:1" ht="13.8">
      <c r="A93" s="344"/>
    </row>
    <row r="94" spans="1:1" ht="13.8">
      <c r="A94" s="344"/>
    </row>
    <row r="95" spans="1:1" ht="13.8">
      <c r="A95" s="344"/>
    </row>
    <row r="96" spans="1:1" ht="13.8">
      <c r="A96" s="344"/>
    </row>
    <row r="97" spans="1:1" ht="13.8">
      <c r="A97" s="344"/>
    </row>
    <row r="98" spans="1:1" ht="13.8">
      <c r="A98" s="344"/>
    </row>
    <row r="99" spans="1:1" ht="13.8">
      <c r="A99" s="344"/>
    </row>
    <row r="100" spans="1:1" ht="13.8">
      <c r="A100" s="344"/>
    </row>
    <row r="101" spans="1:1" ht="13.8">
      <c r="A101" s="344"/>
    </row>
    <row r="102" spans="1:1" ht="13.8">
      <c r="A102" s="344"/>
    </row>
    <row r="103" spans="1:1" ht="13.8">
      <c r="A103" s="344"/>
    </row>
    <row r="104" spans="1:1" ht="13.8">
      <c r="A104" s="344"/>
    </row>
    <row r="105" spans="1:1" ht="13.8">
      <c r="A105" s="344"/>
    </row>
    <row r="106" spans="1:1" ht="13.8">
      <c r="A106" s="344"/>
    </row>
    <row r="107" spans="1:1" ht="13.8">
      <c r="A107" s="344"/>
    </row>
  </sheetData>
  <pageMargins left="0.70866141732283472" right="0.70866141732283472" top="0.94488188976377963" bottom="0.78740157480314965" header="0.31496062992125984" footer="0.31496062992125984"/>
  <pageSetup paperSize="9" fitToHeight="100" orientation="landscape" r:id="rId1"/>
  <headerFooter>
    <oddHeader>&amp;LPD - Most ev.č. 19020-3 v obci Strážov&amp;CDOPAS s.r.o.&amp;RPOLOŽKOVÝ VÝKAZ VÝMĚR</oddHeader>
    <oddFooter>&amp;LVOP_Všeobecné obchodní podmínky&amp;C&amp;P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30"/>
  <sheetViews>
    <sheetView showGridLines="0" tabSelected="1" view="pageLayout" zoomScaleNormal="10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9" t="s">
        <v>84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" customHeight="1">
      <c r="B4" s="22"/>
      <c r="D4" s="112" t="s">
        <v>103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3" t="str">
        <f>'Rekapitulace stavby'!K6</f>
        <v>PD - MOST ev.č. 19020-3 v obci Střážov_revize_R02</v>
      </c>
      <c r="F7" s="394"/>
      <c r="G7" s="394"/>
      <c r="H7" s="394"/>
      <c r="L7" s="22"/>
    </row>
    <row r="8" spans="1:46" s="1" customFormat="1" ht="12" customHeight="1">
      <c r="B8" s="22"/>
      <c r="D8" s="114" t="s">
        <v>104</v>
      </c>
      <c r="L8" s="22"/>
    </row>
    <row r="9" spans="1:46" s="2" customFormat="1" ht="16.5" customHeight="1">
      <c r="A9" s="36"/>
      <c r="B9" s="41"/>
      <c r="C9" s="36"/>
      <c r="D9" s="36"/>
      <c r="E9" s="393" t="s">
        <v>105</v>
      </c>
      <c r="F9" s="395"/>
      <c r="G9" s="395"/>
      <c r="H9" s="395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6" t="s">
        <v>107</v>
      </c>
      <c r="F11" s="395"/>
      <c r="G11" s="395"/>
      <c r="H11" s="395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21</v>
      </c>
      <c r="G14" s="36"/>
      <c r="H14" s="36"/>
      <c r="I14" s="114" t="s">
        <v>22</v>
      </c>
      <c r="J14" s="116">
        <f>'Rekapitulace stavby'!AN8</f>
        <v>44382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23</v>
      </c>
      <c r="E16" s="36"/>
      <c r="F16" s="36"/>
      <c r="G16" s="36"/>
      <c r="H16" s="36"/>
      <c r="I16" s="114" t="s">
        <v>24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25</v>
      </c>
      <c r="F17" s="36"/>
      <c r="G17" s="36"/>
      <c r="H17" s="36"/>
      <c r="I17" s="114" t="s">
        <v>26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27</v>
      </c>
      <c r="E19" s="36"/>
      <c r="F19" s="36"/>
      <c r="G19" s="36"/>
      <c r="H19" s="36"/>
      <c r="I19" s="114" t="s">
        <v>24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7" t="str">
        <f>'Rekapitulace stavby'!E14</f>
        <v>Vyplň údaj</v>
      </c>
      <c r="F20" s="398"/>
      <c r="G20" s="398"/>
      <c r="H20" s="398"/>
      <c r="I20" s="114" t="s">
        <v>26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29</v>
      </c>
      <c r="E22" s="36"/>
      <c r="F22" s="36"/>
      <c r="G22" s="36"/>
      <c r="H22" s="36"/>
      <c r="I22" s="114" t="s">
        <v>24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30</v>
      </c>
      <c r="F23" s="36"/>
      <c r="G23" s="36"/>
      <c r="H23" s="36"/>
      <c r="I23" s="114" t="s">
        <v>26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24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33</v>
      </c>
      <c r="F26" s="36"/>
      <c r="G26" s="36"/>
      <c r="H26" s="36"/>
      <c r="I26" s="114" t="s">
        <v>26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9" t="s">
        <v>108</v>
      </c>
      <c r="F29" s="399"/>
      <c r="G29" s="399"/>
      <c r="H29" s="399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40</v>
      </c>
      <c r="E35" s="114" t="s">
        <v>41</v>
      </c>
      <c r="F35" s="125">
        <f>ROUND((SUM(BE93:BE429)),  2)</f>
        <v>0</v>
      </c>
      <c r="G35" s="36"/>
      <c r="H35" s="36"/>
      <c r="I35" s="126">
        <v>0.21</v>
      </c>
      <c r="J35" s="125">
        <f>ROUND(((SUM(BE93:BE429))*I35),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42</v>
      </c>
      <c r="F36" s="125">
        <f>ROUND((SUM(BF93:BF429)),  2)</f>
        <v>0</v>
      </c>
      <c r="G36" s="36"/>
      <c r="H36" s="36"/>
      <c r="I36" s="126">
        <v>0.15</v>
      </c>
      <c r="J36" s="125">
        <f>ROUND(((SUM(BF93:BF429))*I36),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43</v>
      </c>
      <c r="F37" s="125">
        <f>ROUND((SUM(BG93:BG429)),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44</v>
      </c>
      <c r="F38" s="125">
        <f>ROUND((SUM(BH93:BH429)),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45</v>
      </c>
      <c r="F39" s="125">
        <f>ROUND((SUM(BI93:BI429)),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1" t="str">
        <f>E7</f>
        <v>PD - MOST ev.č. 19020-3 v obci Střážov_revize_R02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105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9" t="str">
        <f>E11</f>
        <v>101.1 - Provizorní přemostění a provizorní zatrubnění potoka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>Strážov</v>
      </c>
      <c r="G56" s="38"/>
      <c r="H56" s="38"/>
      <c r="I56" s="31" t="s">
        <v>22</v>
      </c>
      <c r="J56" s="61">
        <f>IF(J14="","",J14)</f>
        <v>44382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23</v>
      </c>
      <c r="D58" s="38"/>
      <c r="E58" s="38"/>
      <c r="F58" s="29" t="str">
        <f>E17</f>
        <v>Správa a údržba silnic Plzeňského kraje, p.o.</v>
      </c>
      <c r="G58" s="38"/>
      <c r="H58" s="38"/>
      <c r="I58" s="31" t="s">
        <v>29</v>
      </c>
      <c r="J58" s="34" t="str">
        <f>E23</f>
        <v>DOPAS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27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110</v>
      </c>
      <c r="D61" s="139"/>
      <c r="E61" s="139"/>
      <c r="F61" s="139"/>
      <c r="G61" s="139"/>
      <c r="H61" s="139"/>
      <c r="I61" s="139"/>
      <c r="J61" s="140" t="s">
        <v>111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" customHeight="1">
      <c r="B64" s="142"/>
      <c r="C64" s="143"/>
      <c r="D64" s="144" t="s">
        <v>113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0" customFormat="1" ht="19.95" customHeight="1">
      <c r="B65" s="148"/>
      <c r="C65" s="99"/>
      <c r="D65" s="149" t="s">
        <v>114</v>
      </c>
      <c r="E65" s="150"/>
      <c r="F65" s="150"/>
      <c r="G65" s="150"/>
      <c r="H65" s="150"/>
      <c r="I65" s="150"/>
      <c r="J65" s="151">
        <f>J95</f>
        <v>0</v>
      </c>
      <c r="K65" s="99"/>
      <c r="L65" s="152"/>
    </row>
    <row r="66" spans="1:31" s="10" customFormat="1" ht="19.95" customHeight="1">
      <c r="B66" s="148"/>
      <c r="C66" s="99"/>
      <c r="D66" s="149" t="s">
        <v>115</v>
      </c>
      <c r="E66" s="150"/>
      <c r="F66" s="150"/>
      <c r="G66" s="150"/>
      <c r="H66" s="150"/>
      <c r="I66" s="150"/>
      <c r="J66" s="151">
        <f>J230</f>
        <v>0</v>
      </c>
      <c r="K66" s="99"/>
      <c r="L66" s="152"/>
    </row>
    <row r="67" spans="1:31" s="10" customFormat="1" ht="19.95" customHeight="1">
      <c r="B67" s="148"/>
      <c r="C67" s="99"/>
      <c r="D67" s="149" t="s">
        <v>116</v>
      </c>
      <c r="E67" s="150"/>
      <c r="F67" s="150"/>
      <c r="G67" s="150"/>
      <c r="H67" s="150"/>
      <c r="I67" s="150"/>
      <c r="J67" s="151">
        <f>J250</f>
        <v>0</v>
      </c>
      <c r="K67" s="99"/>
      <c r="L67" s="152"/>
    </row>
    <row r="68" spans="1:31" s="10" customFormat="1" ht="19.95" customHeight="1">
      <c r="B68" s="148"/>
      <c r="C68" s="99"/>
      <c r="D68" s="149" t="s">
        <v>117</v>
      </c>
      <c r="E68" s="150"/>
      <c r="F68" s="150"/>
      <c r="G68" s="150"/>
      <c r="H68" s="150"/>
      <c r="I68" s="150"/>
      <c r="J68" s="151">
        <f>J314</f>
        <v>0</v>
      </c>
      <c r="K68" s="99"/>
      <c r="L68" s="152"/>
    </row>
    <row r="69" spans="1:31" s="10" customFormat="1" ht="19.95" customHeight="1">
      <c r="B69" s="148"/>
      <c r="C69" s="99"/>
      <c r="D69" s="149" t="s">
        <v>118</v>
      </c>
      <c r="E69" s="150"/>
      <c r="F69" s="150"/>
      <c r="G69" s="150"/>
      <c r="H69" s="150"/>
      <c r="I69" s="150"/>
      <c r="J69" s="151">
        <f>J346</f>
        <v>0</v>
      </c>
      <c r="K69" s="99"/>
      <c r="L69" s="152"/>
    </row>
    <row r="70" spans="1:31" s="10" customFormat="1" ht="19.95" customHeight="1">
      <c r="B70" s="148"/>
      <c r="C70" s="99"/>
      <c r="D70" s="149" t="s">
        <v>119</v>
      </c>
      <c r="E70" s="150"/>
      <c r="F70" s="150"/>
      <c r="G70" s="150"/>
      <c r="H70" s="150"/>
      <c r="I70" s="150"/>
      <c r="J70" s="151">
        <f>J380</f>
        <v>0</v>
      </c>
      <c r="K70" s="99"/>
      <c r="L70" s="152"/>
    </row>
    <row r="71" spans="1:31" s="10" customFormat="1" ht="19.95" customHeight="1">
      <c r="B71" s="148"/>
      <c r="C71" s="99"/>
      <c r="D71" s="149" t="s">
        <v>120</v>
      </c>
      <c r="E71" s="150"/>
      <c r="F71" s="150"/>
      <c r="G71" s="150"/>
      <c r="H71" s="150"/>
      <c r="I71" s="150"/>
      <c r="J71" s="151">
        <f>J427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5" t="s">
        <v>121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1" t="str">
        <f>E7</f>
        <v>PD - MOST ev.č. 19020-3 v obci Střážov_revize_R02</v>
      </c>
      <c r="F81" s="392"/>
      <c r="G81" s="392"/>
      <c r="H81" s="392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104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1" t="s">
        <v>105</v>
      </c>
      <c r="F83" s="390"/>
      <c r="G83" s="390"/>
      <c r="H83" s="390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106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9" t="str">
        <f>E11</f>
        <v>101.1 - Provizorní přemostění a provizorní zatrubnění potoka</v>
      </c>
      <c r="F85" s="390"/>
      <c r="G85" s="390"/>
      <c r="H85" s="390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20</v>
      </c>
      <c r="D87" s="38"/>
      <c r="E87" s="38"/>
      <c r="F87" s="29" t="str">
        <f>F14</f>
        <v>Strážov</v>
      </c>
      <c r="G87" s="38"/>
      <c r="H87" s="38"/>
      <c r="I87" s="31" t="s">
        <v>22</v>
      </c>
      <c r="J87" s="61">
        <f>IF(J14="","",J14)</f>
        <v>44382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1" t="s">
        <v>23</v>
      </c>
      <c r="D89" s="38"/>
      <c r="E89" s="38"/>
      <c r="F89" s="29" t="str">
        <f>E17</f>
        <v>Správa a údržba silnic Plzeňského kraje, p.o.</v>
      </c>
      <c r="G89" s="38"/>
      <c r="H89" s="38"/>
      <c r="I89" s="31" t="s">
        <v>29</v>
      </c>
      <c r="J89" s="34" t="str">
        <f>E23</f>
        <v>DOPAS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15" customHeight="1">
      <c r="A90" s="36"/>
      <c r="B90" s="37"/>
      <c r="C90" s="31" t="s">
        <v>27</v>
      </c>
      <c r="D90" s="38"/>
      <c r="E90" s="38"/>
      <c r="F90" s="29" t="str">
        <f>IF(E20="","",E20)</f>
        <v>Vyplň údaj</v>
      </c>
      <c r="G90" s="38"/>
      <c r="H90" s="38"/>
      <c r="I90" s="31" t="s">
        <v>32</v>
      </c>
      <c r="J90" s="34" t="str">
        <f>E26</f>
        <v>L. Štuller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122</v>
      </c>
      <c r="D92" s="156" t="s">
        <v>55</v>
      </c>
      <c r="E92" s="156" t="s">
        <v>51</v>
      </c>
      <c r="F92" s="156" t="s">
        <v>52</v>
      </c>
      <c r="G92" s="156" t="s">
        <v>123</v>
      </c>
      <c r="H92" s="156" t="s">
        <v>124</v>
      </c>
      <c r="I92" s="156" t="s">
        <v>125</v>
      </c>
      <c r="J92" s="156" t="s">
        <v>111</v>
      </c>
      <c r="K92" s="157" t="s">
        <v>126</v>
      </c>
      <c r="L92" s="158"/>
      <c r="M92" s="70" t="s">
        <v>18</v>
      </c>
      <c r="N92" s="71" t="s">
        <v>40</v>
      </c>
      <c r="O92" s="71" t="s">
        <v>127</v>
      </c>
      <c r="P92" s="71" t="s">
        <v>128</v>
      </c>
      <c r="Q92" s="71" t="s">
        <v>129</v>
      </c>
      <c r="R92" s="71" t="s">
        <v>130</v>
      </c>
      <c r="S92" s="71" t="s">
        <v>131</v>
      </c>
      <c r="T92" s="72" t="s">
        <v>132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8" customHeight="1">
      <c r="A93" s="36"/>
      <c r="B93" s="37"/>
      <c r="C93" s="77" t="s">
        <v>133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867.83760465</v>
      </c>
      <c r="S93" s="74"/>
      <c r="T93" s="162">
        <f>T94</f>
        <v>262.89508999999998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</v>
      </c>
      <c r="AU93" s="19" t="s">
        <v>112</v>
      </c>
      <c r="BK93" s="163">
        <f>BK94</f>
        <v>0</v>
      </c>
    </row>
    <row r="94" spans="1:65" s="12" customFormat="1" ht="25.95" customHeight="1">
      <c r="B94" s="164"/>
      <c r="C94" s="165"/>
      <c r="D94" s="166" t="s">
        <v>69</v>
      </c>
      <c r="E94" s="167" t="s">
        <v>134</v>
      </c>
      <c r="F94" s="167" t="s">
        <v>135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P95+P230+P250+P314+P346+P380+P427</f>
        <v>0</v>
      </c>
      <c r="Q94" s="172"/>
      <c r="R94" s="173">
        <f>R95+R230+R250+R314+R346+R380+R427</f>
        <v>867.83760465</v>
      </c>
      <c r="S94" s="172"/>
      <c r="T94" s="174">
        <f>T95+T230+T250+T314+T346+T380+T427</f>
        <v>262.89508999999998</v>
      </c>
      <c r="AR94" s="175" t="s">
        <v>77</v>
      </c>
      <c r="AT94" s="176" t="s">
        <v>69</v>
      </c>
      <c r="AU94" s="176" t="s">
        <v>70</v>
      </c>
      <c r="AY94" s="175" t="s">
        <v>136</v>
      </c>
      <c r="BK94" s="177">
        <f>BK95+BK230+BK250+BK314+BK346+BK380+BK427</f>
        <v>0</v>
      </c>
    </row>
    <row r="95" spans="1:65" s="12" customFormat="1" ht="22.8" customHeight="1">
      <c r="B95" s="164"/>
      <c r="C95" s="165"/>
      <c r="D95" s="166" t="s">
        <v>69</v>
      </c>
      <c r="E95" s="178" t="s">
        <v>77</v>
      </c>
      <c r="F95" s="178" t="s">
        <v>137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SUM(P96:P229)</f>
        <v>0</v>
      </c>
      <c r="Q95" s="172"/>
      <c r="R95" s="173">
        <f>SUM(R96:R229)</f>
        <v>646.56614999999999</v>
      </c>
      <c r="S95" s="172"/>
      <c r="T95" s="174">
        <f>SUM(T96:T229)</f>
        <v>169.34908999999999</v>
      </c>
      <c r="AR95" s="175" t="s">
        <v>77</v>
      </c>
      <c r="AT95" s="176" t="s">
        <v>69</v>
      </c>
      <c r="AU95" s="176" t="s">
        <v>77</v>
      </c>
      <c r="AY95" s="175" t="s">
        <v>136</v>
      </c>
      <c r="BK95" s="177">
        <f>SUM(BK96:BK229)</f>
        <v>0</v>
      </c>
    </row>
    <row r="96" spans="1:65" s="2" customFormat="1" ht="24.15" customHeight="1">
      <c r="A96" s="36"/>
      <c r="B96" s="37"/>
      <c r="C96" s="180" t="s">
        <v>77</v>
      </c>
      <c r="D96" s="180" t="s">
        <v>138</v>
      </c>
      <c r="E96" s="181" t="s">
        <v>139</v>
      </c>
      <c r="F96" s="182" t="s">
        <v>140</v>
      </c>
      <c r="G96" s="183" t="s">
        <v>141</v>
      </c>
      <c r="H96" s="184">
        <v>169.92</v>
      </c>
      <c r="I96" s="185"/>
      <c r="J96" s="186">
        <f>ROUND(I96*H96,2)</f>
        <v>0</v>
      </c>
      <c r="K96" s="182" t="s">
        <v>142</v>
      </c>
      <c r="L96" s="41"/>
      <c r="M96" s="187" t="s">
        <v>18</v>
      </c>
      <c r="N96" s="188" t="s">
        <v>41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143</v>
      </c>
      <c r="AT96" s="191" t="s">
        <v>138</v>
      </c>
      <c r="AU96" s="191" t="s">
        <v>79</v>
      </c>
      <c r="AY96" s="19" t="s">
        <v>136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77</v>
      </c>
      <c r="BK96" s="192">
        <f>ROUND(I96*H96,2)</f>
        <v>0</v>
      </c>
      <c r="BL96" s="19" t="s">
        <v>143</v>
      </c>
      <c r="BM96" s="191" t="s">
        <v>144</v>
      </c>
    </row>
    <row r="97" spans="1:65" s="2" customFormat="1">
      <c r="A97" s="36"/>
      <c r="B97" s="37"/>
      <c r="C97" s="38"/>
      <c r="D97" s="193" t="s">
        <v>145</v>
      </c>
      <c r="E97" s="38"/>
      <c r="F97" s="194" t="s">
        <v>146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145</v>
      </c>
      <c r="AU97" s="19" t="s">
        <v>79</v>
      </c>
    </row>
    <row r="98" spans="1:65" s="13" customFormat="1">
      <c r="B98" s="198"/>
      <c r="C98" s="199"/>
      <c r="D98" s="200" t="s">
        <v>147</v>
      </c>
      <c r="E98" s="201" t="s">
        <v>18</v>
      </c>
      <c r="F98" s="202" t="s">
        <v>148</v>
      </c>
      <c r="G98" s="199"/>
      <c r="H98" s="201" t="s">
        <v>18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147</v>
      </c>
      <c r="AU98" s="208" t="s">
        <v>79</v>
      </c>
      <c r="AV98" s="13" t="s">
        <v>77</v>
      </c>
      <c r="AW98" s="13" t="s">
        <v>31</v>
      </c>
      <c r="AX98" s="13" t="s">
        <v>70</v>
      </c>
      <c r="AY98" s="208" t="s">
        <v>136</v>
      </c>
    </row>
    <row r="99" spans="1:65" s="14" customFormat="1">
      <c r="B99" s="209"/>
      <c r="C99" s="210"/>
      <c r="D99" s="200" t="s">
        <v>147</v>
      </c>
      <c r="E99" s="211" t="s">
        <v>18</v>
      </c>
      <c r="F99" s="212" t="s">
        <v>149</v>
      </c>
      <c r="G99" s="210"/>
      <c r="H99" s="213">
        <v>169.92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147</v>
      </c>
      <c r="AU99" s="219" t="s">
        <v>79</v>
      </c>
      <c r="AV99" s="14" t="s">
        <v>79</v>
      </c>
      <c r="AW99" s="14" t="s">
        <v>31</v>
      </c>
      <c r="AX99" s="14" t="s">
        <v>70</v>
      </c>
      <c r="AY99" s="219" t="s">
        <v>136</v>
      </c>
    </row>
    <row r="100" spans="1:65" s="15" customFormat="1">
      <c r="B100" s="220"/>
      <c r="C100" s="221"/>
      <c r="D100" s="200" t="s">
        <v>147</v>
      </c>
      <c r="E100" s="222" t="s">
        <v>18</v>
      </c>
      <c r="F100" s="223" t="s">
        <v>150</v>
      </c>
      <c r="G100" s="221"/>
      <c r="H100" s="224">
        <v>169.92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147</v>
      </c>
      <c r="AU100" s="230" t="s">
        <v>79</v>
      </c>
      <c r="AV100" s="15" t="s">
        <v>143</v>
      </c>
      <c r="AW100" s="15" t="s">
        <v>31</v>
      </c>
      <c r="AX100" s="15" t="s">
        <v>77</v>
      </c>
      <c r="AY100" s="230" t="s">
        <v>136</v>
      </c>
    </row>
    <row r="101" spans="1:65" s="2" customFormat="1" ht="21.75" customHeight="1">
      <c r="A101" s="36"/>
      <c r="B101" s="37"/>
      <c r="C101" s="180" t="s">
        <v>79</v>
      </c>
      <c r="D101" s="180" t="s">
        <v>138</v>
      </c>
      <c r="E101" s="181" t="s">
        <v>151</v>
      </c>
      <c r="F101" s="182" t="s">
        <v>152</v>
      </c>
      <c r="G101" s="183" t="s">
        <v>153</v>
      </c>
      <c r="H101" s="184">
        <v>8</v>
      </c>
      <c r="I101" s="185"/>
      <c r="J101" s="186">
        <f>ROUND(I101*H101,2)</f>
        <v>0</v>
      </c>
      <c r="K101" s="182" t="s">
        <v>142</v>
      </c>
      <c r="L101" s="41"/>
      <c r="M101" s="187" t="s">
        <v>18</v>
      </c>
      <c r="N101" s="188" t="s">
        <v>41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143</v>
      </c>
      <c r="AT101" s="191" t="s">
        <v>138</v>
      </c>
      <c r="AU101" s="191" t="s">
        <v>79</v>
      </c>
      <c r="AY101" s="19" t="s">
        <v>136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77</v>
      </c>
      <c r="BK101" s="192">
        <f>ROUND(I101*H101,2)</f>
        <v>0</v>
      </c>
      <c r="BL101" s="19" t="s">
        <v>143</v>
      </c>
      <c r="BM101" s="191" t="s">
        <v>154</v>
      </c>
    </row>
    <row r="102" spans="1:65" s="2" customFormat="1">
      <c r="A102" s="36"/>
      <c r="B102" s="37"/>
      <c r="C102" s="38"/>
      <c r="D102" s="193" t="s">
        <v>145</v>
      </c>
      <c r="E102" s="38"/>
      <c r="F102" s="194" t="s">
        <v>155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145</v>
      </c>
      <c r="AU102" s="19" t="s">
        <v>79</v>
      </c>
    </row>
    <row r="103" spans="1:65" s="13" customFormat="1">
      <c r="B103" s="198"/>
      <c r="C103" s="199"/>
      <c r="D103" s="200" t="s">
        <v>147</v>
      </c>
      <c r="E103" s="201" t="s">
        <v>18</v>
      </c>
      <c r="F103" s="202" t="s">
        <v>148</v>
      </c>
      <c r="G103" s="199"/>
      <c r="H103" s="201" t="s">
        <v>18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147</v>
      </c>
      <c r="AU103" s="208" t="s">
        <v>79</v>
      </c>
      <c r="AV103" s="13" t="s">
        <v>77</v>
      </c>
      <c r="AW103" s="13" t="s">
        <v>31</v>
      </c>
      <c r="AX103" s="13" t="s">
        <v>70</v>
      </c>
      <c r="AY103" s="208" t="s">
        <v>136</v>
      </c>
    </row>
    <row r="104" spans="1:65" s="14" customFormat="1">
      <c r="B104" s="209"/>
      <c r="C104" s="210"/>
      <c r="D104" s="200" t="s">
        <v>147</v>
      </c>
      <c r="E104" s="211" t="s">
        <v>18</v>
      </c>
      <c r="F104" s="212" t="s">
        <v>156</v>
      </c>
      <c r="G104" s="210"/>
      <c r="H104" s="213">
        <v>8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147</v>
      </c>
      <c r="AU104" s="219" t="s">
        <v>79</v>
      </c>
      <c r="AV104" s="14" t="s">
        <v>79</v>
      </c>
      <c r="AW104" s="14" t="s">
        <v>31</v>
      </c>
      <c r="AX104" s="14" t="s">
        <v>70</v>
      </c>
      <c r="AY104" s="219" t="s">
        <v>136</v>
      </c>
    </row>
    <row r="105" spans="1:65" s="15" customFormat="1">
      <c r="B105" s="220"/>
      <c r="C105" s="221"/>
      <c r="D105" s="200" t="s">
        <v>147</v>
      </c>
      <c r="E105" s="222" t="s">
        <v>18</v>
      </c>
      <c r="F105" s="223" t="s">
        <v>150</v>
      </c>
      <c r="G105" s="221"/>
      <c r="H105" s="224">
        <v>8</v>
      </c>
      <c r="I105" s="225"/>
      <c r="J105" s="221"/>
      <c r="K105" s="221"/>
      <c r="L105" s="226"/>
      <c r="M105" s="227"/>
      <c r="N105" s="228"/>
      <c r="O105" s="228"/>
      <c r="P105" s="228"/>
      <c r="Q105" s="228"/>
      <c r="R105" s="228"/>
      <c r="S105" s="228"/>
      <c r="T105" s="229"/>
      <c r="AT105" s="230" t="s">
        <v>147</v>
      </c>
      <c r="AU105" s="230" t="s">
        <v>79</v>
      </c>
      <c r="AV105" s="15" t="s">
        <v>143</v>
      </c>
      <c r="AW105" s="15" t="s">
        <v>31</v>
      </c>
      <c r="AX105" s="15" t="s">
        <v>77</v>
      </c>
      <c r="AY105" s="230" t="s">
        <v>136</v>
      </c>
    </row>
    <row r="106" spans="1:65" s="2" customFormat="1" ht="21.75" customHeight="1">
      <c r="A106" s="36"/>
      <c r="B106" s="37"/>
      <c r="C106" s="180" t="s">
        <v>157</v>
      </c>
      <c r="D106" s="180" t="s">
        <v>138</v>
      </c>
      <c r="E106" s="181" t="s">
        <v>158</v>
      </c>
      <c r="F106" s="182" t="s">
        <v>159</v>
      </c>
      <c r="G106" s="183" t="s">
        <v>153</v>
      </c>
      <c r="H106" s="184">
        <v>8</v>
      </c>
      <c r="I106" s="185"/>
      <c r="J106" s="186">
        <f>ROUND(I106*H106,2)</f>
        <v>0</v>
      </c>
      <c r="K106" s="182" t="s">
        <v>142</v>
      </c>
      <c r="L106" s="41"/>
      <c r="M106" s="187" t="s">
        <v>18</v>
      </c>
      <c r="N106" s="188" t="s">
        <v>41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143</v>
      </c>
      <c r="AT106" s="191" t="s">
        <v>138</v>
      </c>
      <c r="AU106" s="191" t="s">
        <v>79</v>
      </c>
      <c r="AY106" s="19" t="s">
        <v>136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77</v>
      </c>
      <c r="BK106" s="192">
        <f>ROUND(I106*H106,2)</f>
        <v>0</v>
      </c>
      <c r="BL106" s="19" t="s">
        <v>143</v>
      </c>
      <c r="BM106" s="191" t="s">
        <v>160</v>
      </c>
    </row>
    <row r="107" spans="1:65" s="2" customFormat="1">
      <c r="A107" s="36"/>
      <c r="B107" s="37"/>
      <c r="C107" s="38"/>
      <c r="D107" s="193" t="s">
        <v>145</v>
      </c>
      <c r="E107" s="38"/>
      <c r="F107" s="194" t="s">
        <v>161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145</v>
      </c>
      <c r="AU107" s="19" t="s">
        <v>79</v>
      </c>
    </row>
    <row r="108" spans="1:65" s="2" customFormat="1" ht="44.25" customHeight="1">
      <c r="A108" s="36"/>
      <c r="B108" s="37"/>
      <c r="C108" s="180" t="s">
        <v>143</v>
      </c>
      <c r="D108" s="180" t="s">
        <v>138</v>
      </c>
      <c r="E108" s="181" t="s">
        <v>162</v>
      </c>
      <c r="F108" s="182" t="s">
        <v>163</v>
      </c>
      <c r="G108" s="183" t="s">
        <v>141</v>
      </c>
      <c r="H108" s="184">
        <v>60</v>
      </c>
      <c r="I108" s="185"/>
      <c r="J108" s="186">
        <f>ROUND(I108*H108,2)</f>
        <v>0</v>
      </c>
      <c r="K108" s="182" t="s">
        <v>142</v>
      </c>
      <c r="L108" s="41"/>
      <c r="M108" s="187" t="s">
        <v>18</v>
      </c>
      <c r="N108" s="188" t="s">
        <v>41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0.42499999999999999</v>
      </c>
      <c r="T108" s="190">
        <f>S108*H108</f>
        <v>25.5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143</v>
      </c>
      <c r="AT108" s="191" t="s">
        <v>138</v>
      </c>
      <c r="AU108" s="191" t="s">
        <v>79</v>
      </c>
      <c r="AY108" s="19" t="s">
        <v>136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77</v>
      </c>
      <c r="BK108" s="192">
        <f>ROUND(I108*H108,2)</f>
        <v>0</v>
      </c>
      <c r="BL108" s="19" t="s">
        <v>143</v>
      </c>
      <c r="BM108" s="191" t="s">
        <v>164</v>
      </c>
    </row>
    <row r="109" spans="1:65" s="2" customFormat="1">
      <c r="A109" s="36"/>
      <c r="B109" s="37"/>
      <c r="C109" s="38"/>
      <c r="D109" s="193" t="s">
        <v>145</v>
      </c>
      <c r="E109" s="38"/>
      <c r="F109" s="194" t="s">
        <v>165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145</v>
      </c>
      <c r="AU109" s="19" t="s">
        <v>79</v>
      </c>
    </row>
    <row r="110" spans="1:65" s="13" customFormat="1">
      <c r="B110" s="198"/>
      <c r="C110" s="199"/>
      <c r="D110" s="200" t="s">
        <v>147</v>
      </c>
      <c r="E110" s="201" t="s">
        <v>18</v>
      </c>
      <c r="F110" s="202" t="s">
        <v>148</v>
      </c>
      <c r="G110" s="199"/>
      <c r="H110" s="201" t="s">
        <v>18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147</v>
      </c>
      <c r="AU110" s="208" t="s">
        <v>79</v>
      </c>
      <c r="AV110" s="13" t="s">
        <v>77</v>
      </c>
      <c r="AW110" s="13" t="s">
        <v>31</v>
      </c>
      <c r="AX110" s="13" t="s">
        <v>70</v>
      </c>
      <c r="AY110" s="208" t="s">
        <v>136</v>
      </c>
    </row>
    <row r="111" spans="1:65" s="13" customFormat="1">
      <c r="B111" s="198"/>
      <c r="C111" s="199"/>
      <c r="D111" s="200" t="s">
        <v>147</v>
      </c>
      <c r="E111" s="201" t="s">
        <v>18</v>
      </c>
      <c r="F111" s="202" t="s">
        <v>166</v>
      </c>
      <c r="G111" s="199"/>
      <c r="H111" s="201" t="s">
        <v>18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147</v>
      </c>
      <c r="AU111" s="208" t="s">
        <v>79</v>
      </c>
      <c r="AV111" s="13" t="s">
        <v>77</v>
      </c>
      <c r="AW111" s="13" t="s">
        <v>31</v>
      </c>
      <c r="AX111" s="13" t="s">
        <v>70</v>
      </c>
      <c r="AY111" s="208" t="s">
        <v>136</v>
      </c>
    </row>
    <row r="112" spans="1:65" s="14" customFormat="1">
      <c r="B112" s="209"/>
      <c r="C112" s="210"/>
      <c r="D112" s="200" t="s">
        <v>147</v>
      </c>
      <c r="E112" s="211" t="s">
        <v>18</v>
      </c>
      <c r="F112" s="212" t="s">
        <v>167</v>
      </c>
      <c r="G112" s="210"/>
      <c r="H112" s="213">
        <v>60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147</v>
      </c>
      <c r="AU112" s="219" t="s">
        <v>79</v>
      </c>
      <c r="AV112" s="14" t="s">
        <v>79</v>
      </c>
      <c r="AW112" s="14" t="s">
        <v>31</v>
      </c>
      <c r="AX112" s="14" t="s">
        <v>70</v>
      </c>
      <c r="AY112" s="219" t="s">
        <v>136</v>
      </c>
    </row>
    <row r="113" spans="1:65" s="15" customFormat="1">
      <c r="B113" s="220"/>
      <c r="C113" s="221"/>
      <c r="D113" s="200" t="s">
        <v>147</v>
      </c>
      <c r="E113" s="222" t="s">
        <v>18</v>
      </c>
      <c r="F113" s="223" t="s">
        <v>150</v>
      </c>
      <c r="G113" s="221"/>
      <c r="H113" s="224">
        <v>60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147</v>
      </c>
      <c r="AU113" s="230" t="s">
        <v>79</v>
      </c>
      <c r="AV113" s="15" t="s">
        <v>143</v>
      </c>
      <c r="AW113" s="15" t="s">
        <v>31</v>
      </c>
      <c r="AX113" s="15" t="s">
        <v>77</v>
      </c>
      <c r="AY113" s="230" t="s">
        <v>136</v>
      </c>
    </row>
    <row r="114" spans="1:65" s="2" customFormat="1" ht="37.799999999999997" customHeight="1">
      <c r="A114" s="36"/>
      <c r="B114" s="37"/>
      <c r="C114" s="180" t="s">
        <v>168</v>
      </c>
      <c r="D114" s="180" t="s">
        <v>138</v>
      </c>
      <c r="E114" s="181" t="s">
        <v>169</v>
      </c>
      <c r="F114" s="182" t="s">
        <v>170</v>
      </c>
      <c r="G114" s="183" t="s">
        <v>141</v>
      </c>
      <c r="H114" s="184">
        <v>185.99</v>
      </c>
      <c r="I114" s="185"/>
      <c r="J114" s="186">
        <f>ROUND(I114*H114,2)</f>
        <v>0</v>
      </c>
      <c r="K114" s="182" t="s">
        <v>142</v>
      </c>
      <c r="L114" s="41"/>
      <c r="M114" s="187" t="s">
        <v>18</v>
      </c>
      <c r="N114" s="188" t="s">
        <v>41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0.28999999999999998</v>
      </c>
      <c r="T114" s="190">
        <f>S114*H114</f>
        <v>53.937100000000001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143</v>
      </c>
      <c r="AT114" s="191" t="s">
        <v>138</v>
      </c>
      <c r="AU114" s="191" t="s">
        <v>79</v>
      </c>
      <c r="AY114" s="19" t="s">
        <v>136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77</v>
      </c>
      <c r="BK114" s="192">
        <f>ROUND(I114*H114,2)</f>
        <v>0</v>
      </c>
      <c r="BL114" s="19" t="s">
        <v>143</v>
      </c>
      <c r="BM114" s="191" t="s">
        <v>171</v>
      </c>
    </row>
    <row r="115" spans="1:65" s="2" customFormat="1">
      <c r="A115" s="36"/>
      <c r="B115" s="37"/>
      <c r="C115" s="38"/>
      <c r="D115" s="193" t="s">
        <v>145</v>
      </c>
      <c r="E115" s="38"/>
      <c r="F115" s="194" t="s">
        <v>172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145</v>
      </c>
      <c r="AU115" s="19" t="s">
        <v>79</v>
      </c>
    </row>
    <row r="116" spans="1:65" s="13" customFormat="1">
      <c r="B116" s="198"/>
      <c r="C116" s="199"/>
      <c r="D116" s="200" t="s">
        <v>147</v>
      </c>
      <c r="E116" s="201" t="s">
        <v>18</v>
      </c>
      <c r="F116" s="202" t="s">
        <v>148</v>
      </c>
      <c r="G116" s="199"/>
      <c r="H116" s="201" t="s">
        <v>18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147</v>
      </c>
      <c r="AU116" s="208" t="s">
        <v>79</v>
      </c>
      <c r="AV116" s="13" t="s">
        <v>77</v>
      </c>
      <c r="AW116" s="13" t="s">
        <v>31</v>
      </c>
      <c r="AX116" s="13" t="s">
        <v>70</v>
      </c>
      <c r="AY116" s="208" t="s">
        <v>136</v>
      </c>
    </row>
    <row r="117" spans="1:65" s="13" customFormat="1">
      <c r="B117" s="198"/>
      <c r="C117" s="199"/>
      <c r="D117" s="200" t="s">
        <v>147</v>
      </c>
      <c r="E117" s="201" t="s">
        <v>18</v>
      </c>
      <c r="F117" s="202" t="s">
        <v>166</v>
      </c>
      <c r="G117" s="199"/>
      <c r="H117" s="201" t="s">
        <v>18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147</v>
      </c>
      <c r="AU117" s="208" t="s">
        <v>79</v>
      </c>
      <c r="AV117" s="13" t="s">
        <v>77</v>
      </c>
      <c r="AW117" s="13" t="s">
        <v>31</v>
      </c>
      <c r="AX117" s="13" t="s">
        <v>70</v>
      </c>
      <c r="AY117" s="208" t="s">
        <v>136</v>
      </c>
    </row>
    <row r="118" spans="1:65" s="14" customFormat="1">
      <c r="B118" s="209"/>
      <c r="C118" s="210"/>
      <c r="D118" s="200" t="s">
        <v>147</v>
      </c>
      <c r="E118" s="211" t="s">
        <v>18</v>
      </c>
      <c r="F118" s="212" t="s">
        <v>167</v>
      </c>
      <c r="G118" s="210"/>
      <c r="H118" s="213">
        <v>60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147</v>
      </c>
      <c r="AU118" s="219" t="s">
        <v>79</v>
      </c>
      <c r="AV118" s="14" t="s">
        <v>79</v>
      </c>
      <c r="AW118" s="14" t="s">
        <v>31</v>
      </c>
      <c r="AX118" s="14" t="s">
        <v>70</v>
      </c>
      <c r="AY118" s="219" t="s">
        <v>136</v>
      </c>
    </row>
    <row r="119" spans="1:65" s="14" customFormat="1">
      <c r="B119" s="209"/>
      <c r="C119" s="210"/>
      <c r="D119" s="200" t="s">
        <v>147</v>
      </c>
      <c r="E119" s="211" t="s">
        <v>18</v>
      </c>
      <c r="F119" s="212" t="s">
        <v>173</v>
      </c>
      <c r="G119" s="210"/>
      <c r="H119" s="213">
        <v>125.99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147</v>
      </c>
      <c r="AU119" s="219" t="s">
        <v>79</v>
      </c>
      <c r="AV119" s="14" t="s">
        <v>79</v>
      </c>
      <c r="AW119" s="14" t="s">
        <v>31</v>
      </c>
      <c r="AX119" s="14" t="s">
        <v>70</v>
      </c>
      <c r="AY119" s="219" t="s">
        <v>136</v>
      </c>
    </row>
    <row r="120" spans="1:65" s="15" customFormat="1">
      <c r="B120" s="220"/>
      <c r="C120" s="221"/>
      <c r="D120" s="200" t="s">
        <v>147</v>
      </c>
      <c r="E120" s="222" t="s">
        <v>18</v>
      </c>
      <c r="F120" s="223" t="s">
        <v>150</v>
      </c>
      <c r="G120" s="221"/>
      <c r="H120" s="224">
        <v>185.99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147</v>
      </c>
      <c r="AU120" s="230" t="s">
        <v>79</v>
      </c>
      <c r="AV120" s="15" t="s">
        <v>143</v>
      </c>
      <c r="AW120" s="15" t="s">
        <v>31</v>
      </c>
      <c r="AX120" s="15" t="s">
        <v>77</v>
      </c>
      <c r="AY120" s="230" t="s">
        <v>136</v>
      </c>
    </row>
    <row r="121" spans="1:65" s="2" customFormat="1" ht="37.799999999999997" customHeight="1">
      <c r="A121" s="36"/>
      <c r="B121" s="37"/>
      <c r="C121" s="180" t="s">
        <v>174</v>
      </c>
      <c r="D121" s="180" t="s">
        <v>138</v>
      </c>
      <c r="E121" s="181" t="s">
        <v>175</v>
      </c>
      <c r="F121" s="182" t="s">
        <v>176</v>
      </c>
      <c r="G121" s="183" t="s">
        <v>141</v>
      </c>
      <c r="H121" s="184">
        <v>125.99</v>
      </c>
      <c r="I121" s="185"/>
      <c r="J121" s="186">
        <f>ROUND(I121*H121,2)</f>
        <v>0</v>
      </c>
      <c r="K121" s="182" t="s">
        <v>142</v>
      </c>
      <c r="L121" s="41"/>
      <c r="M121" s="187" t="s">
        <v>18</v>
      </c>
      <c r="N121" s="188" t="s">
        <v>41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0.32500000000000001</v>
      </c>
      <c r="T121" s="190">
        <f>S121*H121</f>
        <v>40.946750000000002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143</v>
      </c>
      <c r="AT121" s="191" t="s">
        <v>138</v>
      </c>
      <c r="AU121" s="191" t="s">
        <v>79</v>
      </c>
      <c r="AY121" s="19" t="s">
        <v>136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77</v>
      </c>
      <c r="BK121" s="192">
        <f>ROUND(I121*H121,2)</f>
        <v>0</v>
      </c>
      <c r="BL121" s="19" t="s">
        <v>143</v>
      </c>
      <c r="BM121" s="191" t="s">
        <v>177</v>
      </c>
    </row>
    <row r="122" spans="1:65" s="2" customFormat="1">
      <c r="A122" s="36"/>
      <c r="B122" s="37"/>
      <c r="C122" s="38"/>
      <c r="D122" s="193" t="s">
        <v>145</v>
      </c>
      <c r="E122" s="38"/>
      <c r="F122" s="194" t="s">
        <v>178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145</v>
      </c>
      <c r="AU122" s="19" t="s">
        <v>79</v>
      </c>
    </row>
    <row r="123" spans="1:65" s="13" customFormat="1">
      <c r="B123" s="198"/>
      <c r="C123" s="199"/>
      <c r="D123" s="200" t="s">
        <v>147</v>
      </c>
      <c r="E123" s="201" t="s">
        <v>18</v>
      </c>
      <c r="F123" s="202" t="s">
        <v>148</v>
      </c>
      <c r="G123" s="199"/>
      <c r="H123" s="201" t="s">
        <v>18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147</v>
      </c>
      <c r="AU123" s="208" t="s">
        <v>79</v>
      </c>
      <c r="AV123" s="13" t="s">
        <v>77</v>
      </c>
      <c r="AW123" s="13" t="s">
        <v>31</v>
      </c>
      <c r="AX123" s="13" t="s">
        <v>70</v>
      </c>
      <c r="AY123" s="208" t="s">
        <v>136</v>
      </c>
    </row>
    <row r="124" spans="1:65" s="13" customFormat="1">
      <c r="B124" s="198"/>
      <c r="C124" s="199"/>
      <c r="D124" s="200" t="s">
        <v>147</v>
      </c>
      <c r="E124" s="201" t="s">
        <v>18</v>
      </c>
      <c r="F124" s="202" t="s">
        <v>166</v>
      </c>
      <c r="G124" s="199"/>
      <c r="H124" s="201" t="s">
        <v>18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147</v>
      </c>
      <c r="AU124" s="208" t="s">
        <v>79</v>
      </c>
      <c r="AV124" s="13" t="s">
        <v>77</v>
      </c>
      <c r="AW124" s="13" t="s">
        <v>31</v>
      </c>
      <c r="AX124" s="13" t="s">
        <v>70</v>
      </c>
      <c r="AY124" s="208" t="s">
        <v>136</v>
      </c>
    </row>
    <row r="125" spans="1:65" s="14" customFormat="1">
      <c r="B125" s="209"/>
      <c r="C125" s="210"/>
      <c r="D125" s="200" t="s">
        <v>147</v>
      </c>
      <c r="E125" s="211" t="s">
        <v>18</v>
      </c>
      <c r="F125" s="212" t="s">
        <v>173</v>
      </c>
      <c r="G125" s="210"/>
      <c r="H125" s="213">
        <v>125.99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147</v>
      </c>
      <c r="AU125" s="219" t="s">
        <v>79</v>
      </c>
      <c r="AV125" s="14" t="s">
        <v>79</v>
      </c>
      <c r="AW125" s="14" t="s">
        <v>31</v>
      </c>
      <c r="AX125" s="14" t="s">
        <v>70</v>
      </c>
      <c r="AY125" s="219" t="s">
        <v>136</v>
      </c>
    </row>
    <row r="126" spans="1:65" s="15" customFormat="1">
      <c r="B126" s="220"/>
      <c r="C126" s="221"/>
      <c r="D126" s="200" t="s">
        <v>147</v>
      </c>
      <c r="E126" s="222" t="s">
        <v>18</v>
      </c>
      <c r="F126" s="223" t="s">
        <v>150</v>
      </c>
      <c r="G126" s="221"/>
      <c r="H126" s="224">
        <v>125.99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147</v>
      </c>
      <c r="AU126" s="230" t="s">
        <v>79</v>
      </c>
      <c r="AV126" s="15" t="s">
        <v>143</v>
      </c>
      <c r="AW126" s="15" t="s">
        <v>31</v>
      </c>
      <c r="AX126" s="15" t="s">
        <v>77</v>
      </c>
      <c r="AY126" s="230" t="s">
        <v>136</v>
      </c>
    </row>
    <row r="127" spans="1:65" s="2" customFormat="1" ht="37.799999999999997" customHeight="1">
      <c r="A127" s="36"/>
      <c r="B127" s="37"/>
      <c r="C127" s="180" t="s">
        <v>179</v>
      </c>
      <c r="D127" s="180" t="s">
        <v>138</v>
      </c>
      <c r="E127" s="181" t="s">
        <v>180</v>
      </c>
      <c r="F127" s="182" t="s">
        <v>181</v>
      </c>
      <c r="G127" s="183" t="s">
        <v>141</v>
      </c>
      <c r="H127" s="184">
        <v>125.99</v>
      </c>
      <c r="I127" s="185"/>
      <c r="J127" s="186">
        <f>ROUND(I127*H127,2)</f>
        <v>0</v>
      </c>
      <c r="K127" s="182" t="s">
        <v>142</v>
      </c>
      <c r="L127" s="41"/>
      <c r="M127" s="187" t="s">
        <v>18</v>
      </c>
      <c r="N127" s="188" t="s">
        <v>41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0.316</v>
      </c>
      <c r="T127" s="190">
        <f>S127*H127</f>
        <v>39.812840000000001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138</v>
      </c>
      <c r="AU127" s="191" t="s">
        <v>79</v>
      </c>
      <c r="AY127" s="19" t="s">
        <v>136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77</v>
      </c>
      <c r="BK127" s="192">
        <f>ROUND(I127*H127,2)</f>
        <v>0</v>
      </c>
      <c r="BL127" s="19" t="s">
        <v>143</v>
      </c>
      <c r="BM127" s="191" t="s">
        <v>182</v>
      </c>
    </row>
    <row r="128" spans="1:65" s="2" customFormat="1">
      <c r="A128" s="36"/>
      <c r="B128" s="37"/>
      <c r="C128" s="38"/>
      <c r="D128" s="193" t="s">
        <v>145</v>
      </c>
      <c r="E128" s="38"/>
      <c r="F128" s="194" t="s">
        <v>183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145</v>
      </c>
      <c r="AU128" s="19" t="s">
        <v>79</v>
      </c>
    </row>
    <row r="129" spans="1:65" s="13" customFormat="1">
      <c r="B129" s="198"/>
      <c r="C129" s="199"/>
      <c r="D129" s="200" t="s">
        <v>147</v>
      </c>
      <c r="E129" s="201" t="s">
        <v>18</v>
      </c>
      <c r="F129" s="202" t="s">
        <v>148</v>
      </c>
      <c r="G129" s="199"/>
      <c r="H129" s="201" t="s">
        <v>18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147</v>
      </c>
      <c r="AU129" s="208" t="s">
        <v>79</v>
      </c>
      <c r="AV129" s="13" t="s">
        <v>77</v>
      </c>
      <c r="AW129" s="13" t="s">
        <v>31</v>
      </c>
      <c r="AX129" s="13" t="s">
        <v>70</v>
      </c>
      <c r="AY129" s="208" t="s">
        <v>136</v>
      </c>
    </row>
    <row r="130" spans="1:65" s="13" customFormat="1">
      <c r="B130" s="198"/>
      <c r="C130" s="199"/>
      <c r="D130" s="200" t="s">
        <v>147</v>
      </c>
      <c r="E130" s="201" t="s">
        <v>18</v>
      </c>
      <c r="F130" s="202" t="s">
        <v>166</v>
      </c>
      <c r="G130" s="199"/>
      <c r="H130" s="201" t="s">
        <v>18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147</v>
      </c>
      <c r="AU130" s="208" t="s">
        <v>79</v>
      </c>
      <c r="AV130" s="13" t="s">
        <v>77</v>
      </c>
      <c r="AW130" s="13" t="s">
        <v>31</v>
      </c>
      <c r="AX130" s="13" t="s">
        <v>70</v>
      </c>
      <c r="AY130" s="208" t="s">
        <v>136</v>
      </c>
    </row>
    <row r="131" spans="1:65" s="14" customFormat="1">
      <c r="B131" s="209"/>
      <c r="C131" s="210"/>
      <c r="D131" s="200" t="s">
        <v>147</v>
      </c>
      <c r="E131" s="211" t="s">
        <v>18</v>
      </c>
      <c r="F131" s="212" t="s">
        <v>173</v>
      </c>
      <c r="G131" s="210"/>
      <c r="H131" s="213">
        <v>125.99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147</v>
      </c>
      <c r="AU131" s="219" t="s">
        <v>79</v>
      </c>
      <c r="AV131" s="14" t="s">
        <v>79</v>
      </c>
      <c r="AW131" s="14" t="s">
        <v>31</v>
      </c>
      <c r="AX131" s="14" t="s">
        <v>70</v>
      </c>
      <c r="AY131" s="219" t="s">
        <v>136</v>
      </c>
    </row>
    <row r="132" spans="1:65" s="15" customFormat="1">
      <c r="B132" s="220"/>
      <c r="C132" s="221"/>
      <c r="D132" s="200" t="s">
        <v>147</v>
      </c>
      <c r="E132" s="222" t="s">
        <v>18</v>
      </c>
      <c r="F132" s="223" t="s">
        <v>150</v>
      </c>
      <c r="G132" s="221"/>
      <c r="H132" s="224">
        <v>125.99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147</v>
      </c>
      <c r="AU132" s="230" t="s">
        <v>79</v>
      </c>
      <c r="AV132" s="15" t="s">
        <v>143</v>
      </c>
      <c r="AW132" s="15" t="s">
        <v>31</v>
      </c>
      <c r="AX132" s="15" t="s">
        <v>77</v>
      </c>
      <c r="AY132" s="230" t="s">
        <v>136</v>
      </c>
    </row>
    <row r="133" spans="1:65" s="2" customFormat="1" ht="33" customHeight="1">
      <c r="A133" s="36"/>
      <c r="B133" s="37"/>
      <c r="C133" s="180" t="s">
        <v>184</v>
      </c>
      <c r="D133" s="180" t="s">
        <v>138</v>
      </c>
      <c r="E133" s="181" t="s">
        <v>185</v>
      </c>
      <c r="F133" s="182" t="s">
        <v>186</v>
      </c>
      <c r="G133" s="183" t="s">
        <v>141</v>
      </c>
      <c r="H133" s="184">
        <v>49.8</v>
      </c>
      <c r="I133" s="185"/>
      <c r="J133" s="186">
        <f>ROUND(I133*H133,2)</f>
        <v>0</v>
      </c>
      <c r="K133" s="182" t="s">
        <v>142</v>
      </c>
      <c r="L133" s="41"/>
      <c r="M133" s="187" t="s">
        <v>18</v>
      </c>
      <c r="N133" s="188" t="s">
        <v>41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0.18</v>
      </c>
      <c r="T133" s="190">
        <f>S133*H133</f>
        <v>8.9639999999999986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143</v>
      </c>
      <c r="AT133" s="191" t="s">
        <v>138</v>
      </c>
      <c r="AU133" s="191" t="s">
        <v>79</v>
      </c>
      <c r="AY133" s="19" t="s">
        <v>136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77</v>
      </c>
      <c r="BK133" s="192">
        <f>ROUND(I133*H133,2)</f>
        <v>0</v>
      </c>
      <c r="BL133" s="19" t="s">
        <v>143</v>
      </c>
      <c r="BM133" s="191" t="s">
        <v>187</v>
      </c>
    </row>
    <row r="134" spans="1:65" s="2" customFormat="1">
      <c r="A134" s="36"/>
      <c r="B134" s="37"/>
      <c r="C134" s="38"/>
      <c r="D134" s="193" t="s">
        <v>145</v>
      </c>
      <c r="E134" s="38"/>
      <c r="F134" s="194" t="s">
        <v>188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145</v>
      </c>
      <c r="AU134" s="19" t="s">
        <v>79</v>
      </c>
    </row>
    <row r="135" spans="1:65" s="13" customFormat="1">
      <c r="B135" s="198"/>
      <c r="C135" s="199"/>
      <c r="D135" s="200" t="s">
        <v>147</v>
      </c>
      <c r="E135" s="201" t="s">
        <v>18</v>
      </c>
      <c r="F135" s="202" t="s">
        <v>148</v>
      </c>
      <c r="G135" s="199"/>
      <c r="H135" s="201" t="s">
        <v>18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147</v>
      </c>
      <c r="AU135" s="208" t="s">
        <v>79</v>
      </c>
      <c r="AV135" s="13" t="s">
        <v>77</v>
      </c>
      <c r="AW135" s="13" t="s">
        <v>31</v>
      </c>
      <c r="AX135" s="13" t="s">
        <v>70</v>
      </c>
      <c r="AY135" s="208" t="s">
        <v>136</v>
      </c>
    </row>
    <row r="136" spans="1:65" s="13" customFormat="1">
      <c r="B136" s="198"/>
      <c r="C136" s="199"/>
      <c r="D136" s="200" t="s">
        <v>147</v>
      </c>
      <c r="E136" s="201" t="s">
        <v>18</v>
      </c>
      <c r="F136" s="202" t="s">
        <v>166</v>
      </c>
      <c r="G136" s="199"/>
      <c r="H136" s="201" t="s">
        <v>18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147</v>
      </c>
      <c r="AU136" s="208" t="s">
        <v>79</v>
      </c>
      <c r="AV136" s="13" t="s">
        <v>77</v>
      </c>
      <c r="AW136" s="13" t="s">
        <v>31</v>
      </c>
      <c r="AX136" s="13" t="s">
        <v>70</v>
      </c>
      <c r="AY136" s="208" t="s">
        <v>136</v>
      </c>
    </row>
    <row r="137" spans="1:65" s="14" customFormat="1">
      <c r="B137" s="209"/>
      <c r="C137" s="210"/>
      <c r="D137" s="200" t="s">
        <v>147</v>
      </c>
      <c r="E137" s="211" t="s">
        <v>18</v>
      </c>
      <c r="F137" s="212" t="s">
        <v>189</v>
      </c>
      <c r="G137" s="210"/>
      <c r="H137" s="213">
        <v>49.8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147</v>
      </c>
      <c r="AU137" s="219" t="s">
        <v>79</v>
      </c>
      <c r="AV137" s="14" t="s">
        <v>79</v>
      </c>
      <c r="AW137" s="14" t="s">
        <v>31</v>
      </c>
      <c r="AX137" s="14" t="s">
        <v>70</v>
      </c>
      <c r="AY137" s="219" t="s">
        <v>136</v>
      </c>
    </row>
    <row r="138" spans="1:65" s="15" customFormat="1">
      <c r="B138" s="220"/>
      <c r="C138" s="221"/>
      <c r="D138" s="200" t="s">
        <v>147</v>
      </c>
      <c r="E138" s="222" t="s">
        <v>18</v>
      </c>
      <c r="F138" s="223" t="s">
        <v>150</v>
      </c>
      <c r="G138" s="221"/>
      <c r="H138" s="224">
        <v>49.8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147</v>
      </c>
      <c r="AU138" s="230" t="s">
        <v>79</v>
      </c>
      <c r="AV138" s="15" t="s">
        <v>143</v>
      </c>
      <c r="AW138" s="15" t="s">
        <v>31</v>
      </c>
      <c r="AX138" s="15" t="s">
        <v>77</v>
      </c>
      <c r="AY138" s="230" t="s">
        <v>136</v>
      </c>
    </row>
    <row r="139" spans="1:65" s="2" customFormat="1" ht="21.75" customHeight="1">
      <c r="A139" s="36"/>
      <c r="B139" s="37"/>
      <c r="C139" s="180" t="s">
        <v>190</v>
      </c>
      <c r="D139" s="180" t="s">
        <v>138</v>
      </c>
      <c r="E139" s="181" t="s">
        <v>191</v>
      </c>
      <c r="F139" s="182" t="s">
        <v>192</v>
      </c>
      <c r="G139" s="183" t="s">
        <v>141</v>
      </c>
      <c r="H139" s="184">
        <v>235.5</v>
      </c>
      <c r="I139" s="185"/>
      <c r="J139" s="186">
        <f>ROUND(I139*H139,2)</f>
        <v>0</v>
      </c>
      <c r="K139" s="182" t="s">
        <v>142</v>
      </c>
      <c r="L139" s="41"/>
      <c r="M139" s="187" t="s">
        <v>18</v>
      </c>
      <c r="N139" s="188" t="s">
        <v>41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8.0000000000000004E-4</v>
      </c>
      <c r="T139" s="190">
        <f>S139*H139</f>
        <v>0.18840000000000001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143</v>
      </c>
      <c r="AT139" s="191" t="s">
        <v>138</v>
      </c>
      <c r="AU139" s="191" t="s">
        <v>79</v>
      </c>
      <c r="AY139" s="19" t="s">
        <v>136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143</v>
      </c>
      <c r="BM139" s="191" t="s">
        <v>193</v>
      </c>
    </row>
    <row r="140" spans="1:65" s="2" customFormat="1">
      <c r="A140" s="36"/>
      <c r="B140" s="37"/>
      <c r="C140" s="38"/>
      <c r="D140" s="193" t="s">
        <v>145</v>
      </c>
      <c r="E140" s="38"/>
      <c r="F140" s="194" t="s">
        <v>194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145</v>
      </c>
      <c r="AU140" s="19" t="s">
        <v>79</v>
      </c>
    </row>
    <row r="141" spans="1:65" s="13" customFormat="1">
      <c r="B141" s="198"/>
      <c r="C141" s="199"/>
      <c r="D141" s="200" t="s">
        <v>147</v>
      </c>
      <c r="E141" s="201" t="s">
        <v>18</v>
      </c>
      <c r="F141" s="202" t="s">
        <v>148</v>
      </c>
      <c r="G141" s="199"/>
      <c r="H141" s="201" t="s">
        <v>18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147</v>
      </c>
      <c r="AU141" s="208" t="s">
        <v>79</v>
      </c>
      <c r="AV141" s="13" t="s">
        <v>77</v>
      </c>
      <c r="AW141" s="13" t="s">
        <v>31</v>
      </c>
      <c r="AX141" s="13" t="s">
        <v>70</v>
      </c>
      <c r="AY141" s="208" t="s">
        <v>136</v>
      </c>
    </row>
    <row r="142" spans="1:65" s="14" customFormat="1">
      <c r="B142" s="209"/>
      <c r="C142" s="210"/>
      <c r="D142" s="200" t="s">
        <v>147</v>
      </c>
      <c r="E142" s="211" t="s">
        <v>18</v>
      </c>
      <c r="F142" s="212" t="s">
        <v>195</v>
      </c>
      <c r="G142" s="210"/>
      <c r="H142" s="213">
        <v>235.5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147</v>
      </c>
      <c r="AU142" s="219" t="s">
        <v>79</v>
      </c>
      <c r="AV142" s="14" t="s">
        <v>79</v>
      </c>
      <c r="AW142" s="14" t="s">
        <v>31</v>
      </c>
      <c r="AX142" s="14" t="s">
        <v>70</v>
      </c>
      <c r="AY142" s="219" t="s">
        <v>136</v>
      </c>
    </row>
    <row r="143" spans="1:65" s="15" customFormat="1">
      <c r="B143" s="220"/>
      <c r="C143" s="221"/>
      <c r="D143" s="200" t="s">
        <v>147</v>
      </c>
      <c r="E143" s="222" t="s">
        <v>18</v>
      </c>
      <c r="F143" s="223" t="s">
        <v>150</v>
      </c>
      <c r="G143" s="221"/>
      <c r="H143" s="224">
        <v>235.5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147</v>
      </c>
      <c r="AU143" s="230" t="s">
        <v>79</v>
      </c>
      <c r="AV143" s="15" t="s">
        <v>143</v>
      </c>
      <c r="AW143" s="15" t="s">
        <v>31</v>
      </c>
      <c r="AX143" s="15" t="s">
        <v>77</v>
      </c>
      <c r="AY143" s="230" t="s">
        <v>136</v>
      </c>
    </row>
    <row r="144" spans="1:65" s="2" customFormat="1" ht="24.15" customHeight="1">
      <c r="A144" s="36"/>
      <c r="B144" s="37"/>
      <c r="C144" s="180" t="s">
        <v>196</v>
      </c>
      <c r="D144" s="180" t="s">
        <v>138</v>
      </c>
      <c r="E144" s="181" t="s">
        <v>197</v>
      </c>
      <c r="F144" s="182" t="s">
        <v>198</v>
      </c>
      <c r="G144" s="183" t="s">
        <v>199</v>
      </c>
      <c r="H144" s="184">
        <v>367.5</v>
      </c>
      <c r="I144" s="185"/>
      <c r="J144" s="186">
        <f>ROUND(I144*H144,2)</f>
        <v>0</v>
      </c>
      <c r="K144" s="182" t="s">
        <v>142</v>
      </c>
      <c r="L144" s="41"/>
      <c r="M144" s="187" t="s">
        <v>18</v>
      </c>
      <c r="N144" s="188" t="s">
        <v>41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143</v>
      </c>
      <c r="AT144" s="191" t="s">
        <v>138</v>
      </c>
      <c r="AU144" s="191" t="s">
        <v>79</v>
      </c>
      <c r="AY144" s="19" t="s">
        <v>136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77</v>
      </c>
      <c r="BK144" s="192">
        <f>ROUND(I144*H144,2)</f>
        <v>0</v>
      </c>
      <c r="BL144" s="19" t="s">
        <v>143</v>
      </c>
      <c r="BM144" s="191" t="s">
        <v>200</v>
      </c>
    </row>
    <row r="145" spans="1:65" s="2" customFormat="1">
      <c r="A145" s="36"/>
      <c r="B145" s="37"/>
      <c r="C145" s="38"/>
      <c r="D145" s="193" t="s">
        <v>145</v>
      </c>
      <c r="E145" s="38"/>
      <c r="F145" s="194" t="s">
        <v>201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145</v>
      </c>
      <c r="AU145" s="19" t="s">
        <v>79</v>
      </c>
    </row>
    <row r="146" spans="1:65" s="14" customFormat="1">
      <c r="B146" s="209"/>
      <c r="C146" s="210"/>
      <c r="D146" s="200" t="s">
        <v>147</v>
      </c>
      <c r="E146" s="211" t="s">
        <v>18</v>
      </c>
      <c r="F146" s="212" t="s">
        <v>202</v>
      </c>
      <c r="G146" s="210"/>
      <c r="H146" s="213">
        <v>67.5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147</v>
      </c>
      <c r="AU146" s="219" t="s">
        <v>79</v>
      </c>
      <c r="AV146" s="14" t="s">
        <v>79</v>
      </c>
      <c r="AW146" s="14" t="s">
        <v>31</v>
      </c>
      <c r="AX146" s="14" t="s">
        <v>70</v>
      </c>
      <c r="AY146" s="219" t="s">
        <v>136</v>
      </c>
    </row>
    <row r="147" spans="1:65" s="14" customFormat="1">
      <c r="B147" s="209"/>
      <c r="C147" s="210"/>
      <c r="D147" s="200" t="s">
        <v>147</v>
      </c>
      <c r="E147" s="211" t="s">
        <v>18</v>
      </c>
      <c r="F147" s="212" t="s">
        <v>203</v>
      </c>
      <c r="G147" s="210"/>
      <c r="H147" s="213">
        <v>300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147</v>
      </c>
      <c r="AU147" s="219" t="s">
        <v>79</v>
      </c>
      <c r="AV147" s="14" t="s">
        <v>79</v>
      </c>
      <c r="AW147" s="14" t="s">
        <v>31</v>
      </c>
      <c r="AX147" s="14" t="s">
        <v>70</v>
      </c>
      <c r="AY147" s="219" t="s">
        <v>136</v>
      </c>
    </row>
    <row r="148" spans="1:65" s="15" customFormat="1">
      <c r="B148" s="220"/>
      <c r="C148" s="221"/>
      <c r="D148" s="200" t="s">
        <v>147</v>
      </c>
      <c r="E148" s="222" t="s">
        <v>18</v>
      </c>
      <c r="F148" s="223" t="s">
        <v>150</v>
      </c>
      <c r="G148" s="221"/>
      <c r="H148" s="224">
        <v>367.5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147</v>
      </c>
      <c r="AU148" s="230" t="s">
        <v>79</v>
      </c>
      <c r="AV148" s="15" t="s">
        <v>143</v>
      </c>
      <c r="AW148" s="15" t="s">
        <v>31</v>
      </c>
      <c r="AX148" s="15" t="s">
        <v>77</v>
      </c>
      <c r="AY148" s="230" t="s">
        <v>136</v>
      </c>
    </row>
    <row r="149" spans="1:65" s="2" customFormat="1" ht="21.75" customHeight="1">
      <c r="A149" s="36"/>
      <c r="B149" s="37"/>
      <c r="C149" s="180" t="s">
        <v>204</v>
      </c>
      <c r="D149" s="180" t="s">
        <v>138</v>
      </c>
      <c r="E149" s="181" t="s">
        <v>205</v>
      </c>
      <c r="F149" s="182" t="s">
        <v>206</v>
      </c>
      <c r="G149" s="183" t="s">
        <v>199</v>
      </c>
      <c r="H149" s="184">
        <v>393.47</v>
      </c>
      <c r="I149" s="185"/>
      <c r="J149" s="186">
        <f>ROUND(I149*H149,2)</f>
        <v>0</v>
      </c>
      <c r="K149" s="182" t="s">
        <v>142</v>
      </c>
      <c r="L149" s="41"/>
      <c r="M149" s="187" t="s">
        <v>18</v>
      </c>
      <c r="N149" s="188" t="s">
        <v>41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143</v>
      </c>
      <c r="AT149" s="191" t="s">
        <v>138</v>
      </c>
      <c r="AU149" s="191" t="s">
        <v>79</v>
      </c>
      <c r="AY149" s="19" t="s">
        <v>136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77</v>
      </c>
      <c r="BK149" s="192">
        <f>ROUND(I149*H149,2)</f>
        <v>0</v>
      </c>
      <c r="BL149" s="19" t="s">
        <v>143</v>
      </c>
      <c r="BM149" s="191" t="s">
        <v>207</v>
      </c>
    </row>
    <row r="150" spans="1:65" s="2" customFormat="1">
      <c r="A150" s="36"/>
      <c r="B150" s="37"/>
      <c r="C150" s="38"/>
      <c r="D150" s="193" t="s">
        <v>145</v>
      </c>
      <c r="E150" s="38"/>
      <c r="F150" s="194" t="s">
        <v>208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145</v>
      </c>
      <c r="AU150" s="19" t="s">
        <v>79</v>
      </c>
    </row>
    <row r="151" spans="1:65" s="13" customFormat="1">
      <c r="B151" s="198"/>
      <c r="C151" s="199"/>
      <c r="D151" s="200" t="s">
        <v>147</v>
      </c>
      <c r="E151" s="201" t="s">
        <v>18</v>
      </c>
      <c r="F151" s="202" t="s">
        <v>148</v>
      </c>
      <c r="G151" s="199"/>
      <c r="H151" s="201" t="s">
        <v>18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147</v>
      </c>
      <c r="AU151" s="208" t="s">
        <v>79</v>
      </c>
      <c r="AV151" s="13" t="s">
        <v>77</v>
      </c>
      <c r="AW151" s="13" t="s">
        <v>31</v>
      </c>
      <c r="AX151" s="13" t="s">
        <v>70</v>
      </c>
      <c r="AY151" s="208" t="s">
        <v>136</v>
      </c>
    </row>
    <row r="152" spans="1:65" s="13" customFormat="1">
      <c r="B152" s="198"/>
      <c r="C152" s="199"/>
      <c r="D152" s="200" t="s">
        <v>147</v>
      </c>
      <c r="E152" s="201" t="s">
        <v>18</v>
      </c>
      <c r="F152" s="202" t="s">
        <v>166</v>
      </c>
      <c r="G152" s="199"/>
      <c r="H152" s="201" t="s">
        <v>18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147</v>
      </c>
      <c r="AU152" s="208" t="s">
        <v>79</v>
      </c>
      <c r="AV152" s="13" t="s">
        <v>77</v>
      </c>
      <c r="AW152" s="13" t="s">
        <v>31</v>
      </c>
      <c r="AX152" s="13" t="s">
        <v>70</v>
      </c>
      <c r="AY152" s="208" t="s">
        <v>136</v>
      </c>
    </row>
    <row r="153" spans="1:65" s="14" customFormat="1">
      <c r="B153" s="209"/>
      <c r="C153" s="210"/>
      <c r="D153" s="200" t="s">
        <v>147</v>
      </c>
      <c r="E153" s="211" t="s">
        <v>18</v>
      </c>
      <c r="F153" s="212" t="s">
        <v>209</v>
      </c>
      <c r="G153" s="210"/>
      <c r="H153" s="213">
        <v>300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147</v>
      </c>
      <c r="AU153" s="219" t="s">
        <v>79</v>
      </c>
      <c r="AV153" s="14" t="s">
        <v>79</v>
      </c>
      <c r="AW153" s="14" t="s">
        <v>31</v>
      </c>
      <c r="AX153" s="14" t="s">
        <v>70</v>
      </c>
      <c r="AY153" s="219" t="s">
        <v>136</v>
      </c>
    </row>
    <row r="154" spans="1:65" s="14" customFormat="1">
      <c r="B154" s="209"/>
      <c r="C154" s="210"/>
      <c r="D154" s="200" t="s">
        <v>147</v>
      </c>
      <c r="E154" s="211" t="s">
        <v>18</v>
      </c>
      <c r="F154" s="212" t="s">
        <v>210</v>
      </c>
      <c r="G154" s="210"/>
      <c r="H154" s="213">
        <v>67.5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147</v>
      </c>
      <c r="AU154" s="219" t="s">
        <v>79</v>
      </c>
      <c r="AV154" s="14" t="s">
        <v>79</v>
      </c>
      <c r="AW154" s="14" t="s">
        <v>31</v>
      </c>
      <c r="AX154" s="14" t="s">
        <v>70</v>
      </c>
      <c r="AY154" s="219" t="s">
        <v>136</v>
      </c>
    </row>
    <row r="155" spans="1:65" s="14" customFormat="1">
      <c r="B155" s="209"/>
      <c r="C155" s="210"/>
      <c r="D155" s="200" t="s">
        <v>147</v>
      </c>
      <c r="E155" s="211" t="s">
        <v>18</v>
      </c>
      <c r="F155" s="212" t="s">
        <v>211</v>
      </c>
      <c r="G155" s="210"/>
      <c r="H155" s="213">
        <v>25.97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147</v>
      </c>
      <c r="AU155" s="219" t="s">
        <v>79</v>
      </c>
      <c r="AV155" s="14" t="s">
        <v>79</v>
      </c>
      <c r="AW155" s="14" t="s">
        <v>31</v>
      </c>
      <c r="AX155" s="14" t="s">
        <v>70</v>
      </c>
      <c r="AY155" s="219" t="s">
        <v>136</v>
      </c>
    </row>
    <row r="156" spans="1:65" s="15" customFormat="1">
      <c r="B156" s="220"/>
      <c r="C156" s="221"/>
      <c r="D156" s="200" t="s">
        <v>147</v>
      </c>
      <c r="E156" s="222" t="s">
        <v>18</v>
      </c>
      <c r="F156" s="223" t="s">
        <v>150</v>
      </c>
      <c r="G156" s="221"/>
      <c r="H156" s="224">
        <v>393.47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147</v>
      </c>
      <c r="AU156" s="230" t="s">
        <v>79</v>
      </c>
      <c r="AV156" s="15" t="s">
        <v>143</v>
      </c>
      <c r="AW156" s="15" t="s">
        <v>31</v>
      </c>
      <c r="AX156" s="15" t="s">
        <v>77</v>
      </c>
      <c r="AY156" s="230" t="s">
        <v>136</v>
      </c>
    </row>
    <row r="157" spans="1:65" s="2" customFormat="1" ht="16.5" customHeight="1">
      <c r="A157" s="36"/>
      <c r="B157" s="37"/>
      <c r="C157" s="180" t="s">
        <v>212</v>
      </c>
      <c r="D157" s="180" t="s">
        <v>138</v>
      </c>
      <c r="E157" s="181" t="s">
        <v>213</v>
      </c>
      <c r="F157" s="182" t="s">
        <v>214</v>
      </c>
      <c r="G157" s="183" t="s">
        <v>199</v>
      </c>
      <c r="H157" s="184">
        <v>2.8439999999999999</v>
      </c>
      <c r="I157" s="185"/>
      <c r="J157" s="186">
        <f>ROUND(I157*H157,2)</f>
        <v>0</v>
      </c>
      <c r="K157" s="182" t="s">
        <v>142</v>
      </c>
      <c r="L157" s="41"/>
      <c r="M157" s="187" t="s">
        <v>18</v>
      </c>
      <c r="N157" s="188" t="s">
        <v>41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143</v>
      </c>
      <c r="AT157" s="191" t="s">
        <v>138</v>
      </c>
      <c r="AU157" s="191" t="s">
        <v>79</v>
      </c>
      <c r="AY157" s="19" t="s">
        <v>136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77</v>
      </c>
      <c r="BK157" s="192">
        <f>ROUND(I157*H157,2)</f>
        <v>0</v>
      </c>
      <c r="BL157" s="19" t="s">
        <v>143</v>
      </c>
      <c r="BM157" s="191" t="s">
        <v>215</v>
      </c>
    </row>
    <row r="158" spans="1:65" s="2" customFormat="1">
      <c r="A158" s="36"/>
      <c r="B158" s="37"/>
      <c r="C158" s="38"/>
      <c r="D158" s="193" t="s">
        <v>145</v>
      </c>
      <c r="E158" s="38"/>
      <c r="F158" s="194" t="s">
        <v>216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145</v>
      </c>
      <c r="AU158" s="19" t="s">
        <v>79</v>
      </c>
    </row>
    <row r="159" spans="1:65" s="13" customFormat="1">
      <c r="B159" s="198"/>
      <c r="C159" s="199"/>
      <c r="D159" s="200" t="s">
        <v>147</v>
      </c>
      <c r="E159" s="201" t="s">
        <v>18</v>
      </c>
      <c r="F159" s="202" t="s">
        <v>148</v>
      </c>
      <c r="G159" s="199"/>
      <c r="H159" s="201" t="s">
        <v>18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147</v>
      </c>
      <c r="AU159" s="208" t="s">
        <v>79</v>
      </c>
      <c r="AV159" s="13" t="s">
        <v>77</v>
      </c>
      <c r="AW159" s="13" t="s">
        <v>31</v>
      </c>
      <c r="AX159" s="13" t="s">
        <v>70</v>
      </c>
      <c r="AY159" s="208" t="s">
        <v>136</v>
      </c>
    </row>
    <row r="160" spans="1:65" s="14" customFormat="1">
      <c r="B160" s="209"/>
      <c r="C160" s="210"/>
      <c r="D160" s="200" t="s">
        <v>147</v>
      </c>
      <c r="E160" s="211" t="s">
        <v>18</v>
      </c>
      <c r="F160" s="212" t="s">
        <v>217</v>
      </c>
      <c r="G160" s="210"/>
      <c r="H160" s="213">
        <v>2.8439999999999999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147</v>
      </c>
      <c r="AU160" s="219" t="s">
        <v>79</v>
      </c>
      <c r="AV160" s="14" t="s">
        <v>79</v>
      </c>
      <c r="AW160" s="14" t="s">
        <v>31</v>
      </c>
      <c r="AX160" s="14" t="s">
        <v>70</v>
      </c>
      <c r="AY160" s="219" t="s">
        <v>136</v>
      </c>
    </row>
    <row r="161" spans="1:65" s="15" customFormat="1">
      <c r="B161" s="220"/>
      <c r="C161" s="221"/>
      <c r="D161" s="200" t="s">
        <v>147</v>
      </c>
      <c r="E161" s="222" t="s">
        <v>18</v>
      </c>
      <c r="F161" s="223" t="s">
        <v>150</v>
      </c>
      <c r="G161" s="221"/>
      <c r="H161" s="224">
        <v>2.8439999999999999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147</v>
      </c>
      <c r="AU161" s="230" t="s">
        <v>79</v>
      </c>
      <c r="AV161" s="15" t="s">
        <v>143</v>
      </c>
      <c r="AW161" s="15" t="s">
        <v>31</v>
      </c>
      <c r="AX161" s="15" t="s">
        <v>77</v>
      </c>
      <c r="AY161" s="230" t="s">
        <v>136</v>
      </c>
    </row>
    <row r="162" spans="1:65" s="2" customFormat="1" ht="24.15" customHeight="1">
      <c r="A162" s="36"/>
      <c r="B162" s="37"/>
      <c r="C162" s="180" t="s">
        <v>218</v>
      </c>
      <c r="D162" s="180" t="s">
        <v>138</v>
      </c>
      <c r="E162" s="181" t="s">
        <v>219</v>
      </c>
      <c r="F162" s="182" t="s">
        <v>220</v>
      </c>
      <c r="G162" s="183" t="s">
        <v>153</v>
      </c>
      <c r="H162" s="184">
        <v>8</v>
      </c>
      <c r="I162" s="185"/>
      <c r="J162" s="186">
        <f>ROUND(I162*H162,2)</f>
        <v>0</v>
      </c>
      <c r="K162" s="182" t="s">
        <v>142</v>
      </c>
      <c r="L162" s="41"/>
      <c r="M162" s="187" t="s">
        <v>18</v>
      </c>
      <c r="N162" s="188" t="s">
        <v>41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143</v>
      </c>
      <c r="AT162" s="191" t="s">
        <v>138</v>
      </c>
      <c r="AU162" s="191" t="s">
        <v>79</v>
      </c>
      <c r="AY162" s="19" t="s">
        <v>136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77</v>
      </c>
      <c r="BK162" s="192">
        <f>ROUND(I162*H162,2)</f>
        <v>0</v>
      </c>
      <c r="BL162" s="19" t="s">
        <v>143</v>
      </c>
      <c r="BM162" s="191" t="s">
        <v>221</v>
      </c>
    </row>
    <row r="163" spans="1:65" s="2" customFormat="1">
      <c r="A163" s="36"/>
      <c r="B163" s="37"/>
      <c r="C163" s="38"/>
      <c r="D163" s="193" t="s">
        <v>145</v>
      </c>
      <c r="E163" s="38"/>
      <c r="F163" s="194" t="s">
        <v>222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145</v>
      </c>
      <c r="AU163" s="19" t="s">
        <v>79</v>
      </c>
    </row>
    <row r="164" spans="1:65" s="2" customFormat="1" ht="24.15" customHeight="1">
      <c r="A164" s="36"/>
      <c r="B164" s="37"/>
      <c r="C164" s="180" t="s">
        <v>223</v>
      </c>
      <c r="D164" s="180" t="s">
        <v>138</v>
      </c>
      <c r="E164" s="181" t="s">
        <v>224</v>
      </c>
      <c r="F164" s="182" t="s">
        <v>225</v>
      </c>
      <c r="G164" s="183" t="s">
        <v>153</v>
      </c>
      <c r="H164" s="184">
        <v>8</v>
      </c>
      <c r="I164" s="185"/>
      <c r="J164" s="186">
        <f>ROUND(I164*H164,2)</f>
        <v>0</v>
      </c>
      <c r="K164" s="182" t="s">
        <v>142</v>
      </c>
      <c r="L164" s="41"/>
      <c r="M164" s="187" t="s">
        <v>18</v>
      </c>
      <c r="N164" s="188" t="s">
        <v>41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143</v>
      </c>
      <c r="AT164" s="191" t="s">
        <v>138</v>
      </c>
      <c r="AU164" s="191" t="s">
        <v>79</v>
      </c>
      <c r="AY164" s="19" t="s">
        <v>136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77</v>
      </c>
      <c r="BK164" s="192">
        <f>ROUND(I164*H164,2)</f>
        <v>0</v>
      </c>
      <c r="BL164" s="19" t="s">
        <v>143</v>
      </c>
      <c r="BM164" s="191" t="s">
        <v>226</v>
      </c>
    </row>
    <row r="165" spans="1:65" s="2" customFormat="1">
      <c r="A165" s="36"/>
      <c r="B165" s="37"/>
      <c r="C165" s="38"/>
      <c r="D165" s="193" t="s">
        <v>145</v>
      </c>
      <c r="E165" s="38"/>
      <c r="F165" s="194" t="s">
        <v>227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145</v>
      </c>
      <c r="AU165" s="19" t="s">
        <v>79</v>
      </c>
    </row>
    <row r="166" spans="1:65" s="2" customFormat="1" ht="24.15" customHeight="1">
      <c r="A166" s="36"/>
      <c r="B166" s="37"/>
      <c r="C166" s="180" t="s">
        <v>8</v>
      </c>
      <c r="D166" s="180" t="s">
        <v>138</v>
      </c>
      <c r="E166" s="181" t="s">
        <v>228</v>
      </c>
      <c r="F166" s="182" t="s">
        <v>229</v>
      </c>
      <c r="G166" s="183" t="s">
        <v>153</v>
      </c>
      <c r="H166" s="184">
        <v>8</v>
      </c>
      <c r="I166" s="185"/>
      <c r="J166" s="186">
        <f>ROUND(I166*H166,2)</f>
        <v>0</v>
      </c>
      <c r="K166" s="182" t="s">
        <v>142</v>
      </c>
      <c r="L166" s="41"/>
      <c r="M166" s="187" t="s">
        <v>18</v>
      </c>
      <c r="N166" s="188" t="s">
        <v>41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143</v>
      </c>
      <c r="AT166" s="191" t="s">
        <v>138</v>
      </c>
      <c r="AU166" s="191" t="s">
        <v>79</v>
      </c>
      <c r="AY166" s="19" t="s">
        <v>136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77</v>
      </c>
      <c r="BK166" s="192">
        <f>ROUND(I166*H166,2)</f>
        <v>0</v>
      </c>
      <c r="BL166" s="19" t="s">
        <v>143</v>
      </c>
      <c r="BM166" s="191" t="s">
        <v>230</v>
      </c>
    </row>
    <row r="167" spans="1:65" s="2" customFormat="1">
      <c r="A167" s="36"/>
      <c r="B167" s="37"/>
      <c r="C167" s="38"/>
      <c r="D167" s="193" t="s">
        <v>145</v>
      </c>
      <c r="E167" s="38"/>
      <c r="F167" s="194" t="s">
        <v>231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145</v>
      </c>
      <c r="AU167" s="19" t="s">
        <v>79</v>
      </c>
    </row>
    <row r="168" spans="1:65" s="2" customFormat="1" ht="21.75" customHeight="1">
      <c r="A168" s="36"/>
      <c r="B168" s="37"/>
      <c r="C168" s="180" t="s">
        <v>232</v>
      </c>
      <c r="D168" s="180" t="s">
        <v>138</v>
      </c>
      <c r="E168" s="181" t="s">
        <v>233</v>
      </c>
      <c r="F168" s="182" t="s">
        <v>234</v>
      </c>
      <c r="G168" s="183" t="s">
        <v>141</v>
      </c>
      <c r="H168" s="184">
        <v>169.92</v>
      </c>
      <c r="I168" s="185"/>
      <c r="J168" s="186">
        <f>ROUND(I168*H168,2)</f>
        <v>0</v>
      </c>
      <c r="K168" s="182" t="s">
        <v>142</v>
      </c>
      <c r="L168" s="41"/>
      <c r="M168" s="187" t="s">
        <v>18</v>
      </c>
      <c r="N168" s="188" t="s">
        <v>41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143</v>
      </c>
      <c r="AT168" s="191" t="s">
        <v>138</v>
      </c>
      <c r="AU168" s="191" t="s">
        <v>79</v>
      </c>
      <c r="AY168" s="19" t="s">
        <v>136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77</v>
      </c>
      <c r="BK168" s="192">
        <f>ROUND(I168*H168,2)</f>
        <v>0</v>
      </c>
      <c r="BL168" s="19" t="s">
        <v>143</v>
      </c>
      <c r="BM168" s="191" t="s">
        <v>235</v>
      </c>
    </row>
    <row r="169" spans="1:65" s="2" customFormat="1">
      <c r="A169" s="36"/>
      <c r="B169" s="37"/>
      <c r="C169" s="38"/>
      <c r="D169" s="193" t="s">
        <v>145</v>
      </c>
      <c r="E169" s="38"/>
      <c r="F169" s="194" t="s">
        <v>236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145</v>
      </c>
      <c r="AU169" s="19" t="s">
        <v>79</v>
      </c>
    </row>
    <row r="170" spans="1:65" s="2" customFormat="1" ht="37.799999999999997" customHeight="1">
      <c r="A170" s="36"/>
      <c r="B170" s="37"/>
      <c r="C170" s="180" t="s">
        <v>237</v>
      </c>
      <c r="D170" s="180" t="s">
        <v>138</v>
      </c>
      <c r="E170" s="181" t="s">
        <v>238</v>
      </c>
      <c r="F170" s="182" t="s">
        <v>239</v>
      </c>
      <c r="G170" s="183" t="s">
        <v>153</v>
      </c>
      <c r="H170" s="184">
        <v>152</v>
      </c>
      <c r="I170" s="185"/>
      <c r="J170" s="186">
        <f>ROUND(I170*H170,2)</f>
        <v>0</v>
      </c>
      <c r="K170" s="182" t="s">
        <v>142</v>
      </c>
      <c r="L170" s="41"/>
      <c r="M170" s="187" t="s">
        <v>18</v>
      </c>
      <c r="N170" s="188" t="s">
        <v>41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143</v>
      </c>
      <c r="AT170" s="191" t="s">
        <v>138</v>
      </c>
      <c r="AU170" s="191" t="s">
        <v>79</v>
      </c>
      <c r="AY170" s="19" t="s">
        <v>136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77</v>
      </c>
      <c r="BK170" s="192">
        <f>ROUND(I170*H170,2)</f>
        <v>0</v>
      </c>
      <c r="BL170" s="19" t="s">
        <v>143</v>
      </c>
      <c r="BM170" s="191" t="s">
        <v>240</v>
      </c>
    </row>
    <row r="171" spans="1:65" s="2" customFormat="1">
      <c r="A171" s="36"/>
      <c r="B171" s="37"/>
      <c r="C171" s="38"/>
      <c r="D171" s="193" t="s">
        <v>145</v>
      </c>
      <c r="E171" s="38"/>
      <c r="F171" s="194" t="s">
        <v>241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145</v>
      </c>
      <c r="AU171" s="19" t="s">
        <v>79</v>
      </c>
    </row>
    <row r="172" spans="1:65" s="14" customFormat="1">
      <c r="B172" s="209"/>
      <c r="C172" s="210"/>
      <c r="D172" s="200" t="s">
        <v>147</v>
      </c>
      <c r="E172" s="211" t="s">
        <v>18</v>
      </c>
      <c r="F172" s="212" t="s">
        <v>242</v>
      </c>
      <c r="G172" s="210"/>
      <c r="H172" s="213">
        <v>152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147</v>
      </c>
      <c r="AU172" s="219" t="s">
        <v>79</v>
      </c>
      <c r="AV172" s="14" t="s">
        <v>79</v>
      </c>
      <c r="AW172" s="14" t="s">
        <v>31</v>
      </c>
      <c r="AX172" s="14" t="s">
        <v>77</v>
      </c>
      <c r="AY172" s="219" t="s">
        <v>136</v>
      </c>
    </row>
    <row r="173" spans="1:65" s="2" customFormat="1" ht="33" customHeight="1">
      <c r="A173" s="36"/>
      <c r="B173" s="37"/>
      <c r="C173" s="180" t="s">
        <v>243</v>
      </c>
      <c r="D173" s="180" t="s">
        <v>138</v>
      </c>
      <c r="E173" s="181" t="s">
        <v>244</v>
      </c>
      <c r="F173" s="182" t="s">
        <v>245</v>
      </c>
      <c r="G173" s="183" t="s">
        <v>153</v>
      </c>
      <c r="H173" s="184">
        <v>152</v>
      </c>
      <c r="I173" s="185"/>
      <c r="J173" s="186">
        <f>ROUND(I173*H173,2)</f>
        <v>0</v>
      </c>
      <c r="K173" s="182" t="s">
        <v>142</v>
      </c>
      <c r="L173" s="41"/>
      <c r="M173" s="187" t="s">
        <v>18</v>
      </c>
      <c r="N173" s="188" t="s">
        <v>41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143</v>
      </c>
      <c r="AT173" s="191" t="s">
        <v>138</v>
      </c>
      <c r="AU173" s="191" t="s">
        <v>79</v>
      </c>
      <c r="AY173" s="19" t="s">
        <v>136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77</v>
      </c>
      <c r="BK173" s="192">
        <f>ROUND(I173*H173,2)</f>
        <v>0</v>
      </c>
      <c r="BL173" s="19" t="s">
        <v>143</v>
      </c>
      <c r="BM173" s="191" t="s">
        <v>246</v>
      </c>
    </row>
    <row r="174" spans="1:65" s="2" customFormat="1">
      <c r="A174" s="36"/>
      <c r="B174" s="37"/>
      <c r="C174" s="38"/>
      <c r="D174" s="193" t="s">
        <v>145</v>
      </c>
      <c r="E174" s="38"/>
      <c r="F174" s="194" t="s">
        <v>247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145</v>
      </c>
      <c r="AU174" s="19" t="s">
        <v>79</v>
      </c>
    </row>
    <row r="175" spans="1:65" s="2" customFormat="1" ht="33" customHeight="1">
      <c r="A175" s="36"/>
      <c r="B175" s="37"/>
      <c r="C175" s="180" t="s">
        <v>248</v>
      </c>
      <c r="D175" s="180" t="s">
        <v>138</v>
      </c>
      <c r="E175" s="181" t="s">
        <v>249</v>
      </c>
      <c r="F175" s="182" t="s">
        <v>250</v>
      </c>
      <c r="G175" s="183" t="s">
        <v>153</v>
      </c>
      <c r="H175" s="184">
        <v>152</v>
      </c>
      <c r="I175" s="185"/>
      <c r="J175" s="186">
        <f>ROUND(I175*H175,2)</f>
        <v>0</v>
      </c>
      <c r="K175" s="182" t="s">
        <v>142</v>
      </c>
      <c r="L175" s="41"/>
      <c r="M175" s="187" t="s">
        <v>18</v>
      </c>
      <c r="N175" s="188" t="s">
        <v>41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143</v>
      </c>
      <c r="AT175" s="191" t="s">
        <v>138</v>
      </c>
      <c r="AU175" s="191" t="s">
        <v>79</v>
      </c>
      <c r="AY175" s="19" t="s">
        <v>136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77</v>
      </c>
      <c r="BK175" s="192">
        <f>ROUND(I175*H175,2)</f>
        <v>0</v>
      </c>
      <c r="BL175" s="19" t="s">
        <v>143</v>
      </c>
      <c r="BM175" s="191" t="s">
        <v>251</v>
      </c>
    </row>
    <row r="176" spans="1:65" s="2" customFormat="1">
      <c r="A176" s="36"/>
      <c r="B176" s="37"/>
      <c r="C176" s="38"/>
      <c r="D176" s="193" t="s">
        <v>145</v>
      </c>
      <c r="E176" s="38"/>
      <c r="F176" s="194" t="s">
        <v>252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145</v>
      </c>
      <c r="AU176" s="19" t="s">
        <v>79</v>
      </c>
    </row>
    <row r="177" spans="1:65" s="2" customFormat="1" ht="21.75" customHeight="1">
      <c r="A177" s="36"/>
      <c r="B177" s="37"/>
      <c r="C177" s="180" t="s">
        <v>253</v>
      </c>
      <c r="D177" s="180" t="s">
        <v>138</v>
      </c>
      <c r="E177" s="181" t="s">
        <v>254</v>
      </c>
      <c r="F177" s="182" t="s">
        <v>255</v>
      </c>
      <c r="G177" s="183" t="s">
        <v>141</v>
      </c>
      <c r="H177" s="184">
        <v>2548.8000000000002</v>
      </c>
      <c r="I177" s="185"/>
      <c r="J177" s="186">
        <f>ROUND(I177*H177,2)</f>
        <v>0</v>
      </c>
      <c r="K177" s="182" t="s">
        <v>142</v>
      </c>
      <c r="L177" s="41"/>
      <c r="M177" s="187" t="s">
        <v>18</v>
      </c>
      <c r="N177" s="188" t="s">
        <v>41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143</v>
      </c>
      <c r="AT177" s="191" t="s">
        <v>138</v>
      </c>
      <c r="AU177" s="191" t="s">
        <v>79</v>
      </c>
      <c r="AY177" s="19" t="s">
        <v>136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77</v>
      </c>
      <c r="BK177" s="192">
        <f>ROUND(I177*H177,2)</f>
        <v>0</v>
      </c>
      <c r="BL177" s="19" t="s">
        <v>143</v>
      </c>
      <c r="BM177" s="191" t="s">
        <v>256</v>
      </c>
    </row>
    <row r="178" spans="1:65" s="2" customFormat="1">
      <c r="A178" s="36"/>
      <c r="B178" s="37"/>
      <c r="C178" s="38"/>
      <c r="D178" s="193" t="s">
        <v>145</v>
      </c>
      <c r="E178" s="38"/>
      <c r="F178" s="194" t="s">
        <v>257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145</v>
      </c>
      <c r="AU178" s="19" t="s">
        <v>79</v>
      </c>
    </row>
    <row r="179" spans="1:65" s="14" customFormat="1">
      <c r="B179" s="209"/>
      <c r="C179" s="210"/>
      <c r="D179" s="200" t="s">
        <v>147</v>
      </c>
      <c r="E179" s="211" t="s">
        <v>18</v>
      </c>
      <c r="F179" s="212" t="s">
        <v>258</v>
      </c>
      <c r="G179" s="210"/>
      <c r="H179" s="213">
        <v>2548.8000000000002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147</v>
      </c>
      <c r="AU179" s="219" t="s">
        <v>79</v>
      </c>
      <c r="AV179" s="14" t="s">
        <v>79</v>
      </c>
      <c r="AW179" s="14" t="s">
        <v>31</v>
      </c>
      <c r="AX179" s="14" t="s">
        <v>77</v>
      </c>
      <c r="AY179" s="219" t="s">
        <v>136</v>
      </c>
    </row>
    <row r="180" spans="1:65" s="2" customFormat="1" ht="37.799999999999997" customHeight="1">
      <c r="A180" s="36"/>
      <c r="B180" s="37"/>
      <c r="C180" s="180" t="s">
        <v>7</v>
      </c>
      <c r="D180" s="180" t="s">
        <v>138</v>
      </c>
      <c r="E180" s="181" t="s">
        <v>259</v>
      </c>
      <c r="F180" s="182" t="s">
        <v>260</v>
      </c>
      <c r="G180" s="183" t="s">
        <v>199</v>
      </c>
      <c r="H180" s="184">
        <v>393.47</v>
      </c>
      <c r="I180" s="185"/>
      <c r="J180" s="186">
        <f>ROUND(I180*H180,2)</f>
        <v>0</v>
      </c>
      <c r="K180" s="182" t="s">
        <v>142</v>
      </c>
      <c r="L180" s="41"/>
      <c r="M180" s="187" t="s">
        <v>18</v>
      </c>
      <c r="N180" s="188" t="s">
        <v>41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143</v>
      </c>
      <c r="AT180" s="191" t="s">
        <v>138</v>
      </c>
      <c r="AU180" s="191" t="s">
        <v>79</v>
      </c>
      <c r="AY180" s="19" t="s">
        <v>136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77</v>
      </c>
      <c r="BK180" s="192">
        <f>ROUND(I180*H180,2)</f>
        <v>0</v>
      </c>
      <c r="BL180" s="19" t="s">
        <v>143</v>
      </c>
      <c r="BM180" s="191" t="s">
        <v>261</v>
      </c>
    </row>
    <row r="181" spans="1:65" s="2" customFormat="1">
      <c r="A181" s="36"/>
      <c r="B181" s="37"/>
      <c r="C181" s="38"/>
      <c r="D181" s="193" t="s">
        <v>145</v>
      </c>
      <c r="E181" s="38"/>
      <c r="F181" s="194" t="s">
        <v>262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145</v>
      </c>
      <c r="AU181" s="19" t="s">
        <v>79</v>
      </c>
    </row>
    <row r="182" spans="1:65" s="14" customFormat="1">
      <c r="B182" s="209"/>
      <c r="C182" s="210"/>
      <c r="D182" s="200" t="s">
        <v>147</v>
      </c>
      <c r="E182" s="211" t="s">
        <v>18</v>
      </c>
      <c r="F182" s="212" t="s">
        <v>209</v>
      </c>
      <c r="G182" s="210"/>
      <c r="H182" s="213">
        <v>300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147</v>
      </c>
      <c r="AU182" s="219" t="s">
        <v>79</v>
      </c>
      <c r="AV182" s="14" t="s">
        <v>79</v>
      </c>
      <c r="AW182" s="14" t="s">
        <v>31</v>
      </c>
      <c r="AX182" s="14" t="s">
        <v>70</v>
      </c>
      <c r="AY182" s="219" t="s">
        <v>136</v>
      </c>
    </row>
    <row r="183" spans="1:65" s="14" customFormat="1">
      <c r="B183" s="209"/>
      <c r="C183" s="210"/>
      <c r="D183" s="200" t="s">
        <v>147</v>
      </c>
      <c r="E183" s="211" t="s">
        <v>18</v>
      </c>
      <c r="F183" s="212" t="s">
        <v>210</v>
      </c>
      <c r="G183" s="210"/>
      <c r="H183" s="213">
        <v>67.5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147</v>
      </c>
      <c r="AU183" s="219" t="s">
        <v>79</v>
      </c>
      <c r="AV183" s="14" t="s">
        <v>79</v>
      </c>
      <c r="AW183" s="14" t="s">
        <v>31</v>
      </c>
      <c r="AX183" s="14" t="s">
        <v>70</v>
      </c>
      <c r="AY183" s="219" t="s">
        <v>136</v>
      </c>
    </row>
    <row r="184" spans="1:65" s="14" customFormat="1">
      <c r="B184" s="209"/>
      <c r="C184" s="210"/>
      <c r="D184" s="200" t="s">
        <v>147</v>
      </c>
      <c r="E184" s="211" t="s">
        <v>18</v>
      </c>
      <c r="F184" s="212" t="s">
        <v>211</v>
      </c>
      <c r="G184" s="210"/>
      <c r="H184" s="213">
        <v>25.97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147</v>
      </c>
      <c r="AU184" s="219" t="s">
        <v>79</v>
      </c>
      <c r="AV184" s="14" t="s">
        <v>79</v>
      </c>
      <c r="AW184" s="14" t="s">
        <v>31</v>
      </c>
      <c r="AX184" s="14" t="s">
        <v>70</v>
      </c>
      <c r="AY184" s="219" t="s">
        <v>136</v>
      </c>
    </row>
    <row r="185" spans="1:65" s="15" customFormat="1">
      <c r="B185" s="220"/>
      <c r="C185" s="221"/>
      <c r="D185" s="200" t="s">
        <v>147</v>
      </c>
      <c r="E185" s="222" t="s">
        <v>18</v>
      </c>
      <c r="F185" s="223" t="s">
        <v>150</v>
      </c>
      <c r="G185" s="221"/>
      <c r="H185" s="224">
        <v>393.47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147</v>
      </c>
      <c r="AU185" s="230" t="s">
        <v>79</v>
      </c>
      <c r="AV185" s="15" t="s">
        <v>143</v>
      </c>
      <c r="AW185" s="15" t="s">
        <v>31</v>
      </c>
      <c r="AX185" s="15" t="s">
        <v>77</v>
      </c>
      <c r="AY185" s="230" t="s">
        <v>136</v>
      </c>
    </row>
    <row r="186" spans="1:65" s="2" customFormat="1" ht="37.799999999999997" customHeight="1">
      <c r="A186" s="36"/>
      <c r="B186" s="37"/>
      <c r="C186" s="180" t="s">
        <v>263</v>
      </c>
      <c r="D186" s="180" t="s">
        <v>138</v>
      </c>
      <c r="E186" s="181" t="s">
        <v>264</v>
      </c>
      <c r="F186" s="182" t="s">
        <v>265</v>
      </c>
      <c r="G186" s="183" t="s">
        <v>199</v>
      </c>
      <c r="H186" s="184">
        <v>3934.7</v>
      </c>
      <c r="I186" s="185"/>
      <c r="J186" s="186">
        <f>ROUND(I186*H186,2)</f>
        <v>0</v>
      </c>
      <c r="K186" s="182" t="s">
        <v>142</v>
      </c>
      <c r="L186" s="41"/>
      <c r="M186" s="187" t="s">
        <v>18</v>
      </c>
      <c r="N186" s="188" t="s">
        <v>41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143</v>
      </c>
      <c r="AT186" s="191" t="s">
        <v>138</v>
      </c>
      <c r="AU186" s="191" t="s">
        <v>79</v>
      </c>
      <c r="AY186" s="19" t="s">
        <v>136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77</v>
      </c>
      <c r="BK186" s="192">
        <f>ROUND(I186*H186,2)</f>
        <v>0</v>
      </c>
      <c r="BL186" s="19" t="s">
        <v>143</v>
      </c>
      <c r="BM186" s="191" t="s">
        <v>266</v>
      </c>
    </row>
    <row r="187" spans="1:65" s="2" customFormat="1">
      <c r="A187" s="36"/>
      <c r="B187" s="37"/>
      <c r="C187" s="38"/>
      <c r="D187" s="193" t="s">
        <v>145</v>
      </c>
      <c r="E187" s="38"/>
      <c r="F187" s="194" t="s">
        <v>267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145</v>
      </c>
      <c r="AU187" s="19" t="s">
        <v>79</v>
      </c>
    </row>
    <row r="188" spans="1:65" s="14" customFormat="1">
      <c r="B188" s="209"/>
      <c r="C188" s="210"/>
      <c r="D188" s="200" t="s">
        <v>147</v>
      </c>
      <c r="E188" s="210"/>
      <c r="F188" s="212" t="s">
        <v>268</v>
      </c>
      <c r="G188" s="210"/>
      <c r="H188" s="213">
        <v>3934.7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147</v>
      </c>
      <c r="AU188" s="219" t="s">
        <v>79</v>
      </c>
      <c r="AV188" s="14" t="s">
        <v>79</v>
      </c>
      <c r="AW188" s="14" t="s">
        <v>4</v>
      </c>
      <c r="AX188" s="14" t="s">
        <v>77</v>
      </c>
      <c r="AY188" s="219" t="s">
        <v>136</v>
      </c>
    </row>
    <row r="189" spans="1:65" s="2" customFormat="1" ht="24.15" customHeight="1">
      <c r="A189" s="36"/>
      <c r="B189" s="37"/>
      <c r="C189" s="180" t="s">
        <v>269</v>
      </c>
      <c r="D189" s="180" t="s">
        <v>138</v>
      </c>
      <c r="E189" s="181" t="s">
        <v>270</v>
      </c>
      <c r="F189" s="182" t="s">
        <v>271</v>
      </c>
      <c r="G189" s="183" t="s">
        <v>199</v>
      </c>
      <c r="H189" s="184">
        <v>300</v>
      </c>
      <c r="I189" s="185"/>
      <c r="J189" s="186">
        <f>ROUND(I189*H189,2)</f>
        <v>0</v>
      </c>
      <c r="K189" s="182" t="s">
        <v>142</v>
      </c>
      <c r="L189" s="41"/>
      <c r="M189" s="187" t="s">
        <v>18</v>
      </c>
      <c r="N189" s="188" t="s">
        <v>41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143</v>
      </c>
      <c r="AT189" s="191" t="s">
        <v>138</v>
      </c>
      <c r="AU189" s="191" t="s">
        <v>79</v>
      </c>
      <c r="AY189" s="19" t="s">
        <v>136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77</v>
      </c>
      <c r="BK189" s="192">
        <f>ROUND(I189*H189,2)</f>
        <v>0</v>
      </c>
      <c r="BL189" s="19" t="s">
        <v>143</v>
      </c>
      <c r="BM189" s="191" t="s">
        <v>272</v>
      </c>
    </row>
    <row r="190" spans="1:65" s="2" customFormat="1">
      <c r="A190" s="36"/>
      <c r="B190" s="37"/>
      <c r="C190" s="38"/>
      <c r="D190" s="193" t="s">
        <v>145</v>
      </c>
      <c r="E190" s="38"/>
      <c r="F190" s="194" t="s">
        <v>273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145</v>
      </c>
      <c r="AU190" s="19" t="s">
        <v>79</v>
      </c>
    </row>
    <row r="191" spans="1:65" s="13" customFormat="1">
      <c r="B191" s="198"/>
      <c r="C191" s="199"/>
      <c r="D191" s="200" t="s">
        <v>147</v>
      </c>
      <c r="E191" s="201" t="s">
        <v>18</v>
      </c>
      <c r="F191" s="202" t="s">
        <v>148</v>
      </c>
      <c r="G191" s="199"/>
      <c r="H191" s="201" t="s">
        <v>18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147</v>
      </c>
      <c r="AU191" s="208" t="s">
        <v>79</v>
      </c>
      <c r="AV191" s="13" t="s">
        <v>77</v>
      </c>
      <c r="AW191" s="13" t="s">
        <v>31</v>
      </c>
      <c r="AX191" s="13" t="s">
        <v>70</v>
      </c>
      <c r="AY191" s="208" t="s">
        <v>136</v>
      </c>
    </row>
    <row r="192" spans="1:65" s="13" customFormat="1">
      <c r="B192" s="198"/>
      <c r="C192" s="199"/>
      <c r="D192" s="200" t="s">
        <v>147</v>
      </c>
      <c r="E192" s="201" t="s">
        <v>18</v>
      </c>
      <c r="F192" s="202" t="s">
        <v>166</v>
      </c>
      <c r="G192" s="199"/>
      <c r="H192" s="201" t="s">
        <v>18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147</v>
      </c>
      <c r="AU192" s="208" t="s">
        <v>79</v>
      </c>
      <c r="AV192" s="13" t="s">
        <v>77</v>
      </c>
      <c r="AW192" s="13" t="s">
        <v>31</v>
      </c>
      <c r="AX192" s="13" t="s">
        <v>70</v>
      </c>
      <c r="AY192" s="208" t="s">
        <v>136</v>
      </c>
    </row>
    <row r="193" spans="1:65" s="14" customFormat="1">
      <c r="B193" s="209"/>
      <c r="C193" s="210"/>
      <c r="D193" s="200" t="s">
        <v>147</v>
      </c>
      <c r="E193" s="211" t="s">
        <v>18</v>
      </c>
      <c r="F193" s="212" t="s">
        <v>274</v>
      </c>
      <c r="G193" s="210"/>
      <c r="H193" s="213">
        <v>300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147</v>
      </c>
      <c r="AU193" s="219" t="s">
        <v>79</v>
      </c>
      <c r="AV193" s="14" t="s">
        <v>79</v>
      </c>
      <c r="AW193" s="14" t="s">
        <v>31</v>
      </c>
      <c r="AX193" s="14" t="s">
        <v>70</v>
      </c>
      <c r="AY193" s="219" t="s">
        <v>136</v>
      </c>
    </row>
    <row r="194" spans="1:65" s="15" customFormat="1">
      <c r="B194" s="220"/>
      <c r="C194" s="221"/>
      <c r="D194" s="200" t="s">
        <v>147</v>
      </c>
      <c r="E194" s="222" t="s">
        <v>18</v>
      </c>
      <c r="F194" s="223" t="s">
        <v>150</v>
      </c>
      <c r="G194" s="221"/>
      <c r="H194" s="224">
        <v>300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147</v>
      </c>
      <c r="AU194" s="230" t="s">
        <v>79</v>
      </c>
      <c r="AV194" s="15" t="s">
        <v>143</v>
      </c>
      <c r="AW194" s="15" t="s">
        <v>31</v>
      </c>
      <c r="AX194" s="15" t="s">
        <v>77</v>
      </c>
      <c r="AY194" s="230" t="s">
        <v>136</v>
      </c>
    </row>
    <row r="195" spans="1:65" s="2" customFormat="1" ht="16.5" customHeight="1">
      <c r="A195" s="36"/>
      <c r="B195" s="37"/>
      <c r="C195" s="231" t="s">
        <v>275</v>
      </c>
      <c r="D195" s="231" t="s">
        <v>276</v>
      </c>
      <c r="E195" s="232" t="s">
        <v>277</v>
      </c>
      <c r="F195" s="233" t="s">
        <v>278</v>
      </c>
      <c r="G195" s="234" t="s">
        <v>279</v>
      </c>
      <c r="H195" s="235">
        <v>525</v>
      </c>
      <c r="I195" s="236"/>
      <c r="J195" s="237">
        <f>ROUND(I195*H195,2)</f>
        <v>0</v>
      </c>
      <c r="K195" s="233" t="s">
        <v>142</v>
      </c>
      <c r="L195" s="238"/>
      <c r="M195" s="239" t="s">
        <v>18</v>
      </c>
      <c r="N195" s="240" t="s">
        <v>41</v>
      </c>
      <c r="O195" s="66"/>
      <c r="P195" s="189">
        <f>O195*H195</f>
        <v>0</v>
      </c>
      <c r="Q195" s="189">
        <v>1</v>
      </c>
      <c r="R195" s="189">
        <f>Q195*H195</f>
        <v>525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184</v>
      </c>
      <c r="AT195" s="191" t="s">
        <v>276</v>
      </c>
      <c r="AU195" s="191" t="s">
        <v>79</v>
      </c>
      <c r="AY195" s="19" t="s">
        <v>136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77</v>
      </c>
      <c r="BK195" s="192">
        <f>ROUND(I195*H195,2)</f>
        <v>0</v>
      </c>
      <c r="BL195" s="19" t="s">
        <v>143</v>
      </c>
      <c r="BM195" s="191" t="s">
        <v>280</v>
      </c>
    </row>
    <row r="196" spans="1:65" s="2" customFormat="1">
      <c r="A196" s="36"/>
      <c r="B196" s="37"/>
      <c r="C196" s="38"/>
      <c r="D196" s="193" t="s">
        <v>145</v>
      </c>
      <c r="E196" s="38"/>
      <c r="F196" s="194" t="s">
        <v>281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145</v>
      </c>
      <c r="AU196" s="19" t="s">
        <v>79</v>
      </c>
    </row>
    <row r="197" spans="1:65" s="14" customFormat="1">
      <c r="B197" s="209"/>
      <c r="C197" s="210"/>
      <c r="D197" s="200" t="s">
        <v>147</v>
      </c>
      <c r="E197" s="210"/>
      <c r="F197" s="212" t="s">
        <v>282</v>
      </c>
      <c r="G197" s="210"/>
      <c r="H197" s="213">
        <v>525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147</v>
      </c>
      <c r="AU197" s="219" t="s">
        <v>79</v>
      </c>
      <c r="AV197" s="14" t="s">
        <v>79</v>
      </c>
      <c r="AW197" s="14" t="s">
        <v>4</v>
      </c>
      <c r="AX197" s="14" t="s">
        <v>77</v>
      </c>
      <c r="AY197" s="219" t="s">
        <v>136</v>
      </c>
    </row>
    <row r="198" spans="1:65" s="2" customFormat="1" ht="33" customHeight="1">
      <c r="A198" s="36"/>
      <c r="B198" s="37"/>
      <c r="C198" s="180" t="s">
        <v>283</v>
      </c>
      <c r="D198" s="180" t="s">
        <v>138</v>
      </c>
      <c r="E198" s="181" t="s">
        <v>284</v>
      </c>
      <c r="F198" s="182" t="s">
        <v>285</v>
      </c>
      <c r="G198" s="183" t="s">
        <v>199</v>
      </c>
      <c r="H198" s="184">
        <v>67.5</v>
      </c>
      <c r="I198" s="185"/>
      <c r="J198" s="186">
        <f>ROUND(I198*H198,2)</f>
        <v>0</v>
      </c>
      <c r="K198" s="182" t="s">
        <v>142</v>
      </c>
      <c r="L198" s="41"/>
      <c r="M198" s="187" t="s">
        <v>18</v>
      </c>
      <c r="N198" s="188" t="s">
        <v>41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143</v>
      </c>
      <c r="AT198" s="191" t="s">
        <v>138</v>
      </c>
      <c r="AU198" s="191" t="s">
        <v>79</v>
      </c>
      <c r="AY198" s="19" t="s">
        <v>136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77</v>
      </c>
      <c r="BK198" s="192">
        <f>ROUND(I198*H198,2)</f>
        <v>0</v>
      </c>
      <c r="BL198" s="19" t="s">
        <v>143</v>
      </c>
      <c r="BM198" s="191" t="s">
        <v>286</v>
      </c>
    </row>
    <row r="199" spans="1:65" s="2" customFormat="1">
      <c r="A199" s="36"/>
      <c r="B199" s="37"/>
      <c r="C199" s="38"/>
      <c r="D199" s="193" t="s">
        <v>145</v>
      </c>
      <c r="E199" s="38"/>
      <c r="F199" s="194" t="s">
        <v>287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145</v>
      </c>
      <c r="AU199" s="19" t="s">
        <v>79</v>
      </c>
    </row>
    <row r="200" spans="1:65" s="13" customFormat="1">
      <c r="B200" s="198"/>
      <c r="C200" s="199"/>
      <c r="D200" s="200" t="s">
        <v>147</v>
      </c>
      <c r="E200" s="201" t="s">
        <v>18</v>
      </c>
      <c r="F200" s="202" t="s">
        <v>148</v>
      </c>
      <c r="G200" s="199"/>
      <c r="H200" s="201" t="s">
        <v>18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147</v>
      </c>
      <c r="AU200" s="208" t="s">
        <v>79</v>
      </c>
      <c r="AV200" s="13" t="s">
        <v>77</v>
      </c>
      <c r="AW200" s="13" t="s">
        <v>31</v>
      </c>
      <c r="AX200" s="13" t="s">
        <v>70</v>
      </c>
      <c r="AY200" s="208" t="s">
        <v>136</v>
      </c>
    </row>
    <row r="201" spans="1:65" s="13" customFormat="1">
      <c r="B201" s="198"/>
      <c r="C201" s="199"/>
      <c r="D201" s="200" t="s">
        <v>147</v>
      </c>
      <c r="E201" s="201" t="s">
        <v>18</v>
      </c>
      <c r="F201" s="202" t="s">
        <v>166</v>
      </c>
      <c r="G201" s="199"/>
      <c r="H201" s="201" t="s">
        <v>18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147</v>
      </c>
      <c r="AU201" s="208" t="s">
        <v>79</v>
      </c>
      <c r="AV201" s="13" t="s">
        <v>77</v>
      </c>
      <c r="AW201" s="13" t="s">
        <v>31</v>
      </c>
      <c r="AX201" s="13" t="s">
        <v>70</v>
      </c>
      <c r="AY201" s="208" t="s">
        <v>136</v>
      </c>
    </row>
    <row r="202" spans="1:65" s="14" customFormat="1">
      <c r="B202" s="209"/>
      <c r="C202" s="210"/>
      <c r="D202" s="200" t="s">
        <v>147</v>
      </c>
      <c r="E202" s="211" t="s">
        <v>18</v>
      </c>
      <c r="F202" s="212" t="s">
        <v>288</v>
      </c>
      <c r="G202" s="210"/>
      <c r="H202" s="213">
        <v>67.5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147</v>
      </c>
      <c r="AU202" s="219" t="s">
        <v>79</v>
      </c>
      <c r="AV202" s="14" t="s">
        <v>79</v>
      </c>
      <c r="AW202" s="14" t="s">
        <v>31</v>
      </c>
      <c r="AX202" s="14" t="s">
        <v>70</v>
      </c>
      <c r="AY202" s="219" t="s">
        <v>136</v>
      </c>
    </row>
    <row r="203" spans="1:65" s="15" customFormat="1">
      <c r="B203" s="220"/>
      <c r="C203" s="221"/>
      <c r="D203" s="200" t="s">
        <v>147</v>
      </c>
      <c r="E203" s="222" t="s">
        <v>18</v>
      </c>
      <c r="F203" s="223" t="s">
        <v>150</v>
      </c>
      <c r="G203" s="221"/>
      <c r="H203" s="224">
        <v>67.5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147</v>
      </c>
      <c r="AU203" s="230" t="s">
        <v>79</v>
      </c>
      <c r="AV203" s="15" t="s">
        <v>143</v>
      </c>
      <c r="AW203" s="15" t="s">
        <v>31</v>
      </c>
      <c r="AX203" s="15" t="s">
        <v>77</v>
      </c>
      <c r="AY203" s="230" t="s">
        <v>136</v>
      </c>
    </row>
    <row r="204" spans="1:65" s="2" customFormat="1" ht="16.5" customHeight="1">
      <c r="A204" s="36"/>
      <c r="B204" s="37"/>
      <c r="C204" s="231" t="s">
        <v>289</v>
      </c>
      <c r="D204" s="231" t="s">
        <v>276</v>
      </c>
      <c r="E204" s="232" t="s">
        <v>290</v>
      </c>
      <c r="F204" s="233" t="s">
        <v>291</v>
      </c>
      <c r="G204" s="234" t="s">
        <v>279</v>
      </c>
      <c r="H204" s="235">
        <v>121.5</v>
      </c>
      <c r="I204" s="236"/>
      <c r="J204" s="237">
        <f>ROUND(I204*H204,2)</f>
        <v>0</v>
      </c>
      <c r="K204" s="233" t="s">
        <v>142</v>
      </c>
      <c r="L204" s="238"/>
      <c r="M204" s="239" t="s">
        <v>18</v>
      </c>
      <c r="N204" s="240" t="s">
        <v>41</v>
      </c>
      <c r="O204" s="66"/>
      <c r="P204" s="189">
        <f>O204*H204</f>
        <v>0</v>
      </c>
      <c r="Q204" s="189">
        <v>1</v>
      </c>
      <c r="R204" s="189">
        <f>Q204*H204</f>
        <v>121.5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184</v>
      </c>
      <c r="AT204" s="191" t="s">
        <v>276</v>
      </c>
      <c r="AU204" s="191" t="s">
        <v>79</v>
      </c>
      <c r="AY204" s="19" t="s">
        <v>136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77</v>
      </c>
      <c r="BK204" s="192">
        <f>ROUND(I204*H204,2)</f>
        <v>0</v>
      </c>
      <c r="BL204" s="19" t="s">
        <v>143</v>
      </c>
      <c r="BM204" s="191" t="s">
        <v>292</v>
      </c>
    </row>
    <row r="205" spans="1:65" s="2" customFormat="1">
      <c r="A205" s="36"/>
      <c r="B205" s="37"/>
      <c r="C205" s="38"/>
      <c r="D205" s="193" t="s">
        <v>145</v>
      </c>
      <c r="E205" s="38"/>
      <c r="F205" s="194" t="s">
        <v>293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145</v>
      </c>
      <c r="AU205" s="19" t="s">
        <v>79</v>
      </c>
    </row>
    <row r="206" spans="1:65" s="14" customFormat="1">
      <c r="B206" s="209"/>
      <c r="C206" s="210"/>
      <c r="D206" s="200" t="s">
        <v>147</v>
      </c>
      <c r="E206" s="210"/>
      <c r="F206" s="212" t="s">
        <v>294</v>
      </c>
      <c r="G206" s="210"/>
      <c r="H206" s="213">
        <v>121.5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147</v>
      </c>
      <c r="AU206" s="219" t="s">
        <v>79</v>
      </c>
      <c r="AV206" s="14" t="s">
        <v>79</v>
      </c>
      <c r="AW206" s="14" t="s">
        <v>4</v>
      </c>
      <c r="AX206" s="14" t="s">
        <v>77</v>
      </c>
      <c r="AY206" s="219" t="s">
        <v>136</v>
      </c>
    </row>
    <row r="207" spans="1:65" s="2" customFormat="1" ht="16.5" customHeight="1">
      <c r="A207" s="36"/>
      <c r="B207" s="37"/>
      <c r="C207" s="231" t="s">
        <v>295</v>
      </c>
      <c r="D207" s="231" t="s">
        <v>276</v>
      </c>
      <c r="E207" s="232" t="s">
        <v>296</v>
      </c>
      <c r="F207" s="233" t="s">
        <v>297</v>
      </c>
      <c r="G207" s="234" t="s">
        <v>141</v>
      </c>
      <c r="H207" s="235">
        <v>47.25</v>
      </c>
      <c r="I207" s="236"/>
      <c r="J207" s="237">
        <f>ROUND(I207*H207,2)</f>
        <v>0</v>
      </c>
      <c r="K207" s="233" t="s">
        <v>142</v>
      </c>
      <c r="L207" s="238"/>
      <c r="M207" s="239" t="s">
        <v>18</v>
      </c>
      <c r="N207" s="240" t="s">
        <v>41</v>
      </c>
      <c r="O207" s="66"/>
      <c r="P207" s="189">
        <f>O207*H207</f>
        <v>0</v>
      </c>
      <c r="Q207" s="189">
        <v>1.4E-3</v>
      </c>
      <c r="R207" s="189">
        <f>Q207*H207</f>
        <v>6.615E-2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184</v>
      </c>
      <c r="AT207" s="191" t="s">
        <v>276</v>
      </c>
      <c r="AU207" s="191" t="s">
        <v>79</v>
      </c>
      <c r="AY207" s="19" t="s">
        <v>136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77</v>
      </c>
      <c r="BK207" s="192">
        <f>ROUND(I207*H207,2)</f>
        <v>0</v>
      </c>
      <c r="BL207" s="19" t="s">
        <v>143</v>
      </c>
      <c r="BM207" s="191" t="s">
        <v>298</v>
      </c>
    </row>
    <row r="208" spans="1:65" s="2" customFormat="1">
      <c r="A208" s="36"/>
      <c r="B208" s="37"/>
      <c r="C208" s="38"/>
      <c r="D208" s="193" t="s">
        <v>145</v>
      </c>
      <c r="E208" s="38"/>
      <c r="F208" s="194" t="s">
        <v>299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145</v>
      </c>
      <c r="AU208" s="19" t="s">
        <v>79</v>
      </c>
    </row>
    <row r="209" spans="1:65" s="14" customFormat="1">
      <c r="B209" s="209"/>
      <c r="C209" s="210"/>
      <c r="D209" s="200" t="s">
        <v>147</v>
      </c>
      <c r="E209" s="210"/>
      <c r="F209" s="212" t="s">
        <v>300</v>
      </c>
      <c r="G209" s="210"/>
      <c r="H209" s="213">
        <v>47.25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147</v>
      </c>
      <c r="AU209" s="219" t="s">
        <v>79</v>
      </c>
      <c r="AV209" s="14" t="s">
        <v>79</v>
      </c>
      <c r="AW209" s="14" t="s">
        <v>4</v>
      </c>
      <c r="AX209" s="14" t="s">
        <v>77</v>
      </c>
      <c r="AY209" s="219" t="s">
        <v>136</v>
      </c>
    </row>
    <row r="210" spans="1:65" s="2" customFormat="1" ht="24.15" customHeight="1">
      <c r="A210" s="36"/>
      <c r="B210" s="37"/>
      <c r="C210" s="180" t="s">
        <v>301</v>
      </c>
      <c r="D210" s="180" t="s">
        <v>138</v>
      </c>
      <c r="E210" s="181" t="s">
        <v>302</v>
      </c>
      <c r="F210" s="182" t="s">
        <v>303</v>
      </c>
      <c r="G210" s="183" t="s">
        <v>279</v>
      </c>
      <c r="H210" s="184">
        <v>698.44</v>
      </c>
      <c r="I210" s="185"/>
      <c r="J210" s="186">
        <f>ROUND(I210*H210,2)</f>
        <v>0</v>
      </c>
      <c r="K210" s="182" t="s">
        <v>142</v>
      </c>
      <c r="L210" s="41"/>
      <c r="M210" s="187" t="s">
        <v>18</v>
      </c>
      <c r="N210" s="188" t="s">
        <v>41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143</v>
      </c>
      <c r="AT210" s="191" t="s">
        <v>138</v>
      </c>
      <c r="AU210" s="191" t="s">
        <v>79</v>
      </c>
      <c r="AY210" s="19" t="s">
        <v>136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77</v>
      </c>
      <c r="BK210" s="192">
        <f>ROUND(I210*H210,2)</f>
        <v>0</v>
      </c>
      <c r="BL210" s="19" t="s">
        <v>143</v>
      </c>
      <c r="BM210" s="191" t="s">
        <v>304</v>
      </c>
    </row>
    <row r="211" spans="1:65" s="2" customFormat="1">
      <c r="A211" s="36"/>
      <c r="B211" s="37"/>
      <c r="C211" s="38"/>
      <c r="D211" s="193" t="s">
        <v>145</v>
      </c>
      <c r="E211" s="38"/>
      <c r="F211" s="194" t="s">
        <v>305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145</v>
      </c>
      <c r="AU211" s="19" t="s">
        <v>79</v>
      </c>
    </row>
    <row r="212" spans="1:65" s="14" customFormat="1">
      <c r="B212" s="209"/>
      <c r="C212" s="210"/>
      <c r="D212" s="200" t="s">
        <v>147</v>
      </c>
      <c r="E212" s="211" t="s">
        <v>18</v>
      </c>
      <c r="F212" s="212" t="s">
        <v>306</v>
      </c>
      <c r="G212" s="210"/>
      <c r="H212" s="213">
        <v>525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147</v>
      </c>
      <c r="AU212" s="219" t="s">
        <v>79</v>
      </c>
      <c r="AV212" s="14" t="s">
        <v>79</v>
      </c>
      <c r="AW212" s="14" t="s">
        <v>31</v>
      </c>
      <c r="AX212" s="14" t="s">
        <v>70</v>
      </c>
      <c r="AY212" s="219" t="s">
        <v>136</v>
      </c>
    </row>
    <row r="213" spans="1:65" s="14" customFormat="1">
      <c r="B213" s="209"/>
      <c r="C213" s="210"/>
      <c r="D213" s="200" t="s">
        <v>147</v>
      </c>
      <c r="E213" s="211" t="s">
        <v>18</v>
      </c>
      <c r="F213" s="212" t="s">
        <v>307</v>
      </c>
      <c r="G213" s="210"/>
      <c r="H213" s="213">
        <v>121.5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147</v>
      </c>
      <c r="AU213" s="219" t="s">
        <v>79</v>
      </c>
      <c r="AV213" s="14" t="s">
        <v>79</v>
      </c>
      <c r="AW213" s="14" t="s">
        <v>31</v>
      </c>
      <c r="AX213" s="14" t="s">
        <v>70</v>
      </c>
      <c r="AY213" s="219" t="s">
        <v>136</v>
      </c>
    </row>
    <row r="214" spans="1:65" s="14" customFormat="1">
      <c r="B214" s="209"/>
      <c r="C214" s="210"/>
      <c r="D214" s="200" t="s">
        <v>147</v>
      </c>
      <c r="E214" s="211" t="s">
        <v>18</v>
      </c>
      <c r="F214" s="212" t="s">
        <v>308</v>
      </c>
      <c r="G214" s="210"/>
      <c r="H214" s="213">
        <v>51.94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147</v>
      </c>
      <c r="AU214" s="219" t="s">
        <v>79</v>
      </c>
      <c r="AV214" s="14" t="s">
        <v>79</v>
      </c>
      <c r="AW214" s="14" t="s">
        <v>31</v>
      </c>
      <c r="AX214" s="14" t="s">
        <v>70</v>
      </c>
      <c r="AY214" s="219" t="s">
        <v>136</v>
      </c>
    </row>
    <row r="215" spans="1:65" s="15" customFormat="1">
      <c r="B215" s="220"/>
      <c r="C215" s="221"/>
      <c r="D215" s="200" t="s">
        <v>147</v>
      </c>
      <c r="E215" s="222" t="s">
        <v>18</v>
      </c>
      <c r="F215" s="223" t="s">
        <v>150</v>
      </c>
      <c r="G215" s="221"/>
      <c r="H215" s="224">
        <v>698.44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147</v>
      </c>
      <c r="AU215" s="230" t="s">
        <v>79</v>
      </c>
      <c r="AV215" s="15" t="s">
        <v>143</v>
      </c>
      <c r="AW215" s="15" t="s">
        <v>31</v>
      </c>
      <c r="AX215" s="15" t="s">
        <v>77</v>
      </c>
      <c r="AY215" s="230" t="s">
        <v>136</v>
      </c>
    </row>
    <row r="216" spans="1:65" s="2" customFormat="1" ht="24.15" customHeight="1">
      <c r="A216" s="36"/>
      <c r="B216" s="37"/>
      <c r="C216" s="180" t="s">
        <v>309</v>
      </c>
      <c r="D216" s="180" t="s">
        <v>138</v>
      </c>
      <c r="E216" s="181" t="s">
        <v>310</v>
      </c>
      <c r="F216" s="182" t="s">
        <v>311</v>
      </c>
      <c r="G216" s="183" t="s">
        <v>199</v>
      </c>
      <c r="H216" s="184">
        <v>393.47</v>
      </c>
      <c r="I216" s="185"/>
      <c r="J216" s="186">
        <f>ROUND(I216*H216,2)</f>
        <v>0</v>
      </c>
      <c r="K216" s="182" t="s">
        <v>142</v>
      </c>
      <c r="L216" s="41"/>
      <c r="M216" s="187" t="s">
        <v>18</v>
      </c>
      <c r="N216" s="188" t="s">
        <v>41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143</v>
      </c>
      <c r="AT216" s="191" t="s">
        <v>138</v>
      </c>
      <c r="AU216" s="191" t="s">
        <v>79</v>
      </c>
      <c r="AY216" s="19" t="s">
        <v>136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77</v>
      </c>
      <c r="BK216" s="192">
        <f>ROUND(I216*H216,2)</f>
        <v>0</v>
      </c>
      <c r="BL216" s="19" t="s">
        <v>143</v>
      </c>
      <c r="BM216" s="191" t="s">
        <v>312</v>
      </c>
    </row>
    <row r="217" spans="1:65" s="2" customFormat="1">
      <c r="A217" s="36"/>
      <c r="B217" s="37"/>
      <c r="C217" s="38"/>
      <c r="D217" s="193" t="s">
        <v>145</v>
      </c>
      <c r="E217" s="38"/>
      <c r="F217" s="194" t="s">
        <v>313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145</v>
      </c>
      <c r="AU217" s="19" t="s">
        <v>79</v>
      </c>
    </row>
    <row r="218" spans="1:65" s="14" customFormat="1">
      <c r="B218" s="209"/>
      <c r="C218" s="210"/>
      <c r="D218" s="200" t="s">
        <v>147</v>
      </c>
      <c r="E218" s="211" t="s">
        <v>18</v>
      </c>
      <c r="F218" s="212" t="s">
        <v>209</v>
      </c>
      <c r="G218" s="210"/>
      <c r="H218" s="213">
        <v>300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147</v>
      </c>
      <c r="AU218" s="219" t="s">
        <v>79</v>
      </c>
      <c r="AV218" s="14" t="s">
        <v>79</v>
      </c>
      <c r="AW218" s="14" t="s">
        <v>31</v>
      </c>
      <c r="AX218" s="14" t="s">
        <v>70</v>
      </c>
      <c r="AY218" s="219" t="s">
        <v>136</v>
      </c>
    </row>
    <row r="219" spans="1:65" s="14" customFormat="1">
      <c r="B219" s="209"/>
      <c r="C219" s="210"/>
      <c r="D219" s="200" t="s">
        <v>147</v>
      </c>
      <c r="E219" s="211" t="s">
        <v>18</v>
      </c>
      <c r="F219" s="212" t="s">
        <v>210</v>
      </c>
      <c r="G219" s="210"/>
      <c r="H219" s="213">
        <v>67.5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147</v>
      </c>
      <c r="AU219" s="219" t="s">
        <v>79</v>
      </c>
      <c r="AV219" s="14" t="s">
        <v>79</v>
      </c>
      <c r="AW219" s="14" t="s">
        <v>31</v>
      </c>
      <c r="AX219" s="14" t="s">
        <v>70</v>
      </c>
      <c r="AY219" s="219" t="s">
        <v>136</v>
      </c>
    </row>
    <row r="220" spans="1:65" s="14" customFormat="1">
      <c r="B220" s="209"/>
      <c r="C220" s="210"/>
      <c r="D220" s="200" t="s">
        <v>147</v>
      </c>
      <c r="E220" s="211" t="s">
        <v>18</v>
      </c>
      <c r="F220" s="212" t="s">
        <v>211</v>
      </c>
      <c r="G220" s="210"/>
      <c r="H220" s="213">
        <v>25.97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147</v>
      </c>
      <c r="AU220" s="219" t="s">
        <v>79</v>
      </c>
      <c r="AV220" s="14" t="s">
        <v>79</v>
      </c>
      <c r="AW220" s="14" t="s">
        <v>31</v>
      </c>
      <c r="AX220" s="14" t="s">
        <v>70</v>
      </c>
      <c r="AY220" s="219" t="s">
        <v>136</v>
      </c>
    </row>
    <row r="221" spans="1:65" s="15" customFormat="1">
      <c r="B221" s="220"/>
      <c r="C221" s="221"/>
      <c r="D221" s="200" t="s">
        <v>147</v>
      </c>
      <c r="E221" s="222" t="s">
        <v>18</v>
      </c>
      <c r="F221" s="223" t="s">
        <v>150</v>
      </c>
      <c r="G221" s="221"/>
      <c r="H221" s="224">
        <v>393.47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147</v>
      </c>
      <c r="AU221" s="230" t="s">
        <v>79</v>
      </c>
      <c r="AV221" s="15" t="s">
        <v>143</v>
      </c>
      <c r="AW221" s="15" t="s">
        <v>31</v>
      </c>
      <c r="AX221" s="15" t="s">
        <v>77</v>
      </c>
      <c r="AY221" s="230" t="s">
        <v>136</v>
      </c>
    </row>
    <row r="222" spans="1:65" s="2" customFormat="1" ht="24.15" customHeight="1">
      <c r="A222" s="36"/>
      <c r="B222" s="37"/>
      <c r="C222" s="180" t="s">
        <v>314</v>
      </c>
      <c r="D222" s="180" t="s">
        <v>138</v>
      </c>
      <c r="E222" s="181" t="s">
        <v>315</v>
      </c>
      <c r="F222" s="182" t="s">
        <v>316</v>
      </c>
      <c r="G222" s="183" t="s">
        <v>199</v>
      </c>
      <c r="H222" s="184">
        <v>67.5</v>
      </c>
      <c r="I222" s="185"/>
      <c r="J222" s="186">
        <f>ROUND(I222*H222,2)</f>
        <v>0</v>
      </c>
      <c r="K222" s="182" t="s">
        <v>142</v>
      </c>
      <c r="L222" s="41"/>
      <c r="M222" s="187" t="s">
        <v>18</v>
      </c>
      <c r="N222" s="188" t="s">
        <v>41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143</v>
      </c>
      <c r="AT222" s="191" t="s">
        <v>138</v>
      </c>
      <c r="AU222" s="191" t="s">
        <v>79</v>
      </c>
      <c r="AY222" s="19" t="s">
        <v>136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77</v>
      </c>
      <c r="BK222" s="192">
        <f>ROUND(I222*H222,2)</f>
        <v>0</v>
      </c>
      <c r="BL222" s="19" t="s">
        <v>143</v>
      </c>
      <c r="BM222" s="191" t="s">
        <v>317</v>
      </c>
    </row>
    <row r="223" spans="1:65" s="2" customFormat="1">
      <c r="A223" s="36"/>
      <c r="B223" s="37"/>
      <c r="C223" s="38"/>
      <c r="D223" s="193" t="s">
        <v>145</v>
      </c>
      <c r="E223" s="38"/>
      <c r="F223" s="194" t="s">
        <v>318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145</v>
      </c>
      <c r="AU223" s="19" t="s">
        <v>79</v>
      </c>
    </row>
    <row r="224" spans="1:65" s="2" customFormat="1" ht="24.15" customHeight="1">
      <c r="A224" s="36"/>
      <c r="B224" s="37"/>
      <c r="C224" s="180" t="s">
        <v>319</v>
      </c>
      <c r="D224" s="180" t="s">
        <v>138</v>
      </c>
      <c r="E224" s="181" t="s">
        <v>320</v>
      </c>
      <c r="F224" s="182" t="s">
        <v>321</v>
      </c>
      <c r="G224" s="183" t="s">
        <v>141</v>
      </c>
      <c r="H224" s="184">
        <v>158.44999999999999</v>
      </c>
      <c r="I224" s="185"/>
      <c r="J224" s="186">
        <f>ROUND(I224*H224,2)</f>
        <v>0</v>
      </c>
      <c r="K224" s="182" t="s">
        <v>142</v>
      </c>
      <c r="L224" s="41"/>
      <c r="M224" s="187" t="s">
        <v>18</v>
      </c>
      <c r="N224" s="188" t="s">
        <v>41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143</v>
      </c>
      <c r="AT224" s="191" t="s">
        <v>138</v>
      </c>
      <c r="AU224" s="191" t="s">
        <v>79</v>
      </c>
      <c r="AY224" s="19" t="s">
        <v>136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77</v>
      </c>
      <c r="BK224" s="192">
        <f>ROUND(I224*H224,2)</f>
        <v>0</v>
      </c>
      <c r="BL224" s="19" t="s">
        <v>143</v>
      </c>
      <c r="BM224" s="191" t="s">
        <v>322</v>
      </c>
    </row>
    <row r="225" spans="1:65" s="2" customFormat="1">
      <c r="A225" s="36"/>
      <c r="B225" s="37"/>
      <c r="C225" s="38"/>
      <c r="D225" s="193" t="s">
        <v>145</v>
      </c>
      <c r="E225" s="38"/>
      <c r="F225" s="194" t="s">
        <v>323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145</v>
      </c>
      <c r="AU225" s="19" t="s">
        <v>79</v>
      </c>
    </row>
    <row r="226" spans="1:65" s="13" customFormat="1">
      <c r="B226" s="198"/>
      <c r="C226" s="199"/>
      <c r="D226" s="200" t="s">
        <v>147</v>
      </c>
      <c r="E226" s="201" t="s">
        <v>18</v>
      </c>
      <c r="F226" s="202" t="s">
        <v>148</v>
      </c>
      <c r="G226" s="199"/>
      <c r="H226" s="201" t="s">
        <v>18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147</v>
      </c>
      <c r="AU226" s="208" t="s">
        <v>79</v>
      </c>
      <c r="AV226" s="13" t="s">
        <v>77</v>
      </c>
      <c r="AW226" s="13" t="s">
        <v>31</v>
      </c>
      <c r="AX226" s="13" t="s">
        <v>70</v>
      </c>
      <c r="AY226" s="208" t="s">
        <v>136</v>
      </c>
    </row>
    <row r="227" spans="1:65" s="13" customFormat="1">
      <c r="B227" s="198"/>
      <c r="C227" s="199"/>
      <c r="D227" s="200" t="s">
        <v>147</v>
      </c>
      <c r="E227" s="201" t="s">
        <v>18</v>
      </c>
      <c r="F227" s="202" t="s">
        <v>166</v>
      </c>
      <c r="G227" s="199"/>
      <c r="H227" s="201" t="s">
        <v>18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147</v>
      </c>
      <c r="AU227" s="208" t="s">
        <v>79</v>
      </c>
      <c r="AV227" s="13" t="s">
        <v>77</v>
      </c>
      <c r="AW227" s="13" t="s">
        <v>31</v>
      </c>
      <c r="AX227" s="13" t="s">
        <v>70</v>
      </c>
      <c r="AY227" s="208" t="s">
        <v>136</v>
      </c>
    </row>
    <row r="228" spans="1:65" s="14" customFormat="1">
      <c r="B228" s="209"/>
      <c r="C228" s="210"/>
      <c r="D228" s="200" t="s">
        <v>147</v>
      </c>
      <c r="E228" s="211" t="s">
        <v>18</v>
      </c>
      <c r="F228" s="212" t="s">
        <v>324</v>
      </c>
      <c r="G228" s="210"/>
      <c r="H228" s="213">
        <v>158.44999999999999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147</v>
      </c>
      <c r="AU228" s="219" t="s">
        <v>79</v>
      </c>
      <c r="AV228" s="14" t="s">
        <v>79</v>
      </c>
      <c r="AW228" s="14" t="s">
        <v>31</v>
      </c>
      <c r="AX228" s="14" t="s">
        <v>70</v>
      </c>
      <c r="AY228" s="219" t="s">
        <v>136</v>
      </c>
    </row>
    <row r="229" spans="1:65" s="15" customFormat="1">
      <c r="B229" s="220"/>
      <c r="C229" s="221"/>
      <c r="D229" s="200" t="s">
        <v>147</v>
      </c>
      <c r="E229" s="222" t="s">
        <v>18</v>
      </c>
      <c r="F229" s="223" t="s">
        <v>150</v>
      </c>
      <c r="G229" s="221"/>
      <c r="H229" s="224">
        <v>158.44999999999999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147</v>
      </c>
      <c r="AU229" s="230" t="s">
        <v>79</v>
      </c>
      <c r="AV229" s="15" t="s">
        <v>143</v>
      </c>
      <c r="AW229" s="15" t="s">
        <v>31</v>
      </c>
      <c r="AX229" s="15" t="s">
        <v>77</v>
      </c>
      <c r="AY229" s="230" t="s">
        <v>136</v>
      </c>
    </row>
    <row r="230" spans="1:65" s="12" customFormat="1" ht="22.8" customHeight="1">
      <c r="B230" s="164"/>
      <c r="C230" s="165"/>
      <c r="D230" s="166" t="s">
        <v>69</v>
      </c>
      <c r="E230" s="178" t="s">
        <v>143</v>
      </c>
      <c r="F230" s="178" t="s">
        <v>325</v>
      </c>
      <c r="G230" s="165"/>
      <c r="H230" s="165"/>
      <c r="I230" s="168"/>
      <c r="J230" s="179">
        <f>BK230</f>
        <v>0</v>
      </c>
      <c r="K230" s="165"/>
      <c r="L230" s="170"/>
      <c r="M230" s="171"/>
      <c r="N230" s="172"/>
      <c r="O230" s="172"/>
      <c r="P230" s="173">
        <f>SUM(P231:P249)</f>
        <v>0</v>
      </c>
      <c r="Q230" s="172"/>
      <c r="R230" s="173">
        <f>SUM(R231:R249)</f>
        <v>75.367292399999997</v>
      </c>
      <c r="S230" s="172"/>
      <c r="T230" s="174">
        <f>SUM(T231:T249)</f>
        <v>0</v>
      </c>
      <c r="AR230" s="175" t="s">
        <v>77</v>
      </c>
      <c r="AT230" s="176" t="s">
        <v>69</v>
      </c>
      <c r="AU230" s="176" t="s">
        <v>77</v>
      </c>
      <c r="AY230" s="175" t="s">
        <v>136</v>
      </c>
      <c r="BK230" s="177">
        <f>SUM(BK231:BK249)</f>
        <v>0</v>
      </c>
    </row>
    <row r="231" spans="1:65" s="2" customFormat="1" ht="16.5" customHeight="1">
      <c r="A231" s="36"/>
      <c r="B231" s="37"/>
      <c r="C231" s="180" t="s">
        <v>326</v>
      </c>
      <c r="D231" s="180" t="s">
        <v>138</v>
      </c>
      <c r="E231" s="181" t="s">
        <v>327</v>
      </c>
      <c r="F231" s="182" t="s">
        <v>328</v>
      </c>
      <c r="G231" s="183" t="s">
        <v>199</v>
      </c>
      <c r="H231" s="184">
        <v>25.97</v>
      </c>
      <c r="I231" s="185"/>
      <c r="J231" s="186">
        <f>ROUND(I231*H231,2)</f>
        <v>0</v>
      </c>
      <c r="K231" s="182" t="s">
        <v>142</v>
      </c>
      <c r="L231" s="41"/>
      <c r="M231" s="187" t="s">
        <v>18</v>
      </c>
      <c r="N231" s="188" t="s">
        <v>41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143</v>
      </c>
      <c r="AT231" s="191" t="s">
        <v>138</v>
      </c>
      <c r="AU231" s="191" t="s">
        <v>79</v>
      </c>
      <c r="AY231" s="19" t="s">
        <v>136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77</v>
      </c>
      <c r="BK231" s="192">
        <f>ROUND(I231*H231,2)</f>
        <v>0</v>
      </c>
      <c r="BL231" s="19" t="s">
        <v>143</v>
      </c>
      <c r="BM231" s="191" t="s">
        <v>329</v>
      </c>
    </row>
    <row r="232" spans="1:65" s="2" customFormat="1">
      <c r="A232" s="36"/>
      <c r="B232" s="37"/>
      <c r="C232" s="38"/>
      <c r="D232" s="193" t="s">
        <v>145</v>
      </c>
      <c r="E232" s="38"/>
      <c r="F232" s="194" t="s">
        <v>330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145</v>
      </c>
      <c r="AU232" s="19" t="s">
        <v>79</v>
      </c>
    </row>
    <row r="233" spans="1:65" s="13" customFormat="1">
      <c r="B233" s="198"/>
      <c r="C233" s="199"/>
      <c r="D233" s="200" t="s">
        <v>147</v>
      </c>
      <c r="E233" s="201" t="s">
        <v>18</v>
      </c>
      <c r="F233" s="202" t="s">
        <v>148</v>
      </c>
      <c r="G233" s="199"/>
      <c r="H233" s="201" t="s">
        <v>18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147</v>
      </c>
      <c r="AU233" s="208" t="s">
        <v>79</v>
      </c>
      <c r="AV233" s="13" t="s">
        <v>77</v>
      </c>
      <c r="AW233" s="13" t="s">
        <v>31</v>
      </c>
      <c r="AX233" s="13" t="s">
        <v>70</v>
      </c>
      <c r="AY233" s="208" t="s">
        <v>136</v>
      </c>
    </row>
    <row r="234" spans="1:65" s="13" customFormat="1">
      <c r="B234" s="198"/>
      <c r="C234" s="199"/>
      <c r="D234" s="200" t="s">
        <v>147</v>
      </c>
      <c r="E234" s="201" t="s">
        <v>18</v>
      </c>
      <c r="F234" s="202" t="s">
        <v>166</v>
      </c>
      <c r="G234" s="199"/>
      <c r="H234" s="201" t="s">
        <v>18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147</v>
      </c>
      <c r="AU234" s="208" t="s">
        <v>79</v>
      </c>
      <c r="AV234" s="13" t="s">
        <v>77</v>
      </c>
      <c r="AW234" s="13" t="s">
        <v>31</v>
      </c>
      <c r="AX234" s="13" t="s">
        <v>70</v>
      </c>
      <c r="AY234" s="208" t="s">
        <v>136</v>
      </c>
    </row>
    <row r="235" spans="1:65" s="14" customFormat="1">
      <c r="B235" s="209"/>
      <c r="C235" s="210"/>
      <c r="D235" s="200" t="s">
        <v>147</v>
      </c>
      <c r="E235" s="211" t="s">
        <v>18</v>
      </c>
      <c r="F235" s="212" t="s">
        <v>331</v>
      </c>
      <c r="G235" s="210"/>
      <c r="H235" s="213">
        <v>6.65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147</v>
      </c>
      <c r="AU235" s="219" t="s">
        <v>79</v>
      </c>
      <c r="AV235" s="14" t="s">
        <v>79</v>
      </c>
      <c r="AW235" s="14" t="s">
        <v>31</v>
      </c>
      <c r="AX235" s="14" t="s">
        <v>70</v>
      </c>
      <c r="AY235" s="219" t="s">
        <v>136</v>
      </c>
    </row>
    <row r="236" spans="1:65" s="14" customFormat="1">
      <c r="B236" s="209"/>
      <c r="C236" s="210"/>
      <c r="D236" s="200" t="s">
        <v>147</v>
      </c>
      <c r="E236" s="211" t="s">
        <v>18</v>
      </c>
      <c r="F236" s="212" t="s">
        <v>332</v>
      </c>
      <c r="G236" s="210"/>
      <c r="H236" s="213">
        <v>19.32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147</v>
      </c>
      <c r="AU236" s="219" t="s">
        <v>79</v>
      </c>
      <c r="AV236" s="14" t="s">
        <v>79</v>
      </c>
      <c r="AW236" s="14" t="s">
        <v>31</v>
      </c>
      <c r="AX236" s="14" t="s">
        <v>70</v>
      </c>
      <c r="AY236" s="219" t="s">
        <v>136</v>
      </c>
    </row>
    <row r="237" spans="1:65" s="15" customFormat="1">
      <c r="B237" s="220"/>
      <c r="C237" s="221"/>
      <c r="D237" s="200" t="s">
        <v>147</v>
      </c>
      <c r="E237" s="222" t="s">
        <v>18</v>
      </c>
      <c r="F237" s="223" t="s">
        <v>150</v>
      </c>
      <c r="G237" s="221"/>
      <c r="H237" s="224">
        <v>25.97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147</v>
      </c>
      <c r="AU237" s="230" t="s">
        <v>79</v>
      </c>
      <c r="AV237" s="15" t="s">
        <v>143</v>
      </c>
      <c r="AW237" s="15" t="s">
        <v>31</v>
      </c>
      <c r="AX237" s="15" t="s">
        <v>77</v>
      </c>
      <c r="AY237" s="230" t="s">
        <v>136</v>
      </c>
    </row>
    <row r="238" spans="1:65" s="2" customFormat="1" ht="16.5" customHeight="1">
      <c r="A238" s="36"/>
      <c r="B238" s="37"/>
      <c r="C238" s="180" t="s">
        <v>333</v>
      </c>
      <c r="D238" s="180" t="s">
        <v>138</v>
      </c>
      <c r="E238" s="181" t="s">
        <v>334</v>
      </c>
      <c r="F238" s="182" t="s">
        <v>335</v>
      </c>
      <c r="G238" s="183" t="s">
        <v>199</v>
      </c>
      <c r="H238" s="184">
        <v>31.69</v>
      </c>
      <c r="I238" s="185"/>
      <c r="J238" s="186">
        <f>ROUND(I238*H238,2)</f>
        <v>0</v>
      </c>
      <c r="K238" s="182" t="s">
        <v>142</v>
      </c>
      <c r="L238" s="41"/>
      <c r="M238" s="187" t="s">
        <v>18</v>
      </c>
      <c r="N238" s="188" t="s">
        <v>41</v>
      </c>
      <c r="O238" s="66"/>
      <c r="P238" s="189">
        <f>O238*H238</f>
        <v>0</v>
      </c>
      <c r="Q238" s="189">
        <v>2.16</v>
      </c>
      <c r="R238" s="189">
        <f>Q238*H238</f>
        <v>68.450400000000002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143</v>
      </c>
      <c r="AT238" s="191" t="s">
        <v>138</v>
      </c>
      <c r="AU238" s="191" t="s">
        <v>79</v>
      </c>
      <c r="AY238" s="19" t="s">
        <v>136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77</v>
      </c>
      <c r="BK238" s="192">
        <f>ROUND(I238*H238,2)</f>
        <v>0</v>
      </c>
      <c r="BL238" s="19" t="s">
        <v>143</v>
      </c>
      <c r="BM238" s="191" t="s">
        <v>336</v>
      </c>
    </row>
    <row r="239" spans="1:65" s="2" customFormat="1">
      <c r="A239" s="36"/>
      <c r="B239" s="37"/>
      <c r="C239" s="38"/>
      <c r="D239" s="193" t="s">
        <v>145</v>
      </c>
      <c r="E239" s="38"/>
      <c r="F239" s="194" t="s">
        <v>337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145</v>
      </c>
      <c r="AU239" s="19" t="s">
        <v>79</v>
      </c>
    </row>
    <row r="240" spans="1:65" s="13" customFormat="1">
      <c r="B240" s="198"/>
      <c r="C240" s="199"/>
      <c r="D240" s="200" t="s">
        <v>147</v>
      </c>
      <c r="E240" s="201" t="s">
        <v>18</v>
      </c>
      <c r="F240" s="202" t="s">
        <v>148</v>
      </c>
      <c r="G240" s="199"/>
      <c r="H240" s="201" t="s">
        <v>18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147</v>
      </c>
      <c r="AU240" s="208" t="s">
        <v>79</v>
      </c>
      <c r="AV240" s="13" t="s">
        <v>77</v>
      </c>
      <c r="AW240" s="13" t="s">
        <v>31</v>
      </c>
      <c r="AX240" s="13" t="s">
        <v>70</v>
      </c>
      <c r="AY240" s="208" t="s">
        <v>136</v>
      </c>
    </row>
    <row r="241" spans="1:65" s="13" customFormat="1">
      <c r="B241" s="198"/>
      <c r="C241" s="199"/>
      <c r="D241" s="200" t="s">
        <v>147</v>
      </c>
      <c r="E241" s="201" t="s">
        <v>18</v>
      </c>
      <c r="F241" s="202" t="s">
        <v>166</v>
      </c>
      <c r="G241" s="199"/>
      <c r="H241" s="201" t="s">
        <v>18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147</v>
      </c>
      <c r="AU241" s="208" t="s">
        <v>79</v>
      </c>
      <c r="AV241" s="13" t="s">
        <v>77</v>
      </c>
      <c r="AW241" s="13" t="s">
        <v>31</v>
      </c>
      <c r="AX241" s="13" t="s">
        <v>70</v>
      </c>
      <c r="AY241" s="208" t="s">
        <v>136</v>
      </c>
    </row>
    <row r="242" spans="1:65" s="14" customFormat="1">
      <c r="B242" s="209"/>
      <c r="C242" s="210"/>
      <c r="D242" s="200" t="s">
        <v>147</v>
      </c>
      <c r="E242" s="211" t="s">
        <v>18</v>
      </c>
      <c r="F242" s="212" t="s">
        <v>338</v>
      </c>
      <c r="G242" s="210"/>
      <c r="H242" s="213">
        <v>31.69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147</v>
      </c>
      <c r="AU242" s="219" t="s">
        <v>79</v>
      </c>
      <c r="AV242" s="14" t="s">
        <v>79</v>
      </c>
      <c r="AW242" s="14" t="s">
        <v>31</v>
      </c>
      <c r="AX242" s="14" t="s">
        <v>70</v>
      </c>
      <c r="AY242" s="219" t="s">
        <v>136</v>
      </c>
    </row>
    <row r="243" spans="1:65" s="15" customFormat="1">
      <c r="B243" s="220"/>
      <c r="C243" s="221"/>
      <c r="D243" s="200" t="s">
        <v>147</v>
      </c>
      <c r="E243" s="222" t="s">
        <v>18</v>
      </c>
      <c r="F243" s="223" t="s">
        <v>150</v>
      </c>
      <c r="G243" s="221"/>
      <c r="H243" s="224">
        <v>31.69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147</v>
      </c>
      <c r="AU243" s="230" t="s">
        <v>79</v>
      </c>
      <c r="AV243" s="15" t="s">
        <v>143</v>
      </c>
      <c r="AW243" s="15" t="s">
        <v>31</v>
      </c>
      <c r="AX243" s="15" t="s">
        <v>77</v>
      </c>
      <c r="AY243" s="230" t="s">
        <v>136</v>
      </c>
    </row>
    <row r="244" spans="1:65" s="2" customFormat="1" ht="37.799999999999997" customHeight="1">
      <c r="A244" s="36"/>
      <c r="B244" s="37"/>
      <c r="C244" s="180" t="s">
        <v>339</v>
      </c>
      <c r="D244" s="180" t="s">
        <v>138</v>
      </c>
      <c r="E244" s="181" t="s">
        <v>340</v>
      </c>
      <c r="F244" s="182" t="s">
        <v>341</v>
      </c>
      <c r="G244" s="183" t="s">
        <v>141</v>
      </c>
      <c r="H244" s="184">
        <v>7.11</v>
      </c>
      <c r="I244" s="185"/>
      <c r="J244" s="186">
        <f>ROUND(I244*H244,2)</f>
        <v>0</v>
      </c>
      <c r="K244" s="182" t="s">
        <v>142</v>
      </c>
      <c r="L244" s="41"/>
      <c r="M244" s="187" t="s">
        <v>18</v>
      </c>
      <c r="N244" s="188" t="s">
        <v>41</v>
      </c>
      <c r="O244" s="66"/>
      <c r="P244" s="189">
        <f>O244*H244</f>
        <v>0</v>
      </c>
      <c r="Q244" s="189">
        <v>0.97284000000000004</v>
      </c>
      <c r="R244" s="189">
        <f>Q244*H244</f>
        <v>6.9168924000000009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143</v>
      </c>
      <c r="AT244" s="191" t="s">
        <v>138</v>
      </c>
      <c r="AU244" s="191" t="s">
        <v>79</v>
      </c>
      <c r="AY244" s="19" t="s">
        <v>136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77</v>
      </c>
      <c r="BK244" s="192">
        <f>ROUND(I244*H244,2)</f>
        <v>0</v>
      </c>
      <c r="BL244" s="19" t="s">
        <v>143</v>
      </c>
      <c r="BM244" s="191" t="s">
        <v>342</v>
      </c>
    </row>
    <row r="245" spans="1:65" s="2" customFormat="1">
      <c r="A245" s="36"/>
      <c r="B245" s="37"/>
      <c r="C245" s="38"/>
      <c r="D245" s="193" t="s">
        <v>145</v>
      </c>
      <c r="E245" s="38"/>
      <c r="F245" s="194" t="s">
        <v>343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145</v>
      </c>
      <c r="AU245" s="19" t="s">
        <v>79</v>
      </c>
    </row>
    <row r="246" spans="1:65" s="13" customFormat="1">
      <c r="B246" s="198"/>
      <c r="C246" s="199"/>
      <c r="D246" s="200" t="s">
        <v>147</v>
      </c>
      <c r="E246" s="201" t="s">
        <v>18</v>
      </c>
      <c r="F246" s="202" t="s">
        <v>148</v>
      </c>
      <c r="G246" s="199"/>
      <c r="H246" s="201" t="s">
        <v>18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147</v>
      </c>
      <c r="AU246" s="208" t="s">
        <v>79</v>
      </c>
      <c r="AV246" s="13" t="s">
        <v>77</v>
      </c>
      <c r="AW246" s="13" t="s">
        <v>31</v>
      </c>
      <c r="AX246" s="13" t="s">
        <v>70</v>
      </c>
      <c r="AY246" s="208" t="s">
        <v>136</v>
      </c>
    </row>
    <row r="247" spans="1:65" s="13" customFormat="1">
      <c r="B247" s="198"/>
      <c r="C247" s="199"/>
      <c r="D247" s="200" t="s">
        <v>147</v>
      </c>
      <c r="E247" s="201" t="s">
        <v>18</v>
      </c>
      <c r="F247" s="202" t="s">
        <v>166</v>
      </c>
      <c r="G247" s="199"/>
      <c r="H247" s="201" t="s">
        <v>18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147</v>
      </c>
      <c r="AU247" s="208" t="s">
        <v>79</v>
      </c>
      <c r="AV247" s="13" t="s">
        <v>77</v>
      </c>
      <c r="AW247" s="13" t="s">
        <v>31</v>
      </c>
      <c r="AX247" s="13" t="s">
        <v>70</v>
      </c>
      <c r="AY247" s="208" t="s">
        <v>136</v>
      </c>
    </row>
    <row r="248" spans="1:65" s="14" customFormat="1">
      <c r="B248" s="209"/>
      <c r="C248" s="210"/>
      <c r="D248" s="200" t="s">
        <v>147</v>
      </c>
      <c r="E248" s="211" t="s">
        <v>18</v>
      </c>
      <c r="F248" s="212" t="s">
        <v>344</v>
      </c>
      <c r="G248" s="210"/>
      <c r="H248" s="213">
        <v>7.11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147</v>
      </c>
      <c r="AU248" s="219" t="s">
        <v>79</v>
      </c>
      <c r="AV248" s="14" t="s">
        <v>79</v>
      </c>
      <c r="AW248" s="14" t="s">
        <v>31</v>
      </c>
      <c r="AX248" s="14" t="s">
        <v>70</v>
      </c>
      <c r="AY248" s="219" t="s">
        <v>136</v>
      </c>
    </row>
    <row r="249" spans="1:65" s="15" customFormat="1">
      <c r="B249" s="220"/>
      <c r="C249" s="221"/>
      <c r="D249" s="200" t="s">
        <v>147</v>
      </c>
      <c r="E249" s="222" t="s">
        <v>18</v>
      </c>
      <c r="F249" s="223" t="s">
        <v>150</v>
      </c>
      <c r="G249" s="221"/>
      <c r="H249" s="224">
        <v>7.11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147</v>
      </c>
      <c r="AU249" s="230" t="s">
        <v>79</v>
      </c>
      <c r="AV249" s="15" t="s">
        <v>143</v>
      </c>
      <c r="AW249" s="15" t="s">
        <v>31</v>
      </c>
      <c r="AX249" s="15" t="s">
        <v>77</v>
      </c>
      <c r="AY249" s="230" t="s">
        <v>136</v>
      </c>
    </row>
    <row r="250" spans="1:65" s="12" customFormat="1" ht="22.8" customHeight="1">
      <c r="B250" s="164"/>
      <c r="C250" s="165"/>
      <c r="D250" s="166" t="s">
        <v>69</v>
      </c>
      <c r="E250" s="178" t="s">
        <v>168</v>
      </c>
      <c r="F250" s="178" t="s">
        <v>345</v>
      </c>
      <c r="G250" s="165"/>
      <c r="H250" s="165"/>
      <c r="I250" s="168"/>
      <c r="J250" s="179">
        <f>BK250</f>
        <v>0</v>
      </c>
      <c r="K250" s="165"/>
      <c r="L250" s="170"/>
      <c r="M250" s="171"/>
      <c r="N250" s="172"/>
      <c r="O250" s="172"/>
      <c r="P250" s="173">
        <f>SUM(P251:P313)</f>
        <v>0</v>
      </c>
      <c r="Q250" s="172"/>
      <c r="R250" s="173">
        <f>SUM(R251:R313)</f>
        <v>47.86871</v>
      </c>
      <c r="S250" s="172"/>
      <c r="T250" s="174">
        <f>SUM(T251:T313)</f>
        <v>0</v>
      </c>
      <c r="AR250" s="175" t="s">
        <v>77</v>
      </c>
      <c r="AT250" s="176" t="s">
        <v>69</v>
      </c>
      <c r="AU250" s="176" t="s">
        <v>77</v>
      </c>
      <c r="AY250" s="175" t="s">
        <v>136</v>
      </c>
      <c r="BK250" s="177">
        <f>SUM(BK251:BK313)</f>
        <v>0</v>
      </c>
    </row>
    <row r="251" spans="1:65" s="2" customFormat="1" ht="16.5" customHeight="1">
      <c r="A251" s="36"/>
      <c r="B251" s="37"/>
      <c r="C251" s="180" t="s">
        <v>346</v>
      </c>
      <c r="D251" s="180" t="s">
        <v>138</v>
      </c>
      <c r="E251" s="181" t="s">
        <v>347</v>
      </c>
      <c r="F251" s="182" t="s">
        <v>348</v>
      </c>
      <c r="G251" s="183" t="s">
        <v>141</v>
      </c>
      <c r="H251" s="184">
        <v>74.197999999999993</v>
      </c>
      <c r="I251" s="185"/>
      <c r="J251" s="186">
        <f>ROUND(I251*H251,2)</f>
        <v>0</v>
      </c>
      <c r="K251" s="182" t="s">
        <v>142</v>
      </c>
      <c r="L251" s="41"/>
      <c r="M251" s="187" t="s">
        <v>18</v>
      </c>
      <c r="N251" s="188" t="s">
        <v>41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143</v>
      </c>
      <c r="AT251" s="191" t="s">
        <v>138</v>
      </c>
      <c r="AU251" s="191" t="s">
        <v>79</v>
      </c>
      <c r="AY251" s="19" t="s">
        <v>136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77</v>
      </c>
      <c r="BK251" s="192">
        <f>ROUND(I251*H251,2)</f>
        <v>0</v>
      </c>
      <c r="BL251" s="19" t="s">
        <v>143</v>
      </c>
      <c r="BM251" s="191" t="s">
        <v>349</v>
      </c>
    </row>
    <row r="252" spans="1:65" s="2" customFormat="1">
      <c r="A252" s="36"/>
      <c r="B252" s="37"/>
      <c r="C252" s="38"/>
      <c r="D252" s="193" t="s">
        <v>145</v>
      </c>
      <c r="E252" s="38"/>
      <c r="F252" s="194" t="s">
        <v>350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145</v>
      </c>
      <c r="AU252" s="19" t="s">
        <v>79</v>
      </c>
    </row>
    <row r="253" spans="1:65" s="13" customFormat="1">
      <c r="B253" s="198"/>
      <c r="C253" s="199"/>
      <c r="D253" s="200" t="s">
        <v>147</v>
      </c>
      <c r="E253" s="201" t="s">
        <v>18</v>
      </c>
      <c r="F253" s="202" t="s">
        <v>148</v>
      </c>
      <c r="G253" s="199"/>
      <c r="H253" s="201" t="s">
        <v>18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147</v>
      </c>
      <c r="AU253" s="208" t="s">
        <v>79</v>
      </c>
      <c r="AV253" s="13" t="s">
        <v>77</v>
      </c>
      <c r="AW253" s="13" t="s">
        <v>31</v>
      </c>
      <c r="AX253" s="13" t="s">
        <v>70</v>
      </c>
      <c r="AY253" s="208" t="s">
        <v>136</v>
      </c>
    </row>
    <row r="254" spans="1:65" s="13" customFormat="1">
      <c r="B254" s="198"/>
      <c r="C254" s="199"/>
      <c r="D254" s="200" t="s">
        <v>147</v>
      </c>
      <c r="E254" s="201" t="s">
        <v>18</v>
      </c>
      <c r="F254" s="202" t="s">
        <v>166</v>
      </c>
      <c r="G254" s="199"/>
      <c r="H254" s="201" t="s">
        <v>18</v>
      </c>
      <c r="I254" s="203"/>
      <c r="J254" s="199"/>
      <c r="K254" s="199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147</v>
      </c>
      <c r="AU254" s="208" t="s">
        <v>79</v>
      </c>
      <c r="AV254" s="13" t="s">
        <v>77</v>
      </c>
      <c r="AW254" s="13" t="s">
        <v>31</v>
      </c>
      <c r="AX254" s="13" t="s">
        <v>70</v>
      </c>
      <c r="AY254" s="208" t="s">
        <v>136</v>
      </c>
    </row>
    <row r="255" spans="1:65" s="14" customFormat="1">
      <c r="B255" s="209"/>
      <c r="C255" s="210"/>
      <c r="D255" s="200" t="s">
        <v>147</v>
      </c>
      <c r="E255" s="211" t="s">
        <v>18</v>
      </c>
      <c r="F255" s="212" t="s">
        <v>351</v>
      </c>
      <c r="G255" s="210"/>
      <c r="H255" s="213">
        <v>74.197999999999993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147</v>
      </c>
      <c r="AU255" s="219" t="s">
        <v>79</v>
      </c>
      <c r="AV255" s="14" t="s">
        <v>79</v>
      </c>
      <c r="AW255" s="14" t="s">
        <v>31</v>
      </c>
      <c r="AX255" s="14" t="s">
        <v>70</v>
      </c>
      <c r="AY255" s="219" t="s">
        <v>136</v>
      </c>
    </row>
    <row r="256" spans="1:65" s="15" customFormat="1">
      <c r="B256" s="220"/>
      <c r="C256" s="221"/>
      <c r="D256" s="200" t="s">
        <v>147</v>
      </c>
      <c r="E256" s="222" t="s">
        <v>18</v>
      </c>
      <c r="F256" s="223" t="s">
        <v>150</v>
      </c>
      <c r="G256" s="221"/>
      <c r="H256" s="224">
        <v>74.197999999999993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147</v>
      </c>
      <c r="AU256" s="230" t="s">
        <v>79</v>
      </c>
      <c r="AV256" s="15" t="s">
        <v>143</v>
      </c>
      <c r="AW256" s="15" t="s">
        <v>31</v>
      </c>
      <c r="AX256" s="15" t="s">
        <v>77</v>
      </c>
      <c r="AY256" s="230" t="s">
        <v>136</v>
      </c>
    </row>
    <row r="257" spans="1:65" s="2" customFormat="1" ht="16.5" customHeight="1">
      <c r="A257" s="36"/>
      <c r="B257" s="37"/>
      <c r="C257" s="180" t="s">
        <v>352</v>
      </c>
      <c r="D257" s="180" t="s">
        <v>138</v>
      </c>
      <c r="E257" s="181" t="s">
        <v>353</v>
      </c>
      <c r="F257" s="182" t="s">
        <v>354</v>
      </c>
      <c r="G257" s="183" t="s">
        <v>141</v>
      </c>
      <c r="H257" s="184">
        <v>125.99</v>
      </c>
      <c r="I257" s="185"/>
      <c r="J257" s="186">
        <f>ROUND(I257*H257,2)</f>
        <v>0</v>
      </c>
      <c r="K257" s="182" t="s">
        <v>142</v>
      </c>
      <c r="L257" s="41"/>
      <c r="M257" s="187" t="s">
        <v>18</v>
      </c>
      <c r="N257" s="188" t="s">
        <v>41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143</v>
      </c>
      <c r="AT257" s="191" t="s">
        <v>138</v>
      </c>
      <c r="AU257" s="191" t="s">
        <v>79</v>
      </c>
      <c r="AY257" s="19" t="s">
        <v>136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77</v>
      </c>
      <c r="BK257" s="192">
        <f>ROUND(I257*H257,2)</f>
        <v>0</v>
      </c>
      <c r="BL257" s="19" t="s">
        <v>143</v>
      </c>
      <c r="BM257" s="191" t="s">
        <v>355</v>
      </c>
    </row>
    <row r="258" spans="1:65" s="2" customFormat="1">
      <c r="A258" s="36"/>
      <c r="B258" s="37"/>
      <c r="C258" s="38"/>
      <c r="D258" s="193" t="s">
        <v>145</v>
      </c>
      <c r="E258" s="38"/>
      <c r="F258" s="194" t="s">
        <v>356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145</v>
      </c>
      <c r="AU258" s="19" t="s">
        <v>79</v>
      </c>
    </row>
    <row r="259" spans="1:65" s="13" customFormat="1">
      <c r="B259" s="198"/>
      <c r="C259" s="199"/>
      <c r="D259" s="200" t="s">
        <v>147</v>
      </c>
      <c r="E259" s="201" t="s">
        <v>18</v>
      </c>
      <c r="F259" s="202" t="s">
        <v>148</v>
      </c>
      <c r="G259" s="199"/>
      <c r="H259" s="201" t="s">
        <v>18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147</v>
      </c>
      <c r="AU259" s="208" t="s">
        <v>79</v>
      </c>
      <c r="AV259" s="13" t="s">
        <v>77</v>
      </c>
      <c r="AW259" s="13" t="s">
        <v>31</v>
      </c>
      <c r="AX259" s="13" t="s">
        <v>70</v>
      </c>
      <c r="AY259" s="208" t="s">
        <v>136</v>
      </c>
    </row>
    <row r="260" spans="1:65" s="13" customFormat="1">
      <c r="B260" s="198"/>
      <c r="C260" s="199"/>
      <c r="D260" s="200" t="s">
        <v>147</v>
      </c>
      <c r="E260" s="201" t="s">
        <v>18</v>
      </c>
      <c r="F260" s="202" t="s">
        <v>166</v>
      </c>
      <c r="G260" s="199"/>
      <c r="H260" s="201" t="s">
        <v>18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147</v>
      </c>
      <c r="AU260" s="208" t="s">
        <v>79</v>
      </c>
      <c r="AV260" s="13" t="s">
        <v>77</v>
      </c>
      <c r="AW260" s="13" t="s">
        <v>31</v>
      </c>
      <c r="AX260" s="13" t="s">
        <v>70</v>
      </c>
      <c r="AY260" s="208" t="s">
        <v>136</v>
      </c>
    </row>
    <row r="261" spans="1:65" s="14" customFormat="1">
      <c r="B261" s="209"/>
      <c r="C261" s="210"/>
      <c r="D261" s="200" t="s">
        <v>147</v>
      </c>
      <c r="E261" s="211" t="s">
        <v>18</v>
      </c>
      <c r="F261" s="212" t="s">
        <v>173</v>
      </c>
      <c r="G261" s="210"/>
      <c r="H261" s="213">
        <v>125.99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147</v>
      </c>
      <c r="AU261" s="219" t="s">
        <v>79</v>
      </c>
      <c r="AV261" s="14" t="s">
        <v>79</v>
      </c>
      <c r="AW261" s="14" t="s">
        <v>31</v>
      </c>
      <c r="AX261" s="14" t="s">
        <v>70</v>
      </c>
      <c r="AY261" s="219" t="s">
        <v>136</v>
      </c>
    </row>
    <row r="262" spans="1:65" s="15" customFormat="1">
      <c r="B262" s="220"/>
      <c r="C262" s="221"/>
      <c r="D262" s="200" t="s">
        <v>147</v>
      </c>
      <c r="E262" s="222" t="s">
        <v>18</v>
      </c>
      <c r="F262" s="223" t="s">
        <v>150</v>
      </c>
      <c r="G262" s="221"/>
      <c r="H262" s="224">
        <v>125.99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147</v>
      </c>
      <c r="AU262" s="230" t="s">
        <v>79</v>
      </c>
      <c r="AV262" s="15" t="s">
        <v>143</v>
      </c>
      <c r="AW262" s="15" t="s">
        <v>31</v>
      </c>
      <c r="AX262" s="15" t="s">
        <v>77</v>
      </c>
      <c r="AY262" s="230" t="s">
        <v>136</v>
      </c>
    </row>
    <row r="263" spans="1:65" s="2" customFormat="1" ht="24.15" customHeight="1">
      <c r="A263" s="36"/>
      <c r="B263" s="37"/>
      <c r="C263" s="180" t="s">
        <v>357</v>
      </c>
      <c r="D263" s="180" t="s">
        <v>138</v>
      </c>
      <c r="E263" s="181" t="s">
        <v>358</v>
      </c>
      <c r="F263" s="182" t="s">
        <v>359</v>
      </c>
      <c r="G263" s="183" t="s">
        <v>141</v>
      </c>
      <c r="H263" s="184">
        <v>125.99</v>
      </c>
      <c r="I263" s="185"/>
      <c r="J263" s="186">
        <f>ROUND(I263*H263,2)</f>
        <v>0</v>
      </c>
      <c r="K263" s="182" t="s">
        <v>142</v>
      </c>
      <c r="L263" s="41"/>
      <c r="M263" s="187" t="s">
        <v>18</v>
      </c>
      <c r="N263" s="188" t="s">
        <v>41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143</v>
      </c>
      <c r="AT263" s="191" t="s">
        <v>138</v>
      </c>
      <c r="AU263" s="191" t="s">
        <v>79</v>
      </c>
      <c r="AY263" s="19" t="s">
        <v>136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77</v>
      </c>
      <c r="BK263" s="192">
        <f>ROUND(I263*H263,2)</f>
        <v>0</v>
      </c>
      <c r="BL263" s="19" t="s">
        <v>143</v>
      </c>
      <c r="BM263" s="191" t="s">
        <v>360</v>
      </c>
    </row>
    <row r="264" spans="1:65" s="2" customFormat="1">
      <c r="A264" s="36"/>
      <c r="B264" s="37"/>
      <c r="C264" s="38"/>
      <c r="D264" s="193" t="s">
        <v>145</v>
      </c>
      <c r="E264" s="38"/>
      <c r="F264" s="194" t="s">
        <v>361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145</v>
      </c>
      <c r="AU264" s="19" t="s">
        <v>79</v>
      </c>
    </row>
    <row r="265" spans="1:65" s="13" customFormat="1">
      <c r="B265" s="198"/>
      <c r="C265" s="199"/>
      <c r="D265" s="200" t="s">
        <v>147</v>
      </c>
      <c r="E265" s="201" t="s">
        <v>18</v>
      </c>
      <c r="F265" s="202" t="s">
        <v>148</v>
      </c>
      <c r="G265" s="199"/>
      <c r="H265" s="201" t="s">
        <v>18</v>
      </c>
      <c r="I265" s="203"/>
      <c r="J265" s="199"/>
      <c r="K265" s="199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147</v>
      </c>
      <c r="AU265" s="208" t="s">
        <v>79</v>
      </c>
      <c r="AV265" s="13" t="s">
        <v>77</v>
      </c>
      <c r="AW265" s="13" t="s">
        <v>31</v>
      </c>
      <c r="AX265" s="13" t="s">
        <v>70</v>
      </c>
      <c r="AY265" s="208" t="s">
        <v>136</v>
      </c>
    </row>
    <row r="266" spans="1:65" s="13" customFormat="1">
      <c r="B266" s="198"/>
      <c r="C266" s="199"/>
      <c r="D266" s="200" t="s">
        <v>147</v>
      </c>
      <c r="E266" s="201" t="s">
        <v>18</v>
      </c>
      <c r="F266" s="202" t="s">
        <v>166</v>
      </c>
      <c r="G266" s="199"/>
      <c r="H266" s="201" t="s">
        <v>18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147</v>
      </c>
      <c r="AU266" s="208" t="s">
        <v>79</v>
      </c>
      <c r="AV266" s="13" t="s">
        <v>77</v>
      </c>
      <c r="AW266" s="13" t="s">
        <v>31</v>
      </c>
      <c r="AX266" s="13" t="s">
        <v>70</v>
      </c>
      <c r="AY266" s="208" t="s">
        <v>136</v>
      </c>
    </row>
    <row r="267" spans="1:65" s="14" customFormat="1">
      <c r="B267" s="209"/>
      <c r="C267" s="210"/>
      <c r="D267" s="200" t="s">
        <v>147</v>
      </c>
      <c r="E267" s="211" t="s">
        <v>18</v>
      </c>
      <c r="F267" s="212" t="s">
        <v>173</v>
      </c>
      <c r="G267" s="210"/>
      <c r="H267" s="213">
        <v>125.99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147</v>
      </c>
      <c r="AU267" s="219" t="s">
        <v>79</v>
      </c>
      <c r="AV267" s="14" t="s">
        <v>79</v>
      </c>
      <c r="AW267" s="14" t="s">
        <v>31</v>
      </c>
      <c r="AX267" s="14" t="s">
        <v>70</v>
      </c>
      <c r="AY267" s="219" t="s">
        <v>136</v>
      </c>
    </row>
    <row r="268" spans="1:65" s="15" customFormat="1">
      <c r="B268" s="220"/>
      <c r="C268" s="221"/>
      <c r="D268" s="200" t="s">
        <v>147</v>
      </c>
      <c r="E268" s="222" t="s">
        <v>18</v>
      </c>
      <c r="F268" s="223" t="s">
        <v>150</v>
      </c>
      <c r="G268" s="221"/>
      <c r="H268" s="224">
        <v>125.99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147</v>
      </c>
      <c r="AU268" s="230" t="s">
        <v>79</v>
      </c>
      <c r="AV268" s="15" t="s">
        <v>143</v>
      </c>
      <c r="AW268" s="15" t="s">
        <v>31</v>
      </c>
      <c r="AX268" s="15" t="s">
        <v>77</v>
      </c>
      <c r="AY268" s="230" t="s">
        <v>136</v>
      </c>
    </row>
    <row r="269" spans="1:65" s="2" customFormat="1" ht="21.75" customHeight="1">
      <c r="A269" s="36"/>
      <c r="B269" s="37"/>
      <c r="C269" s="180" t="s">
        <v>362</v>
      </c>
      <c r="D269" s="180" t="s">
        <v>138</v>
      </c>
      <c r="E269" s="181" t="s">
        <v>363</v>
      </c>
      <c r="F269" s="182" t="s">
        <v>364</v>
      </c>
      <c r="G269" s="183" t="s">
        <v>141</v>
      </c>
      <c r="H269" s="184">
        <v>49.8</v>
      </c>
      <c r="I269" s="185"/>
      <c r="J269" s="186">
        <f>ROUND(I269*H269,2)</f>
        <v>0</v>
      </c>
      <c r="K269" s="182" t="s">
        <v>142</v>
      </c>
      <c r="L269" s="41"/>
      <c r="M269" s="187" t="s">
        <v>18</v>
      </c>
      <c r="N269" s="188" t="s">
        <v>41</v>
      </c>
      <c r="O269" s="66"/>
      <c r="P269" s="189">
        <f>O269*H269</f>
        <v>0</v>
      </c>
      <c r="Q269" s="189">
        <v>0.23</v>
      </c>
      <c r="R269" s="189">
        <f>Q269*H269</f>
        <v>11.454000000000001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143</v>
      </c>
      <c r="AT269" s="191" t="s">
        <v>138</v>
      </c>
      <c r="AU269" s="191" t="s">
        <v>79</v>
      </c>
      <c r="AY269" s="19" t="s">
        <v>136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77</v>
      </c>
      <c r="BK269" s="192">
        <f>ROUND(I269*H269,2)</f>
        <v>0</v>
      </c>
      <c r="BL269" s="19" t="s">
        <v>143</v>
      </c>
      <c r="BM269" s="191" t="s">
        <v>365</v>
      </c>
    </row>
    <row r="270" spans="1:65" s="2" customFormat="1">
      <c r="A270" s="36"/>
      <c r="B270" s="37"/>
      <c r="C270" s="38"/>
      <c r="D270" s="193" t="s">
        <v>145</v>
      </c>
      <c r="E270" s="38"/>
      <c r="F270" s="194" t="s">
        <v>366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145</v>
      </c>
      <c r="AU270" s="19" t="s">
        <v>79</v>
      </c>
    </row>
    <row r="271" spans="1:65" s="13" customFormat="1">
      <c r="B271" s="198"/>
      <c r="C271" s="199"/>
      <c r="D271" s="200" t="s">
        <v>147</v>
      </c>
      <c r="E271" s="201" t="s">
        <v>18</v>
      </c>
      <c r="F271" s="202" t="s">
        <v>148</v>
      </c>
      <c r="G271" s="199"/>
      <c r="H271" s="201" t="s">
        <v>18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147</v>
      </c>
      <c r="AU271" s="208" t="s">
        <v>79</v>
      </c>
      <c r="AV271" s="13" t="s">
        <v>77</v>
      </c>
      <c r="AW271" s="13" t="s">
        <v>31</v>
      </c>
      <c r="AX271" s="13" t="s">
        <v>70</v>
      </c>
      <c r="AY271" s="208" t="s">
        <v>136</v>
      </c>
    </row>
    <row r="272" spans="1:65" s="13" customFormat="1">
      <c r="B272" s="198"/>
      <c r="C272" s="199"/>
      <c r="D272" s="200" t="s">
        <v>147</v>
      </c>
      <c r="E272" s="201" t="s">
        <v>18</v>
      </c>
      <c r="F272" s="202" t="s">
        <v>166</v>
      </c>
      <c r="G272" s="199"/>
      <c r="H272" s="201" t="s">
        <v>18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147</v>
      </c>
      <c r="AU272" s="208" t="s">
        <v>79</v>
      </c>
      <c r="AV272" s="13" t="s">
        <v>77</v>
      </c>
      <c r="AW272" s="13" t="s">
        <v>31</v>
      </c>
      <c r="AX272" s="13" t="s">
        <v>70</v>
      </c>
      <c r="AY272" s="208" t="s">
        <v>136</v>
      </c>
    </row>
    <row r="273" spans="1:65" s="14" customFormat="1">
      <c r="B273" s="209"/>
      <c r="C273" s="210"/>
      <c r="D273" s="200" t="s">
        <v>147</v>
      </c>
      <c r="E273" s="211" t="s">
        <v>18</v>
      </c>
      <c r="F273" s="212" t="s">
        <v>367</v>
      </c>
      <c r="G273" s="210"/>
      <c r="H273" s="213">
        <v>49.8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147</v>
      </c>
      <c r="AU273" s="219" t="s">
        <v>79</v>
      </c>
      <c r="AV273" s="14" t="s">
        <v>79</v>
      </c>
      <c r="AW273" s="14" t="s">
        <v>31</v>
      </c>
      <c r="AX273" s="14" t="s">
        <v>70</v>
      </c>
      <c r="AY273" s="219" t="s">
        <v>136</v>
      </c>
    </row>
    <row r="274" spans="1:65" s="15" customFormat="1">
      <c r="B274" s="220"/>
      <c r="C274" s="221"/>
      <c r="D274" s="200" t="s">
        <v>147</v>
      </c>
      <c r="E274" s="222" t="s">
        <v>18</v>
      </c>
      <c r="F274" s="223" t="s">
        <v>150</v>
      </c>
      <c r="G274" s="221"/>
      <c r="H274" s="224">
        <v>49.8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147</v>
      </c>
      <c r="AU274" s="230" t="s">
        <v>79</v>
      </c>
      <c r="AV274" s="15" t="s">
        <v>143</v>
      </c>
      <c r="AW274" s="15" t="s">
        <v>31</v>
      </c>
      <c r="AX274" s="15" t="s">
        <v>77</v>
      </c>
      <c r="AY274" s="230" t="s">
        <v>136</v>
      </c>
    </row>
    <row r="275" spans="1:65" s="2" customFormat="1" ht="16.5" customHeight="1">
      <c r="A275" s="36"/>
      <c r="B275" s="37"/>
      <c r="C275" s="180" t="s">
        <v>368</v>
      </c>
      <c r="D275" s="180" t="s">
        <v>138</v>
      </c>
      <c r="E275" s="181" t="s">
        <v>369</v>
      </c>
      <c r="F275" s="182" t="s">
        <v>370</v>
      </c>
      <c r="G275" s="183" t="s">
        <v>141</v>
      </c>
      <c r="H275" s="184">
        <v>125.99</v>
      </c>
      <c r="I275" s="185"/>
      <c r="J275" s="186">
        <f>ROUND(I275*H275,2)</f>
        <v>0</v>
      </c>
      <c r="K275" s="182" t="s">
        <v>142</v>
      </c>
      <c r="L275" s="41"/>
      <c r="M275" s="187" t="s">
        <v>18</v>
      </c>
      <c r="N275" s="188" t="s">
        <v>41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143</v>
      </c>
      <c r="AT275" s="191" t="s">
        <v>138</v>
      </c>
      <c r="AU275" s="191" t="s">
        <v>79</v>
      </c>
      <c r="AY275" s="19" t="s">
        <v>136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77</v>
      </c>
      <c r="BK275" s="192">
        <f>ROUND(I275*H275,2)</f>
        <v>0</v>
      </c>
      <c r="BL275" s="19" t="s">
        <v>143</v>
      </c>
      <c r="BM275" s="191" t="s">
        <v>371</v>
      </c>
    </row>
    <row r="276" spans="1:65" s="2" customFormat="1">
      <c r="A276" s="36"/>
      <c r="B276" s="37"/>
      <c r="C276" s="38"/>
      <c r="D276" s="193" t="s">
        <v>145</v>
      </c>
      <c r="E276" s="38"/>
      <c r="F276" s="194" t="s">
        <v>372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145</v>
      </c>
      <c r="AU276" s="19" t="s">
        <v>79</v>
      </c>
    </row>
    <row r="277" spans="1:65" s="13" customFormat="1">
      <c r="B277" s="198"/>
      <c r="C277" s="199"/>
      <c r="D277" s="200" t="s">
        <v>147</v>
      </c>
      <c r="E277" s="201" t="s">
        <v>18</v>
      </c>
      <c r="F277" s="202" t="s">
        <v>148</v>
      </c>
      <c r="G277" s="199"/>
      <c r="H277" s="201" t="s">
        <v>18</v>
      </c>
      <c r="I277" s="203"/>
      <c r="J277" s="199"/>
      <c r="K277" s="199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147</v>
      </c>
      <c r="AU277" s="208" t="s">
        <v>79</v>
      </c>
      <c r="AV277" s="13" t="s">
        <v>77</v>
      </c>
      <c r="AW277" s="13" t="s">
        <v>31</v>
      </c>
      <c r="AX277" s="13" t="s">
        <v>70</v>
      </c>
      <c r="AY277" s="208" t="s">
        <v>136</v>
      </c>
    </row>
    <row r="278" spans="1:65" s="13" customFormat="1">
      <c r="B278" s="198"/>
      <c r="C278" s="199"/>
      <c r="D278" s="200" t="s">
        <v>147</v>
      </c>
      <c r="E278" s="201" t="s">
        <v>18</v>
      </c>
      <c r="F278" s="202" t="s">
        <v>166</v>
      </c>
      <c r="G278" s="199"/>
      <c r="H278" s="201" t="s">
        <v>18</v>
      </c>
      <c r="I278" s="203"/>
      <c r="J278" s="199"/>
      <c r="K278" s="199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147</v>
      </c>
      <c r="AU278" s="208" t="s">
        <v>79</v>
      </c>
      <c r="AV278" s="13" t="s">
        <v>77</v>
      </c>
      <c r="AW278" s="13" t="s">
        <v>31</v>
      </c>
      <c r="AX278" s="13" t="s">
        <v>70</v>
      </c>
      <c r="AY278" s="208" t="s">
        <v>136</v>
      </c>
    </row>
    <row r="279" spans="1:65" s="14" customFormat="1">
      <c r="B279" s="209"/>
      <c r="C279" s="210"/>
      <c r="D279" s="200" t="s">
        <v>147</v>
      </c>
      <c r="E279" s="211" t="s">
        <v>18</v>
      </c>
      <c r="F279" s="212" t="s">
        <v>173</v>
      </c>
      <c r="G279" s="210"/>
      <c r="H279" s="213">
        <v>125.99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147</v>
      </c>
      <c r="AU279" s="219" t="s">
        <v>79</v>
      </c>
      <c r="AV279" s="14" t="s">
        <v>79</v>
      </c>
      <c r="AW279" s="14" t="s">
        <v>31</v>
      </c>
      <c r="AX279" s="14" t="s">
        <v>70</v>
      </c>
      <c r="AY279" s="219" t="s">
        <v>136</v>
      </c>
    </row>
    <row r="280" spans="1:65" s="15" customFormat="1">
      <c r="B280" s="220"/>
      <c r="C280" s="221"/>
      <c r="D280" s="200" t="s">
        <v>147</v>
      </c>
      <c r="E280" s="222" t="s">
        <v>18</v>
      </c>
      <c r="F280" s="223" t="s">
        <v>150</v>
      </c>
      <c r="G280" s="221"/>
      <c r="H280" s="224">
        <v>125.99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147</v>
      </c>
      <c r="AU280" s="230" t="s">
        <v>79</v>
      </c>
      <c r="AV280" s="15" t="s">
        <v>143</v>
      </c>
      <c r="AW280" s="15" t="s">
        <v>31</v>
      </c>
      <c r="AX280" s="15" t="s">
        <v>77</v>
      </c>
      <c r="AY280" s="230" t="s">
        <v>136</v>
      </c>
    </row>
    <row r="281" spans="1:65" s="2" customFormat="1" ht="16.5" customHeight="1">
      <c r="A281" s="36"/>
      <c r="B281" s="37"/>
      <c r="C281" s="180" t="s">
        <v>373</v>
      </c>
      <c r="D281" s="180" t="s">
        <v>138</v>
      </c>
      <c r="E281" s="181" t="s">
        <v>374</v>
      </c>
      <c r="F281" s="182" t="s">
        <v>375</v>
      </c>
      <c r="G281" s="183" t="s">
        <v>141</v>
      </c>
      <c r="H281" s="184">
        <v>125.99</v>
      </c>
      <c r="I281" s="185"/>
      <c r="J281" s="186">
        <f>ROUND(I281*H281,2)</f>
        <v>0</v>
      </c>
      <c r="K281" s="182" t="s">
        <v>142</v>
      </c>
      <c r="L281" s="41"/>
      <c r="M281" s="187" t="s">
        <v>18</v>
      </c>
      <c r="N281" s="188" t="s">
        <v>41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143</v>
      </c>
      <c r="AT281" s="191" t="s">
        <v>138</v>
      </c>
      <c r="AU281" s="191" t="s">
        <v>79</v>
      </c>
      <c r="AY281" s="19" t="s">
        <v>136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77</v>
      </c>
      <c r="BK281" s="192">
        <f>ROUND(I281*H281,2)</f>
        <v>0</v>
      </c>
      <c r="BL281" s="19" t="s">
        <v>143</v>
      </c>
      <c r="BM281" s="191" t="s">
        <v>376</v>
      </c>
    </row>
    <row r="282" spans="1:65" s="2" customFormat="1">
      <c r="A282" s="36"/>
      <c r="B282" s="37"/>
      <c r="C282" s="38"/>
      <c r="D282" s="193" t="s">
        <v>145</v>
      </c>
      <c r="E282" s="38"/>
      <c r="F282" s="194" t="s">
        <v>377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145</v>
      </c>
      <c r="AU282" s="19" t="s">
        <v>79</v>
      </c>
    </row>
    <row r="283" spans="1:65" s="13" customFormat="1">
      <c r="B283" s="198"/>
      <c r="C283" s="199"/>
      <c r="D283" s="200" t="s">
        <v>147</v>
      </c>
      <c r="E283" s="201" t="s">
        <v>18</v>
      </c>
      <c r="F283" s="202" t="s">
        <v>148</v>
      </c>
      <c r="G283" s="199"/>
      <c r="H283" s="201" t="s">
        <v>18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147</v>
      </c>
      <c r="AU283" s="208" t="s">
        <v>79</v>
      </c>
      <c r="AV283" s="13" t="s">
        <v>77</v>
      </c>
      <c r="AW283" s="13" t="s">
        <v>31</v>
      </c>
      <c r="AX283" s="13" t="s">
        <v>70</v>
      </c>
      <c r="AY283" s="208" t="s">
        <v>136</v>
      </c>
    </row>
    <row r="284" spans="1:65" s="13" customFormat="1">
      <c r="B284" s="198"/>
      <c r="C284" s="199"/>
      <c r="D284" s="200" t="s">
        <v>147</v>
      </c>
      <c r="E284" s="201" t="s">
        <v>18</v>
      </c>
      <c r="F284" s="202" t="s">
        <v>166</v>
      </c>
      <c r="G284" s="199"/>
      <c r="H284" s="201" t="s">
        <v>18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147</v>
      </c>
      <c r="AU284" s="208" t="s">
        <v>79</v>
      </c>
      <c r="AV284" s="13" t="s">
        <v>77</v>
      </c>
      <c r="AW284" s="13" t="s">
        <v>31</v>
      </c>
      <c r="AX284" s="13" t="s">
        <v>70</v>
      </c>
      <c r="AY284" s="208" t="s">
        <v>136</v>
      </c>
    </row>
    <row r="285" spans="1:65" s="14" customFormat="1">
      <c r="B285" s="209"/>
      <c r="C285" s="210"/>
      <c r="D285" s="200" t="s">
        <v>147</v>
      </c>
      <c r="E285" s="211" t="s">
        <v>18</v>
      </c>
      <c r="F285" s="212" t="s">
        <v>173</v>
      </c>
      <c r="G285" s="210"/>
      <c r="H285" s="213">
        <v>125.99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147</v>
      </c>
      <c r="AU285" s="219" t="s">
        <v>79</v>
      </c>
      <c r="AV285" s="14" t="s">
        <v>79</v>
      </c>
      <c r="AW285" s="14" t="s">
        <v>31</v>
      </c>
      <c r="AX285" s="14" t="s">
        <v>70</v>
      </c>
      <c r="AY285" s="219" t="s">
        <v>136</v>
      </c>
    </row>
    <row r="286" spans="1:65" s="15" customFormat="1">
      <c r="B286" s="220"/>
      <c r="C286" s="221"/>
      <c r="D286" s="200" t="s">
        <v>147</v>
      </c>
      <c r="E286" s="222" t="s">
        <v>18</v>
      </c>
      <c r="F286" s="223" t="s">
        <v>150</v>
      </c>
      <c r="G286" s="221"/>
      <c r="H286" s="224">
        <v>125.99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147</v>
      </c>
      <c r="AU286" s="230" t="s">
        <v>79</v>
      </c>
      <c r="AV286" s="15" t="s">
        <v>143</v>
      </c>
      <c r="AW286" s="15" t="s">
        <v>31</v>
      </c>
      <c r="AX286" s="15" t="s">
        <v>77</v>
      </c>
      <c r="AY286" s="230" t="s">
        <v>136</v>
      </c>
    </row>
    <row r="287" spans="1:65" s="2" customFormat="1" ht="24.15" customHeight="1">
      <c r="A287" s="36"/>
      <c r="B287" s="37"/>
      <c r="C287" s="180" t="s">
        <v>378</v>
      </c>
      <c r="D287" s="180" t="s">
        <v>138</v>
      </c>
      <c r="E287" s="181" t="s">
        <v>379</v>
      </c>
      <c r="F287" s="182" t="s">
        <v>380</v>
      </c>
      <c r="G287" s="183" t="s">
        <v>141</v>
      </c>
      <c r="H287" s="184">
        <v>125.99</v>
      </c>
      <c r="I287" s="185"/>
      <c r="J287" s="186">
        <f>ROUND(I287*H287,2)</f>
        <v>0</v>
      </c>
      <c r="K287" s="182" t="s">
        <v>142</v>
      </c>
      <c r="L287" s="41"/>
      <c r="M287" s="187" t="s">
        <v>18</v>
      </c>
      <c r="N287" s="188" t="s">
        <v>41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143</v>
      </c>
      <c r="AT287" s="191" t="s">
        <v>138</v>
      </c>
      <c r="AU287" s="191" t="s">
        <v>79</v>
      </c>
      <c r="AY287" s="19" t="s">
        <v>136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77</v>
      </c>
      <c r="BK287" s="192">
        <f>ROUND(I287*H287,2)</f>
        <v>0</v>
      </c>
      <c r="BL287" s="19" t="s">
        <v>143</v>
      </c>
      <c r="BM287" s="191" t="s">
        <v>381</v>
      </c>
    </row>
    <row r="288" spans="1:65" s="2" customFormat="1">
      <c r="A288" s="36"/>
      <c r="B288" s="37"/>
      <c r="C288" s="38"/>
      <c r="D288" s="193" t="s">
        <v>145</v>
      </c>
      <c r="E288" s="38"/>
      <c r="F288" s="194" t="s">
        <v>382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145</v>
      </c>
      <c r="AU288" s="19" t="s">
        <v>79</v>
      </c>
    </row>
    <row r="289" spans="1:65" s="13" customFormat="1">
      <c r="B289" s="198"/>
      <c r="C289" s="199"/>
      <c r="D289" s="200" t="s">
        <v>147</v>
      </c>
      <c r="E289" s="201" t="s">
        <v>18</v>
      </c>
      <c r="F289" s="202" t="s">
        <v>148</v>
      </c>
      <c r="G289" s="199"/>
      <c r="H289" s="201" t="s">
        <v>18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147</v>
      </c>
      <c r="AU289" s="208" t="s">
        <v>79</v>
      </c>
      <c r="AV289" s="13" t="s">
        <v>77</v>
      </c>
      <c r="AW289" s="13" t="s">
        <v>31</v>
      </c>
      <c r="AX289" s="13" t="s">
        <v>70</v>
      </c>
      <c r="AY289" s="208" t="s">
        <v>136</v>
      </c>
    </row>
    <row r="290" spans="1:65" s="13" customFormat="1">
      <c r="B290" s="198"/>
      <c r="C290" s="199"/>
      <c r="D290" s="200" t="s">
        <v>147</v>
      </c>
      <c r="E290" s="201" t="s">
        <v>18</v>
      </c>
      <c r="F290" s="202" t="s">
        <v>166</v>
      </c>
      <c r="G290" s="199"/>
      <c r="H290" s="201" t="s">
        <v>18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147</v>
      </c>
      <c r="AU290" s="208" t="s">
        <v>79</v>
      </c>
      <c r="AV290" s="13" t="s">
        <v>77</v>
      </c>
      <c r="AW290" s="13" t="s">
        <v>31</v>
      </c>
      <c r="AX290" s="13" t="s">
        <v>70</v>
      </c>
      <c r="AY290" s="208" t="s">
        <v>136</v>
      </c>
    </row>
    <row r="291" spans="1:65" s="14" customFormat="1">
      <c r="B291" s="209"/>
      <c r="C291" s="210"/>
      <c r="D291" s="200" t="s">
        <v>147</v>
      </c>
      <c r="E291" s="211" t="s">
        <v>18</v>
      </c>
      <c r="F291" s="212" t="s">
        <v>173</v>
      </c>
      <c r="G291" s="210"/>
      <c r="H291" s="213">
        <v>125.99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147</v>
      </c>
      <c r="AU291" s="219" t="s">
        <v>79</v>
      </c>
      <c r="AV291" s="14" t="s">
        <v>79</v>
      </c>
      <c r="AW291" s="14" t="s">
        <v>31</v>
      </c>
      <c r="AX291" s="14" t="s">
        <v>70</v>
      </c>
      <c r="AY291" s="219" t="s">
        <v>136</v>
      </c>
    </row>
    <row r="292" spans="1:65" s="15" customFormat="1">
      <c r="B292" s="220"/>
      <c r="C292" s="221"/>
      <c r="D292" s="200" t="s">
        <v>147</v>
      </c>
      <c r="E292" s="222" t="s">
        <v>18</v>
      </c>
      <c r="F292" s="223" t="s">
        <v>150</v>
      </c>
      <c r="G292" s="221"/>
      <c r="H292" s="224">
        <v>125.99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147</v>
      </c>
      <c r="AU292" s="230" t="s">
        <v>79</v>
      </c>
      <c r="AV292" s="15" t="s">
        <v>143</v>
      </c>
      <c r="AW292" s="15" t="s">
        <v>31</v>
      </c>
      <c r="AX292" s="15" t="s">
        <v>77</v>
      </c>
      <c r="AY292" s="230" t="s">
        <v>136</v>
      </c>
    </row>
    <row r="293" spans="1:65" s="2" customFormat="1" ht="24.15" customHeight="1">
      <c r="A293" s="36"/>
      <c r="B293" s="37"/>
      <c r="C293" s="180" t="s">
        <v>383</v>
      </c>
      <c r="D293" s="180" t="s">
        <v>138</v>
      </c>
      <c r="E293" s="181" t="s">
        <v>384</v>
      </c>
      <c r="F293" s="182" t="s">
        <v>385</v>
      </c>
      <c r="G293" s="183" t="s">
        <v>141</v>
      </c>
      <c r="H293" s="184">
        <v>125.99</v>
      </c>
      <c r="I293" s="185"/>
      <c r="J293" s="186">
        <f>ROUND(I293*H293,2)</f>
        <v>0</v>
      </c>
      <c r="K293" s="182" t="s">
        <v>142</v>
      </c>
      <c r="L293" s="41"/>
      <c r="M293" s="187" t="s">
        <v>18</v>
      </c>
      <c r="N293" s="188" t="s">
        <v>41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143</v>
      </c>
      <c r="AT293" s="191" t="s">
        <v>138</v>
      </c>
      <c r="AU293" s="191" t="s">
        <v>79</v>
      </c>
      <c r="AY293" s="19" t="s">
        <v>136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77</v>
      </c>
      <c r="BK293" s="192">
        <f>ROUND(I293*H293,2)</f>
        <v>0</v>
      </c>
      <c r="BL293" s="19" t="s">
        <v>143</v>
      </c>
      <c r="BM293" s="191" t="s">
        <v>386</v>
      </c>
    </row>
    <row r="294" spans="1:65" s="2" customFormat="1">
      <c r="A294" s="36"/>
      <c r="B294" s="37"/>
      <c r="C294" s="38"/>
      <c r="D294" s="193" t="s">
        <v>145</v>
      </c>
      <c r="E294" s="38"/>
      <c r="F294" s="194" t="s">
        <v>387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145</v>
      </c>
      <c r="AU294" s="19" t="s">
        <v>79</v>
      </c>
    </row>
    <row r="295" spans="1:65" s="13" customFormat="1">
      <c r="B295" s="198"/>
      <c r="C295" s="199"/>
      <c r="D295" s="200" t="s">
        <v>147</v>
      </c>
      <c r="E295" s="201" t="s">
        <v>18</v>
      </c>
      <c r="F295" s="202" t="s">
        <v>148</v>
      </c>
      <c r="G295" s="199"/>
      <c r="H295" s="201" t="s">
        <v>18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147</v>
      </c>
      <c r="AU295" s="208" t="s">
        <v>79</v>
      </c>
      <c r="AV295" s="13" t="s">
        <v>77</v>
      </c>
      <c r="AW295" s="13" t="s">
        <v>31</v>
      </c>
      <c r="AX295" s="13" t="s">
        <v>70</v>
      </c>
      <c r="AY295" s="208" t="s">
        <v>136</v>
      </c>
    </row>
    <row r="296" spans="1:65" s="13" customFormat="1">
      <c r="B296" s="198"/>
      <c r="C296" s="199"/>
      <c r="D296" s="200" t="s">
        <v>147</v>
      </c>
      <c r="E296" s="201" t="s">
        <v>18</v>
      </c>
      <c r="F296" s="202" t="s">
        <v>166</v>
      </c>
      <c r="G296" s="199"/>
      <c r="H296" s="201" t="s">
        <v>18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147</v>
      </c>
      <c r="AU296" s="208" t="s">
        <v>79</v>
      </c>
      <c r="AV296" s="13" t="s">
        <v>77</v>
      </c>
      <c r="AW296" s="13" t="s">
        <v>31</v>
      </c>
      <c r="AX296" s="13" t="s">
        <v>70</v>
      </c>
      <c r="AY296" s="208" t="s">
        <v>136</v>
      </c>
    </row>
    <row r="297" spans="1:65" s="14" customFormat="1">
      <c r="B297" s="209"/>
      <c r="C297" s="210"/>
      <c r="D297" s="200" t="s">
        <v>147</v>
      </c>
      <c r="E297" s="211" t="s">
        <v>18</v>
      </c>
      <c r="F297" s="212" t="s">
        <v>173</v>
      </c>
      <c r="G297" s="210"/>
      <c r="H297" s="213">
        <v>125.99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147</v>
      </c>
      <c r="AU297" s="219" t="s">
        <v>79</v>
      </c>
      <c r="AV297" s="14" t="s">
        <v>79</v>
      </c>
      <c r="AW297" s="14" t="s">
        <v>31</v>
      </c>
      <c r="AX297" s="14" t="s">
        <v>70</v>
      </c>
      <c r="AY297" s="219" t="s">
        <v>136</v>
      </c>
    </row>
    <row r="298" spans="1:65" s="15" customFormat="1">
      <c r="B298" s="220"/>
      <c r="C298" s="221"/>
      <c r="D298" s="200" t="s">
        <v>147</v>
      </c>
      <c r="E298" s="222" t="s">
        <v>18</v>
      </c>
      <c r="F298" s="223" t="s">
        <v>150</v>
      </c>
      <c r="G298" s="221"/>
      <c r="H298" s="224">
        <v>125.99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147</v>
      </c>
      <c r="AU298" s="230" t="s">
        <v>79</v>
      </c>
      <c r="AV298" s="15" t="s">
        <v>143</v>
      </c>
      <c r="AW298" s="15" t="s">
        <v>31</v>
      </c>
      <c r="AX298" s="15" t="s">
        <v>77</v>
      </c>
      <c r="AY298" s="230" t="s">
        <v>136</v>
      </c>
    </row>
    <row r="299" spans="1:65" s="2" customFormat="1" ht="24.15" customHeight="1">
      <c r="A299" s="36"/>
      <c r="B299" s="37"/>
      <c r="C299" s="180" t="s">
        <v>388</v>
      </c>
      <c r="D299" s="180" t="s">
        <v>138</v>
      </c>
      <c r="E299" s="181" t="s">
        <v>389</v>
      </c>
      <c r="F299" s="182" t="s">
        <v>390</v>
      </c>
      <c r="G299" s="183" t="s">
        <v>141</v>
      </c>
      <c r="H299" s="184">
        <v>60</v>
      </c>
      <c r="I299" s="185"/>
      <c r="J299" s="186">
        <f>ROUND(I299*H299,2)</f>
        <v>0</v>
      </c>
      <c r="K299" s="182" t="s">
        <v>142</v>
      </c>
      <c r="L299" s="41"/>
      <c r="M299" s="187" t="s">
        <v>18</v>
      </c>
      <c r="N299" s="188" t="s">
        <v>41</v>
      </c>
      <c r="O299" s="66"/>
      <c r="P299" s="189">
        <f>O299*H299</f>
        <v>0</v>
      </c>
      <c r="Q299" s="189">
        <v>8.3500000000000005E-2</v>
      </c>
      <c r="R299" s="189">
        <f>Q299*H299</f>
        <v>5.0100000000000007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143</v>
      </c>
      <c r="AT299" s="191" t="s">
        <v>138</v>
      </c>
      <c r="AU299" s="191" t="s">
        <v>79</v>
      </c>
      <c r="AY299" s="19" t="s">
        <v>136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77</v>
      </c>
      <c r="BK299" s="192">
        <f>ROUND(I299*H299,2)</f>
        <v>0</v>
      </c>
      <c r="BL299" s="19" t="s">
        <v>143</v>
      </c>
      <c r="BM299" s="191" t="s">
        <v>391</v>
      </c>
    </row>
    <row r="300" spans="1:65" s="2" customFormat="1">
      <c r="A300" s="36"/>
      <c r="B300" s="37"/>
      <c r="C300" s="38"/>
      <c r="D300" s="193" t="s">
        <v>145</v>
      </c>
      <c r="E300" s="38"/>
      <c r="F300" s="194" t="s">
        <v>392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145</v>
      </c>
      <c r="AU300" s="19" t="s">
        <v>79</v>
      </c>
    </row>
    <row r="301" spans="1:65" s="13" customFormat="1">
      <c r="B301" s="198"/>
      <c r="C301" s="199"/>
      <c r="D301" s="200" t="s">
        <v>147</v>
      </c>
      <c r="E301" s="201" t="s">
        <v>18</v>
      </c>
      <c r="F301" s="202" t="s">
        <v>148</v>
      </c>
      <c r="G301" s="199"/>
      <c r="H301" s="201" t="s">
        <v>18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147</v>
      </c>
      <c r="AU301" s="208" t="s">
        <v>79</v>
      </c>
      <c r="AV301" s="13" t="s">
        <v>77</v>
      </c>
      <c r="AW301" s="13" t="s">
        <v>31</v>
      </c>
      <c r="AX301" s="13" t="s">
        <v>70</v>
      </c>
      <c r="AY301" s="208" t="s">
        <v>136</v>
      </c>
    </row>
    <row r="302" spans="1:65" s="13" customFormat="1">
      <c r="B302" s="198"/>
      <c r="C302" s="199"/>
      <c r="D302" s="200" t="s">
        <v>147</v>
      </c>
      <c r="E302" s="201" t="s">
        <v>18</v>
      </c>
      <c r="F302" s="202" t="s">
        <v>166</v>
      </c>
      <c r="G302" s="199"/>
      <c r="H302" s="201" t="s">
        <v>18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147</v>
      </c>
      <c r="AU302" s="208" t="s">
        <v>79</v>
      </c>
      <c r="AV302" s="13" t="s">
        <v>77</v>
      </c>
      <c r="AW302" s="13" t="s">
        <v>31</v>
      </c>
      <c r="AX302" s="13" t="s">
        <v>70</v>
      </c>
      <c r="AY302" s="208" t="s">
        <v>136</v>
      </c>
    </row>
    <row r="303" spans="1:65" s="14" customFormat="1">
      <c r="B303" s="209"/>
      <c r="C303" s="210"/>
      <c r="D303" s="200" t="s">
        <v>147</v>
      </c>
      <c r="E303" s="211" t="s">
        <v>18</v>
      </c>
      <c r="F303" s="212" t="s">
        <v>167</v>
      </c>
      <c r="G303" s="210"/>
      <c r="H303" s="213">
        <v>60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147</v>
      </c>
      <c r="AU303" s="219" t="s">
        <v>79</v>
      </c>
      <c r="AV303" s="14" t="s">
        <v>79</v>
      </c>
      <c r="AW303" s="14" t="s">
        <v>31</v>
      </c>
      <c r="AX303" s="14" t="s">
        <v>70</v>
      </c>
      <c r="AY303" s="219" t="s">
        <v>136</v>
      </c>
    </row>
    <row r="304" spans="1:65" s="15" customFormat="1">
      <c r="B304" s="220"/>
      <c r="C304" s="221"/>
      <c r="D304" s="200" t="s">
        <v>147</v>
      </c>
      <c r="E304" s="222" t="s">
        <v>18</v>
      </c>
      <c r="F304" s="223" t="s">
        <v>150</v>
      </c>
      <c r="G304" s="221"/>
      <c r="H304" s="224">
        <v>60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147</v>
      </c>
      <c r="AU304" s="230" t="s">
        <v>79</v>
      </c>
      <c r="AV304" s="15" t="s">
        <v>143</v>
      </c>
      <c r="AW304" s="15" t="s">
        <v>31</v>
      </c>
      <c r="AX304" s="15" t="s">
        <v>77</v>
      </c>
      <c r="AY304" s="230" t="s">
        <v>136</v>
      </c>
    </row>
    <row r="305" spans="1:65" s="2" customFormat="1" ht="16.5" customHeight="1">
      <c r="A305" s="36"/>
      <c r="B305" s="37"/>
      <c r="C305" s="231" t="s">
        <v>393</v>
      </c>
      <c r="D305" s="231" t="s">
        <v>276</v>
      </c>
      <c r="E305" s="232" t="s">
        <v>394</v>
      </c>
      <c r="F305" s="233" t="s">
        <v>395</v>
      </c>
      <c r="G305" s="234" t="s">
        <v>153</v>
      </c>
      <c r="H305" s="235">
        <v>10.1</v>
      </c>
      <c r="I305" s="236"/>
      <c r="J305" s="237">
        <f>ROUND(I305*H305,2)</f>
        <v>0</v>
      </c>
      <c r="K305" s="233" t="s">
        <v>142</v>
      </c>
      <c r="L305" s="238"/>
      <c r="M305" s="239" t="s">
        <v>18</v>
      </c>
      <c r="N305" s="240" t="s">
        <v>41</v>
      </c>
      <c r="O305" s="66"/>
      <c r="P305" s="189">
        <f>O305*H305</f>
        <v>0</v>
      </c>
      <c r="Q305" s="189">
        <v>3.0939999999999999</v>
      </c>
      <c r="R305" s="189">
        <f>Q305*H305</f>
        <v>31.249399999999998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184</v>
      </c>
      <c r="AT305" s="191" t="s">
        <v>276</v>
      </c>
      <c r="AU305" s="191" t="s">
        <v>79</v>
      </c>
      <c r="AY305" s="19" t="s">
        <v>136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77</v>
      </c>
      <c r="BK305" s="192">
        <f>ROUND(I305*H305,2)</f>
        <v>0</v>
      </c>
      <c r="BL305" s="19" t="s">
        <v>143</v>
      </c>
      <c r="BM305" s="191" t="s">
        <v>396</v>
      </c>
    </row>
    <row r="306" spans="1:65" s="2" customFormat="1">
      <c r="A306" s="36"/>
      <c r="B306" s="37"/>
      <c r="C306" s="38"/>
      <c r="D306" s="193" t="s">
        <v>145</v>
      </c>
      <c r="E306" s="38"/>
      <c r="F306" s="194" t="s">
        <v>397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145</v>
      </c>
      <c r="AU306" s="19" t="s">
        <v>79</v>
      </c>
    </row>
    <row r="307" spans="1:65" s="2" customFormat="1" ht="28.8">
      <c r="A307" s="36"/>
      <c r="B307" s="37"/>
      <c r="C307" s="38"/>
      <c r="D307" s="200" t="s">
        <v>398</v>
      </c>
      <c r="E307" s="38"/>
      <c r="F307" s="241" t="s">
        <v>399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398</v>
      </c>
      <c r="AU307" s="19" t="s">
        <v>79</v>
      </c>
    </row>
    <row r="308" spans="1:65" s="14" customFormat="1">
      <c r="B308" s="209"/>
      <c r="C308" s="210"/>
      <c r="D308" s="200" t="s">
        <v>147</v>
      </c>
      <c r="E308" s="210"/>
      <c r="F308" s="212" t="s">
        <v>400</v>
      </c>
      <c r="G308" s="210"/>
      <c r="H308" s="213">
        <v>10.1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147</v>
      </c>
      <c r="AU308" s="219" t="s">
        <v>79</v>
      </c>
      <c r="AV308" s="14" t="s">
        <v>79</v>
      </c>
      <c r="AW308" s="14" t="s">
        <v>4</v>
      </c>
      <c r="AX308" s="14" t="s">
        <v>77</v>
      </c>
      <c r="AY308" s="219" t="s">
        <v>136</v>
      </c>
    </row>
    <row r="309" spans="1:65" s="2" customFormat="1" ht="16.5" customHeight="1">
      <c r="A309" s="36"/>
      <c r="B309" s="37"/>
      <c r="C309" s="180" t="s">
        <v>401</v>
      </c>
      <c r="D309" s="180" t="s">
        <v>138</v>
      </c>
      <c r="E309" s="181" t="s">
        <v>402</v>
      </c>
      <c r="F309" s="182" t="s">
        <v>403</v>
      </c>
      <c r="G309" s="183" t="s">
        <v>404</v>
      </c>
      <c r="H309" s="184">
        <v>31</v>
      </c>
      <c r="I309" s="185"/>
      <c r="J309" s="186">
        <f>ROUND(I309*H309,2)</f>
        <v>0</v>
      </c>
      <c r="K309" s="182" t="s">
        <v>142</v>
      </c>
      <c r="L309" s="41"/>
      <c r="M309" s="187" t="s">
        <v>18</v>
      </c>
      <c r="N309" s="188" t="s">
        <v>41</v>
      </c>
      <c r="O309" s="66"/>
      <c r="P309" s="189">
        <f>O309*H309</f>
        <v>0</v>
      </c>
      <c r="Q309" s="189">
        <v>5.0099999999999997E-3</v>
      </c>
      <c r="R309" s="189">
        <f>Q309*H309</f>
        <v>0.15531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143</v>
      </c>
      <c r="AT309" s="191" t="s">
        <v>138</v>
      </c>
      <c r="AU309" s="191" t="s">
        <v>79</v>
      </c>
      <c r="AY309" s="19" t="s">
        <v>136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77</v>
      </c>
      <c r="BK309" s="192">
        <f>ROUND(I309*H309,2)</f>
        <v>0</v>
      </c>
      <c r="BL309" s="19" t="s">
        <v>143</v>
      </c>
      <c r="BM309" s="191" t="s">
        <v>405</v>
      </c>
    </row>
    <row r="310" spans="1:65" s="2" customFormat="1">
      <c r="A310" s="36"/>
      <c r="B310" s="37"/>
      <c r="C310" s="38"/>
      <c r="D310" s="193" t="s">
        <v>145</v>
      </c>
      <c r="E310" s="38"/>
      <c r="F310" s="194" t="s">
        <v>406</v>
      </c>
      <c r="G310" s="38"/>
      <c r="H310" s="38"/>
      <c r="I310" s="195"/>
      <c r="J310" s="38"/>
      <c r="K310" s="38"/>
      <c r="L310" s="41"/>
      <c r="M310" s="196"/>
      <c r="N310" s="19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145</v>
      </c>
      <c r="AU310" s="19" t="s">
        <v>79</v>
      </c>
    </row>
    <row r="311" spans="1:65" s="13" customFormat="1">
      <c r="B311" s="198"/>
      <c r="C311" s="199"/>
      <c r="D311" s="200" t="s">
        <v>147</v>
      </c>
      <c r="E311" s="201" t="s">
        <v>18</v>
      </c>
      <c r="F311" s="202" t="s">
        <v>148</v>
      </c>
      <c r="G311" s="199"/>
      <c r="H311" s="201" t="s">
        <v>18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147</v>
      </c>
      <c r="AU311" s="208" t="s">
        <v>79</v>
      </c>
      <c r="AV311" s="13" t="s">
        <v>77</v>
      </c>
      <c r="AW311" s="13" t="s">
        <v>31</v>
      </c>
      <c r="AX311" s="13" t="s">
        <v>70</v>
      </c>
      <c r="AY311" s="208" t="s">
        <v>136</v>
      </c>
    </row>
    <row r="312" spans="1:65" s="14" customFormat="1">
      <c r="B312" s="209"/>
      <c r="C312" s="210"/>
      <c r="D312" s="200" t="s">
        <v>147</v>
      </c>
      <c r="E312" s="211" t="s">
        <v>18</v>
      </c>
      <c r="F312" s="212" t="s">
        <v>407</v>
      </c>
      <c r="G312" s="210"/>
      <c r="H312" s="213">
        <v>31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147</v>
      </c>
      <c r="AU312" s="219" t="s">
        <v>79</v>
      </c>
      <c r="AV312" s="14" t="s">
        <v>79</v>
      </c>
      <c r="AW312" s="14" t="s">
        <v>31</v>
      </c>
      <c r="AX312" s="14" t="s">
        <v>70</v>
      </c>
      <c r="AY312" s="219" t="s">
        <v>136</v>
      </c>
    </row>
    <row r="313" spans="1:65" s="15" customFormat="1">
      <c r="B313" s="220"/>
      <c r="C313" s="221"/>
      <c r="D313" s="200" t="s">
        <v>147</v>
      </c>
      <c r="E313" s="222" t="s">
        <v>18</v>
      </c>
      <c r="F313" s="223" t="s">
        <v>150</v>
      </c>
      <c r="G313" s="221"/>
      <c r="H313" s="224">
        <v>31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147</v>
      </c>
      <c r="AU313" s="230" t="s">
        <v>79</v>
      </c>
      <c r="AV313" s="15" t="s">
        <v>143</v>
      </c>
      <c r="AW313" s="15" t="s">
        <v>31</v>
      </c>
      <c r="AX313" s="15" t="s">
        <v>77</v>
      </c>
      <c r="AY313" s="230" t="s">
        <v>136</v>
      </c>
    </row>
    <row r="314" spans="1:65" s="12" customFormat="1" ht="22.8" customHeight="1">
      <c r="B314" s="164"/>
      <c r="C314" s="165"/>
      <c r="D314" s="166" t="s">
        <v>69</v>
      </c>
      <c r="E314" s="178" t="s">
        <v>184</v>
      </c>
      <c r="F314" s="178" t="s">
        <v>408</v>
      </c>
      <c r="G314" s="165"/>
      <c r="H314" s="165"/>
      <c r="I314" s="168"/>
      <c r="J314" s="179">
        <f>BK314</f>
        <v>0</v>
      </c>
      <c r="K314" s="165"/>
      <c r="L314" s="170"/>
      <c r="M314" s="171"/>
      <c r="N314" s="172"/>
      <c r="O314" s="172"/>
      <c r="P314" s="173">
        <f>SUM(P315:P345)</f>
        <v>0</v>
      </c>
      <c r="Q314" s="172"/>
      <c r="R314" s="173">
        <f>SUM(R315:R345)</f>
        <v>77.740094999999997</v>
      </c>
      <c r="S314" s="172"/>
      <c r="T314" s="174">
        <f>SUM(T315:T345)</f>
        <v>69.45</v>
      </c>
      <c r="AR314" s="175" t="s">
        <v>77</v>
      </c>
      <c r="AT314" s="176" t="s">
        <v>69</v>
      </c>
      <c r="AU314" s="176" t="s">
        <v>77</v>
      </c>
      <c r="AY314" s="175" t="s">
        <v>136</v>
      </c>
      <c r="BK314" s="177">
        <f>SUM(BK315:BK345)</f>
        <v>0</v>
      </c>
    </row>
    <row r="315" spans="1:65" s="2" customFormat="1" ht="16.5" customHeight="1">
      <c r="A315" s="36"/>
      <c r="B315" s="37"/>
      <c r="C315" s="180" t="s">
        <v>409</v>
      </c>
      <c r="D315" s="180" t="s">
        <v>138</v>
      </c>
      <c r="E315" s="181" t="s">
        <v>410</v>
      </c>
      <c r="F315" s="182" t="s">
        <v>411</v>
      </c>
      <c r="G315" s="183" t="s">
        <v>404</v>
      </c>
      <c r="H315" s="184">
        <v>17.5</v>
      </c>
      <c r="I315" s="185"/>
      <c r="J315" s="186">
        <f>ROUND(I315*H315,2)</f>
        <v>0</v>
      </c>
      <c r="K315" s="182" t="s">
        <v>142</v>
      </c>
      <c r="L315" s="41"/>
      <c r="M315" s="187" t="s">
        <v>18</v>
      </c>
      <c r="N315" s="188" t="s">
        <v>41</v>
      </c>
      <c r="O315" s="66"/>
      <c r="P315" s="189">
        <f>O315*H315</f>
        <v>0</v>
      </c>
      <c r="Q315" s="189">
        <v>0</v>
      </c>
      <c r="R315" s="189">
        <f>Q315*H315</f>
        <v>0</v>
      </c>
      <c r="S315" s="189">
        <v>0.7</v>
      </c>
      <c r="T315" s="190">
        <f>S315*H315</f>
        <v>12.25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143</v>
      </c>
      <c r="AT315" s="191" t="s">
        <v>138</v>
      </c>
      <c r="AU315" s="191" t="s">
        <v>79</v>
      </c>
      <c r="AY315" s="19" t="s">
        <v>136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77</v>
      </c>
      <c r="BK315" s="192">
        <f>ROUND(I315*H315,2)</f>
        <v>0</v>
      </c>
      <c r="BL315" s="19" t="s">
        <v>143</v>
      </c>
      <c r="BM315" s="191" t="s">
        <v>412</v>
      </c>
    </row>
    <row r="316" spans="1:65" s="2" customFormat="1">
      <c r="A316" s="36"/>
      <c r="B316" s="37"/>
      <c r="C316" s="38"/>
      <c r="D316" s="193" t="s">
        <v>145</v>
      </c>
      <c r="E316" s="38"/>
      <c r="F316" s="194" t="s">
        <v>413</v>
      </c>
      <c r="G316" s="38"/>
      <c r="H316" s="38"/>
      <c r="I316" s="195"/>
      <c r="J316" s="38"/>
      <c r="K316" s="38"/>
      <c r="L316" s="41"/>
      <c r="M316" s="196"/>
      <c r="N316" s="19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145</v>
      </c>
      <c r="AU316" s="19" t="s">
        <v>79</v>
      </c>
    </row>
    <row r="317" spans="1:65" s="13" customFormat="1">
      <c r="B317" s="198"/>
      <c r="C317" s="199"/>
      <c r="D317" s="200" t="s">
        <v>147</v>
      </c>
      <c r="E317" s="201" t="s">
        <v>18</v>
      </c>
      <c r="F317" s="202" t="s">
        <v>148</v>
      </c>
      <c r="G317" s="199"/>
      <c r="H317" s="201" t="s">
        <v>18</v>
      </c>
      <c r="I317" s="203"/>
      <c r="J317" s="199"/>
      <c r="K317" s="199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147</v>
      </c>
      <c r="AU317" s="208" t="s">
        <v>79</v>
      </c>
      <c r="AV317" s="13" t="s">
        <v>77</v>
      </c>
      <c r="AW317" s="13" t="s">
        <v>31</v>
      </c>
      <c r="AX317" s="13" t="s">
        <v>70</v>
      </c>
      <c r="AY317" s="208" t="s">
        <v>136</v>
      </c>
    </row>
    <row r="318" spans="1:65" s="14" customFormat="1">
      <c r="B318" s="209"/>
      <c r="C318" s="210"/>
      <c r="D318" s="200" t="s">
        <v>147</v>
      </c>
      <c r="E318" s="211" t="s">
        <v>18</v>
      </c>
      <c r="F318" s="212" t="s">
        <v>414</v>
      </c>
      <c r="G318" s="210"/>
      <c r="H318" s="213">
        <v>17.5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147</v>
      </c>
      <c r="AU318" s="219" t="s">
        <v>79</v>
      </c>
      <c r="AV318" s="14" t="s">
        <v>79</v>
      </c>
      <c r="AW318" s="14" t="s">
        <v>31</v>
      </c>
      <c r="AX318" s="14" t="s">
        <v>70</v>
      </c>
      <c r="AY318" s="219" t="s">
        <v>136</v>
      </c>
    </row>
    <row r="319" spans="1:65" s="15" customFormat="1">
      <c r="B319" s="220"/>
      <c r="C319" s="221"/>
      <c r="D319" s="200" t="s">
        <v>147</v>
      </c>
      <c r="E319" s="222" t="s">
        <v>18</v>
      </c>
      <c r="F319" s="223" t="s">
        <v>150</v>
      </c>
      <c r="G319" s="221"/>
      <c r="H319" s="224">
        <v>17.5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147</v>
      </c>
      <c r="AU319" s="230" t="s">
        <v>79</v>
      </c>
      <c r="AV319" s="15" t="s">
        <v>143</v>
      </c>
      <c r="AW319" s="15" t="s">
        <v>31</v>
      </c>
      <c r="AX319" s="15" t="s">
        <v>77</v>
      </c>
      <c r="AY319" s="230" t="s">
        <v>136</v>
      </c>
    </row>
    <row r="320" spans="1:65" s="2" customFormat="1" ht="16.5" customHeight="1">
      <c r="A320" s="36"/>
      <c r="B320" s="37"/>
      <c r="C320" s="180" t="s">
        <v>415</v>
      </c>
      <c r="D320" s="180" t="s">
        <v>138</v>
      </c>
      <c r="E320" s="181" t="s">
        <v>416</v>
      </c>
      <c r="F320" s="182" t="s">
        <v>417</v>
      </c>
      <c r="G320" s="183" t="s">
        <v>404</v>
      </c>
      <c r="H320" s="184">
        <v>44</v>
      </c>
      <c r="I320" s="185"/>
      <c r="J320" s="186">
        <f>ROUND(I320*H320,2)</f>
        <v>0</v>
      </c>
      <c r="K320" s="182" t="s">
        <v>142</v>
      </c>
      <c r="L320" s="41"/>
      <c r="M320" s="187" t="s">
        <v>18</v>
      </c>
      <c r="N320" s="188" t="s">
        <v>41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1.3</v>
      </c>
      <c r="T320" s="190">
        <f>S320*H320</f>
        <v>57.2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143</v>
      </c>
      <c r="AT320" s="191" t="s">
        <v>138</v>
      </c>
      <c r="AU320" s="191" t="s">
        <v>79</v>
      </c>
      <c r="AY320" s="19" t="s">
        <v>136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77</v>
      </c>
      <c r="BK320" s="192">
        <f>ROUND(I320*H320,2)</f>
        <v>0</v>
      </c>
      <c r="BL320" s="19" t="s">
        <v>143</v>
      </c>
      <c r="BM320" s="191" t="s">
        <v>418</v>
      </c>
    </row>
    <row r="321" spans="1:65" s="2" customFormat="1">
      <c r="A321" s="36"/>
      <c r="B321" s="37"/>
      <c r="C321" s="38"/>
      <c r="D321" s="193" t="s">
        <v>145</v>
      </c>
      <c r="E321" s="38"/>
      <c r="F321" s="194" t="s">
        <v>419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145</v>
      </c>
      <c r="AU321" s="19" t="s">
        <v>79</v>
      </c>
    </row>
    <row r="322" spans="1:65" s="13" customFormat="1">
      <c r="B322" s="198"/>
      <c r="C322" s="199"/>
      <c r="D322" s="200" t="s">
        <v>147</v>
      </c>
      <c r="E322" s="201" t="s">
        <v>18</v>
      </c>
      <c r="F322" s="202" t="s">
        <v>148</v>
      </c>
      <c r="G322" s="199"/>
      <c r="H322" s="201" t="s">
        <v>18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147</v>
      </c>
      <c r="AU322" s="208" t="s">
        <v>79</v>
      </c>
      <c r="AV322" s="13" t="s">
        <v>77</v>
      </c>
      <c r="AW322" s="13" t="s">
        <v>31</v>
      </c>
      <c r="AX322" s="13" t="s">
        <v>70</v>
      </c>
      <c r="AY322" s="208" t="s">
        <v>136</v>
      </c>
    </row>
    <row r="323" spans="1:65" s="14" customFormat="1">
      <c r="B323" s="209"/>
      <c r="C323" s="210"/>
      <c r="D323" s="200" t="s">
        <v>147</v>
      </c>
      <c r="E323" s="211" t="s">
        <v>18</v>
      </c>
      <c r="F323" s="212" t="s">
        <v>420</v>
      </c>
      <c r="G323" s="210"/>
      <c r="H323" s="213">
        <v>44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147</v>
      </c>
      <c r="AU323" s="219" t="s">
        <v>79</v>
      </c>
      <c r="AV323" s="14" t="s">
        <v>79</v>
      </c>
      <c r="AW323" s="14" t="s">
        <v>31</v>
      </c>
      <c r="AX323" s="14" t="s">
        <v>70</v>
      </c>
      <c r="AY323" s="219" t="s">
        <v>136</v>
      </c>
    </row>
    <row r="324" spans="1:65" s="15" customFormat="1">
      <c r="B324" s="220"/>
      <c r="C324" s="221"/>
      <c r="D324" s="200" t="s">
        <v>147</v>
      </c>
      <c r="E324" s="222" t="s">
        <v>18</v>
      </c>
      <c r="F324" s="223" t="s">
        <v>150</v>
      </c>
      <c r="G324" s="221"/>
      <c r="H324" s="224">
        <v>44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147</v>
      </c>
      <c r="AU324" s="230" t="s">
        <v>79</v>
      </c>
      <c r="AV324" s="15" t="s">
        <v>143</v>
      </c>
      <c r="AW324" s="15" t="s">
        <v>31</v>
      </c>
      <c r="AX324" s="15" t="s">
        <v>77</v>
      </c>
      <c r="AY324" s="230" t="s">
        <v>136</v>
      </c>
    </row>
    <row r="325" spans="1:65" s="2" customFormat="1" ht="24.15" customHeight="1">
      <c r="A325" s="36"/>
      <c r="B325" s="37"/>
      <c r="C325" s="180" t="s">
        <v>421</v>
      </c>
      <c r="D325" s="180" t="s">
        <v>138</v>
      </c>
      <c r="E325" s="181" t="s">
        <v>422</v>
      </c>
      <c r="F325" s="182" t="s">
        <v>423</v>
      </c>
      <c r="G325" s="183" t="s">
        <v>404</v>
      </c>
      <c r="H325" s="184">
        <v>17.5</v>
      </c>
      <c r="I325" s="185"/>
      <c r="J325" s="186">
        <f>ROUND(I325*H325,2)</f>
        <v>0</v>
      </c>
      <c r="K325" s="182" t="s">
        <v>142</v>
      </c>
      <c r="L325" s="41"/>
      <c r="M325" s="187" t="s">
        <v>18</v>
      </c>
      <c r="N325" s="188" t="s">
        <v>41</v>
      </c>
      <c r="O325" s="66"/>
      <c r="P325" s="189">
        <f>O325*H325</f>
        <v>0</v>
      </c>
      <c r="Q325" s="189">
        <v>2.5000000000000001E-4</v>
      </c>
      <c r="R325" s="189">
        <f>Q325*H325</f>
        <v>4.3750000000000004E-3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143</v>
      </c>
      <c r="AT325" s="191" t="s">
        <v>138</v>
      </c>
      <c r="AU325" s="191" t="s">
        <v>79</v>
      </c>
      <c r="AY325" s="19" t="s">
        <v>136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77</v>
      </c>
      <c r="BK325" s="192">
        <f>ROUND(I325*H325,2)</f>
        <v>0</v>
      </c>
      <c r="BL325" s="19" t="s">
        <v>143</v>
      </c>
      <c r="BM325" s="191" t="s">
        <v>424</v>
      </c>
    </row>
    <row r="326" spans="1:65" s="2" customFormat="1">
      <c r="A326" s="36"/>
      <c r="B326" s="37"/>
      <c r="C326" s="38"/>
      <c r="D326" s="193" t="s">
        <v>145</v>
      </c>
      <c r="E326" s="38"/>
      <c r="F326" s="194" t="s">
        <v>425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145</v>
      </c>
      <c r="AU326" s="19" t="s">
        <v>79</v>
      </c>
    </row>
    <row r="327" spans="1:65" s="13" customFormat="1">
      <c r="B327" s="198"/>
      <c r="C327" s="199"/>
      <c r="D327" s="200" t="s">
        <v>147</v>
      </c>
      <c r="E327" s="201" t="s">
        <v>18</v>
      </c>
      <c r="F327" s="202" t="s">
        <v>148</v>
      </c>
      <c r="G327" s="199"/>
      <c r="H327" s="201" t="s">
        <v>18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147</v>
      </c>
      <c r="AU327" s="208" t="s">
        <v>79</v>
      </c>
      <c r="AV327" s="13" t="s">
        <v>77</v>
      </c>
      <c r="AW327" s="13" t="s">
        <v>31</v>
      </c>
      <c r="AX327" s="13" t="s">
        <v>70</v>
      </c>
      <c r="AY327" s="208" t="s">
        <v>136</v>
      </c>
    </row>
    <row r="328" spans="1:65" s="14" customFormat="1">
      <c r="B328" s="209"/>
      <c r="C328" s="210"/>
      <c r="D328" s="200" t="s">
        <v>147</v>
      </c>
      <c r="E328" s="211" t="s">
        <v>18</v>
      </c>
      <c r="F328" s="212" t="s">
        <v>414</v>
      </c>
      <c r="G328" s="210"/>
      <c r="H328" s="213">
        <v>17.5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147</v>
      </c>
      <c r="AU328" s="219" t="s">
        <v>79</v>
      </c>
      <c r="AV328" s="14" t="s">
        <v>79</v>
      </c>
      <c r="AW328" s="14" t="s">
        <v>31</v>
      </c>
      <c r="AX328" s="14" t="s">
        <v>70</v>
      </c>
      <c r="AY328" s="219" t="s">
        <v>136</v>
      </c>
    </row>
    <row r="329" spans="1:65" s="15" customFormat="1">
      <c r="B329" s="220"/>
      <c r="C329" s="221"/>
      <c r="D329" s="200" t="s">
        <v>147</v>
      </c>
      <c r="E329" s="222" t="s">
        <v>18</v>
      </c>
      <c r="F329" s="223" t="s">
        <v>150</v>
      </c>
      <c r="G329" s="221"/>
      <c r="H329" s="224">
        <v>17.5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147</v>
      </c>
      <c r="AU329" s="230" t="s">
        <v>79</v>
      </c>
      <c r="AV329" s="15" t="s">
        <v>143</v>
      </c>
      <c r="AW329" s="15" t="s">
        <v>31</v>
      </c>
      <c r="AX329" s="15" t="s">
        <v>77</v>
      </c>
      <c r="AY329" s="230" t="s">
        <v>136</v>
      </c>
    </row>
    <row r="330" spans="1:65" s="2" customFormat="1" ht="16.5" customHeight="1">
      <c r="A330" s="36"/>
      <c r="B330" s="37"/>
      <c r="C330" s="231" t="s">
        <v>426</v>
      </c>
      <c r="D330" s="231" t="s">
        <v>276</v>
      </c>
      <c r="E330" s="232" t="s">
        <v>427</v>
      </c>
      <c r="F330" s="233" t="s">
        <v>428</v>
      </c>
      <c r="G330" s="234" t="s">
        <v>404</v>
      </c>
      <c r="H330" s="235">
        <v>17.675000000000001</v>
      </c>
      <c r="I330" s="236"/>
      <c r="J330" s="237">
        <f>ROUND(I330*H330,2)</f>
        <v>0</v>
      </c>
      <c r="K330" s="233" t="s">
        <v>142</v>
      </c>
      <c r="L330" s="238"/>
      <c r="M330" s="239" t="s">
        <v>18</v>
      </c>
      <c r="N330" s="240" t="s">
        <v>41</v>
      </c>
      <c r="O330" s="66"/>
      <c r="P330" s="189">
        <f>O330*H330</f>
        <v>0</v>
      </c>
      <c r="Q330" s="189">
        <v>0.52639999999999998</v>
      </c>
      <c r="R330" s="189">
        <f>Q330*H330</f>
        <v>9.3041199999999993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184</v>
      </c>
      <c r="AT330" s="191" t="s">
        <v>276</v>
      </c>
      <c r="AU330" s="191" t="s">
        <v>79</v>
      </c>
      <c r="AY330" s="19" t="s">
        <v>136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77</v>
      </c>
      <c r="BK330" s="192">
        <f>ROUND(I330*H330,2)</f>
        <v>0</v>
      </c>
      <c r="BL330" s="19" t="s">
        <v>143</v>
      </c>
      <c r="BM330" s="191" t="s">
        <v>429</v>
      </c>
    </row>
    <row r="331" spans="1:65" s="2" customFormat="1">
      <c r="A331" s="36"/>
      <c r="B331" s="37"/>
      <c r="C331" s="38"/>
      <c r="D331" s="193" t="s">
        <v>145</v>
      </c>
      <c r="E331" s="38"/>
      <c r="F331" s="194" t="s">
        <v>430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145</v>
      </c>
      <c r="AU331" s="19" t="s">
        <v>79</v>
      </c>
    </row>
    <row r="332" spans="1:65" s="14" customFormat="1">
      <c r="B332" s="209"/>
      <c r="C332" s="210"/>
      <c r="D332" s="200" t="s">
        <v>147</v>
      </c>
      <c r="E332" s="210"/>
      <c r="F332" s="212" t="s">
        <v>431</v>
      </c>
      <c r="G332" s="210"/>
      <c r="H332" s="213">
        <v>17.675000000000001</v>
      </c>
      <c r="I332" s="214"/>
      <c r="J332" s="210"/>
      <c r="K332" s="210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147</v>
      </c>
      <c r="AU332" s="219" t="s">
        <v>79</v>
      </c>
      <c r="AV332" s="14" t="s">
        <v>79</v>
      </c>
      <c r="AW332" s="14" t="s">
        <v>4</v>
      </c>
      <c r="AX332" s="14" t="s">
        <v>77</v>
      </c>
      <c r="AY332" s="219" t="s">
        <v>136</v>
      </c>
    </row>
    <row r="333" spans="1:65" s="2" customFormat="1" ht="24.15" customHeight="1">
      <c r="A333" s="36"/>
      <c r="B333" s="37"/>
      <c r="C333" s="180" t="s">
        <v>432</v>
      </c>
      <c r="D333" s="180" t="s">
        <v>138</v>
      </c>
      <c r="E333" s="181" t="s">
        <v>433</v>
      </c>
      <c r="F333" s="182" t="s">
        <v>434</v>
      </c>
      <c r="G333" s="183" t="s">
        <v>404</v>
      </c>
      <c r="H333" s="184">
        <v>44</v>
      </c>
      <c r="I333" s="185"/>
      <c r="J333" s="186">
        <f>ROUND(I333*H333,2)</f>
        <v>0</v>
      </c>
      <c r="K333" s="182" t="s">
        <v>142</v>
      </c>
      <c r="L333" s="41"/>
      <c r="M333" s="187" t="s">
        <v>18</v>
      </c>
      <c r="N333" s="188" t="s">
        <v>41</v>
      </c>
      <c r="O333" s="66"/>
      <c r="P333" s="189">
        <f>O333*H333</f>
        <v>0</v>
      </c>
      <c r="Q333" s="189">
        <v>4.0000000000000002E-4</v>
      </c>
      <c r="R333" s="189">
        <f>Q333*H333</f>
        <v>1.7600000000000001E-2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143</v>
      </c>
      <c r="AT333" s="191" t="s">
        <v>138</v>
      </c>
      <c r="AU333" s="191" t="s">
        <v>79</v>
      </c>
      <c r="AY333" s="19" t="s">
        <v>136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77</v>
      </c>
      <c r="BK333" s="192">
        <f>ROUND(I333*H333,2)</f>
        <v>0</v>
      </c>
      <c r="BL333" s="19" t="s">
        <v>143</v>
      </c>
      <c r="BM333" s="191" t="s">
        <v>435</v>
      </c>
    </row>
    <row r="334" spans="1:65" s="2" customFormat="1">
      <c r="A334" s="36"/>
      <c r="B334" s="37"/>
      <c r="C334" s="38"/>
      <c r="D334" s="193" t="s">
        <v>145</v>
      </c>
      <c r="E334" s="38"/>
      <c r="F334" s="194" t="s">
        <v>436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145</v>
      </c>
      <c r="AU334" s="19" t="s">
        <v>79</v>
      </c>
    </row>
    <row r="335" spans="1:65" s="13" customFormat="1">
      <c r="B335" s="198"/>
      <c r="C335" s="199"/>
      <c r="D335" s="200" t="s">
        <v>147</v>
      </c>
      <c r="E335" s="201" t="s">
        <v>18</v>
      </c>
      <c r="F335" s="202" t="s">
        <v>148</v>
      </c>
      <c r="G335" s="199"/>
      <c r="H335" s="201" t="s">
        <v>18</v>
      </c>
      <c r="I335" s="203"/>
      <c r="J335" s="199"/>
      <c r="K335" s="199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147</v>
      </c>
      <c r="AU335" s="208" t="s">
        <v>79</v>
      </c>
      <c r="AV335" s="13" t="s">
        <v>77</v>
      </c>
      <c r="AW335" s="13" t="s">
        <v>31</v>
      </c>
      <c r="AX335" s="13" t="s">
        <v>70</v>
      </c>
      <c r="AY335" s="208" t="s">
        <v>136</v>
      </c>
    </row>
    <row r="336" spans="1:65" s="14" customFormat="1">
      <c r="B336" s="209"/>
      <c r="C336" s="210"/>
      <c r="D336" s="200" t="s">
        <v>147</v>
      </c>
      <c r="E336" s="211" t="s">
        <v>18</v>
      </c>
      <c r="F336" s="212" t="s">
        <v>420</v>
      </c>
      <c r="G336" s="210"/>
      <c r="H336" s="213">
        <v>44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147</v>
      </c>
      <c r="AU336" s="219" t="s">
        <v>79</v>
      </c>
      <c r="AV336" s="14" t="s">
        <v>79</v>
      </c>
      <c r="AW336" s="14" t="s">
        <v>31</v>
      </c>
      <c r="AX336" s="14" t="s">
        <v>70</v>
      </c>
      <c r="AY336" s="219" t="s">
        <v>136</v>
      </c>
    </row>
    <row r="337" spans="1:65" s="15" customFormat="1">
      <c r="B337" s="220"/>
      <c r="C337" s="221"/>
      <c r="D337" s="200" t="s">
        <v>147</v>
      </c>
      <c r="E337" s="222" t="s">
        <v>18</v>
      </c>
      <c r="F337" s="223" t="s">
        <v>150</v>
      </c>
      <c r="G337" s="221"/>
      <c r="H337" s="224">
        <v>44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147</v>
      </c>
      <c r="AU337" s="230" t="s">
        <v>79</v>
      </c>
      <c r="AV337" s="15" t="s">
        <v>143</v>
      </c>
      <c r="AW337" s="15" t="s">
        <v>31</v>
      </c>
      <c r="AX337" s="15" t="s">
        <v>77</v>
      </c>
      <c r="AY337" s="230" t="s">
        <v>136</v>
      </c>
    </row>
    <row r="338" spans="1:65" s="2" customFormat="1" ht="16.5" customHeight="1">
      <c r="A338" s="36"/>
      <c r="B338" s="37"/>
      <c r="C338" s="231" t="s">
        <v>437</v>
      </c>
      <c r="D338" s="231" t="s">
        <v>276</v>
      </c>
      <c r="E338" s="232" t="s">
        <v>438</v>
      </c>
      <c r="F338" s="233" t="s">
        <v>439</v>
      </c>
      <c r="G338" s="234" t="s">
        <v>404</v>
      </c>
      <c r="H338" s="235">
        <v>44.44</v>
      </c>
      <c r="I338" s="236"/>
      <c r="J338" s="237">
        <f>ROUND(I338*H338,2)</f>
        <v>0</v>
      </c>
      <c r="K338" s="233" t="s">
        <v>142</v>
      </c>
      <c r="L338" s="238"/>
      <c r="M338" s="239" t="s">
        <v>18</v>
      </c>
      <c r="N338" s="240" t="s">
        <v>41</v>
      </c>
      <c r="O338" s="66"/>
      <c r="P338" s="189">
        <f>O338*H338</f>
        <v>0</v>
      </c>
      <c r="Q338" s="189">
        <v>1.53</v>
      </c>
      <c r="R338" s="189">
        <f>Q338*H338</f>
        <v>67.993200000000002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184</v>
      </c>
      <c r="AT338" s="191" t="s">
        <v>276</v>
      </c>
      <c r="AU338" s="191" t="s">
        <v>79</v>
      </c>
      <c r="AY338" s="19" t="s">
        <v>136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77</v>
      </c>
      <c r="BK338" s="192">
        <f>ROUND(I338*H338,2)</f>
        <v>0</v>
      </c>
      <c r="BL338" s="19" t="s">
        <v>143</v>
      </c>
      <c r="BM338" s="191" t="s">
        <v>440</v>
      </c>
    </row>
    <row r="339" spans="1:65" s="2" customFormat="1">
      <c r="A339" s="36"/>
      <c r="B339" s="37"/>
      <c r="C339" s="38"/>
      <c r="D339" s="193" t="s">
        <v>145</v>
      </c>
      <c r="E339" s="38"/>
      <c r="F339" s="194" t="s">
        <v>441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145</v>
      </c>
      <c r="AU339" s="19" t="s">
        <v>79</v>
      </c>
    </row>
    <row r="340" spans="1:65" s="14" customFormat="1">
      <c r="B340" s="209"/>
      <c r="C340" s="210"/>
      <c r="D340" s="200" t="s">
        <v>147</v>
      </c>
      <c r="E340" s="210"/>
      <c r="F340" s="212" t="s">
        <v>442</v>
      </c>
      <c r="G340" s="210"/>
      <c r="H340" s="213">
        <v>44.44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147</v>
      </c>
      <c r="AU340" s="219" t="s">
        <v>79</v>
      </c>
      <c r="AV340" s="14" t="s">
        <v>79</v>
      </c>
      <c r="AW340" s="14" t="s">
        <v>4</v>
      </c>
      <c r="AX340" s="14" t="s">
        <v>77</v>
      </c>
      <c r="AY340" s="219" t="s">
        <v>136</v>
      </c>
    </row>
    <row r="341" spans="1:65" s="2" customFormat="1" ht="16.5" customHeight="1">
      <c r="A341" s="36"/>
      <c r="B341" s="37"/>
      <c r="C341" s="180" t="s">
        <v>443</v>
      </c>
      <c r="D341" s="180" t="s">
        <v>138</v>
      </c>
      <c r="E341" s="181" t="s">
        <v>444</v>
      </c>
      <c r="F341" s="182" t="s">
        <v>445</v>
      </c>
      <c r="G341" s="183" t="s">
        <v>153</v>
      </c>
      <c r="H341" s="184">
        <v>1</v>
      </c>
      <c r="I341" s="185"/>
      <c r="J341" s="186">
        <f>ROUND(I341*H341,2)</f>
        <v>0</v>
      </c>
      <c r="K341" s="182" t="s">
        <v>142</v>
      </c>
      <c r="L341" s="41"/>
      <c r="M341" s="187" t="s">
        <v>18</v>
      </c>
      <c r="N341" s="188" t="s">
        <v>41</v>
      </c>
      <c r="O341" s="66"/>
      <c r="P341" s="189">
        <f>O341*H341</f>
        <v>0</v>
      </c>
      <c r="Q341" s="189">
        <v>0.42080000000000001</v>
      </c>
      <c r="R341" s="189">
        <f>Q341*H341</f>
        <v>0.42080000000000001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143</v>
      </c>
      <c r="AT341" s="191" t="s">
        <v>138</v>
      </c>
      <c r="AU341" s="191" t="s">
        <v>79</v>
      </c>
      <c r="AY341" s="19" t="s">
        <v>136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77</v>
      </c>
      <c r="BK341" s="192">
        <f>ROUND(I341*H341,2)</f>
        <v>0</v>
      </c>
      <c r="BL341" s="19" t="s">
        <v>143</v>
      </c>
      <c r="BM341" s="191" t="s">
        <v>446</v>
      </c>
    </row>
    <row r="342" spans="1:65" s="2" customFormat="1">
      <c r="A342" s="36"/>
      <c r="B342" s="37"/>
      <c r="C342" s="38"/>
      <c r="D342" s="193" t="s">
        <v>145</v>
      </c>
      <c r="E342" s="38"/>
      <c r="F342" s="194" t="s">
        <v>447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145</v>
      </c>
      <c r="AU342" s="19" t="s">
        <v>79</v>
      </c>
    </row>
    <row r="343" spans="1:65" s="13" customFormat="1">
      <c r="B343" s="198"/>
      <c r="C343" s="199"/>
      <c r="D343" s="200" t="s">
        <v>147</v>
      </c>
      <c r="E343" s="201" t="s">
        <v>18</v>
      </c>
      <c r="F343" s="202" t="s">
        <v>148</v>
      </c>
      <c r="G343" s="199"/>
      <c r="H343" s="201" t="s">
        <v>18</v>
      </c>
      <c r="I343" s="203"/>
      <c r="J343" s="199"/>
      <c r="K343" s="199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147</v>
      </c>
      <c r="AU343" s="208" t="s">
        <v>79</v>
      </c>
      <c r="AV343" s="13" t="s">
        <v>77</v>
      </c>
      <c r="AW343" s="13" t="s">
        <v>31</v>
      </c>
      <c r="AX343" s="13" t="s">
        <v>70</v>
      </c>
      <c r="AY343" s="208" t="s">
        <v>136</v>
      </c>
    </row>
    <row r="344" spans="1:65" s="14" customFormat="1">
      <c r="B344" s="209"/>
      <c r="C344" s="210"/>
      <c r="D344" s="200" t="s">
        <v>147</v>
      </c>
      <c r="E344" s="211" t="s">
        <v>18</v>
      </c>
      <c r="F344" s="212" t="s">
        <v>448</v>
      </c>
      <c r="G344" s="210"/>
      <c r="H344" s="213">
        <v>1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147</v>
      </c>
      <c r="AU344" s="219" t="s">
        <v>79</v>
      </c>
      <c r="AV344" s="14" t="s">
        <v>79</v>
      </c>
      <c r="AW344" s="14" t="s">
        <v>31</v>
      </c>
      <c r="AX344" s="14" t="s">
        <v>70</v>
      </c>
      <c r="AY344" s="219" t="s">
        <v>136</v>
      </c>
    </row>
    <row r="345" spans="1:65" s="15" customFormat="1">
      <c r="B345" s="220"/>
      <c r="C345" s="221"/>
      <c r="D345" s="200" t="s">
        <v>147</v>
      </c>
      <c r="E345" s="222" t="s">
        <v>18</v>
      </c>
      <c r="F345" s="223" t="s">
        <v>150</v>
      </c>
      <c r="G345" s="221"/>
      <c r="H345" s="224">
        <v>1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147</v>
      </c>
      <c r="AU345" s="230" t="s">
        <v>79</v>
      </c>
      <c r="AV345" s="15" t="s">
        <v>143</v>
      </c>
      <c r="AW345" s="15" t="s">
        <v>31</v>
      </c>
      <c r="AX345" s="15" t="s">
        <v>77</v>
      </c>
      <c r="AY345" s="230" t="s">
        <v>136</v>
      </c>
    </row>
    <row r="346" spans="1:65" s="12" customFormat="1" ht="22.8" customHeight="1">
      <c r="B346" s="164"/>
      <c r="C346" s="165"/>
      <c r="D346" s="166" t="s">
        <v>69</v>
      </c>
      <c r="E346" s="178" t="s">
        <v>190</v>
      </c>
      <c r="F346" s="178" t="s">
        <v>449</v>
      </c>
      <c r="G346" s="165"/>
      <c r="H346" s="165"/>
      <c r="I346" s="168"/>
      <c r="J346" s="179">
        <f>BK346</f>
        <v>0</v>
      </c>
      <c r="K346" s="165"/>
      <c r="L346" s="170"/>
      <c r="M346" s="171"/>
      <c r="N346" s="172"/>
      <c r="O346" s="172"/>
      <c r="P346" s="173">
        <f>SUM(P347:P379)</f>
        <v>0</v>
      </c>
      <c r="Q346" s="172"/>
      <c r="R346" s="173">
        <f>SUM(R347:R379)</f>
        <v>20.295357250000002</v>
      </c>
      <c r="S346" s="172"/>
      <c r="T346" s="174">
        <f>SUM(T347:T379)</f>
        <v>24.096</v>
      </c>
      <c r="AR346" s="175" t="s">
        <v>77</v>
      </c>
      <c r="AT346" s="176" t="s">
        <v>69</v>
      </c>
      <c r="AU346" s="176" t="s">
        <v>77</v>
      </c>
      <c r="AY346" s="175" t="s">
        <v>136</v>
      </c>
      <c r="BK346" s="177">
        <f>SUM(BK347:BK379)</f>
        <v>0</v>
      </c>
    </row>
    <row r="347" spans="1:65" s="2" customFormat="1" ht="16.5" customHeight="1">
      <c r="A347" s="36"/>
      <c r="B347" s="37"/>
      <c r="C347" s="180" t="s">
        <v>450</v>
      </c>
      <c r="D347" s="180" t="s">
        <v>138</v>
      </c>
      <c r="E347" s="181" t="s">
        <v>451</v>
      </c>
      <c r="F347" s="182" t="s">
        <v>452</v>
      </c>
      <c r="G347" s="183" t="s">
        <v>404</v>
      </c>
      <c r="H347" s="184">
        <v>16</v>
      </c>
      <c r="I347" s="185"/>
      <c r="J347" s="186">
        <f>ROUND(I347*H347,2)</f>
        <v>0</v>
      </c>
      <c r="K347" s="182" t="s">
        <v>142</v>
      </c>
      <c r="L347" s="41"/>
      <c r="M347" s="187" t="s">
        <v>18</v>
      </c>
      <c r="N347" s="188" t="s">
        <v>41</v>
      </c>
      <c r="O347" s="66"/>
      <c r="P347" s="189">
        <f>O347*H347</f>
        <v>0</v>
      </c>
      <c r="Q347" s="189">
        <v>0.75266</v>
      </c>
      <c r="R347" s="189">
        <f>Q347*H347</f>
        <v>12.04256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143</v>
      </c>
      <c r="AT347" s="191" t="s">
        <v>138</v>
      </c>
      <c r="AU347" s="191" t="s">
        <v>79</v>
      </c>
      <c r="AY347" s="19" t="s">
        <v>136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77</v>
      </c>
      <c r="BK347" s="192">
        <f>ROUND(I347*H347,2)</f>
        <v>0</v>
      </c>
      <c r="BL347" s="19" t="s">
        <v>143</v>
      </c>
      <c r="BM347" s="191" t="s">
        <v>453</v>
      </c>
    </row>
    <row r="348" spans="1:65" s="2" customFormat="1">
      <c r="A348" s="36"/>
      <c r="B348" s="37"/>
      <c r="C348" s="38"/>
      <c r="D348" s="193" t="s">
        <v>145</v>
      </c>
      <c r="E348" s="38"/>
      <c r="F348" s="194" t="s">
        <v>454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145</v>
      </c>
      <c r="AU348" s="19" t="s">
        <v>79</v>
      </c>
    </row>
    <row r="349" spans="1:65" s="13" customFormat="1">
      <c r="B349" s="198"/>
      <c r="C349" s="199"/>
      <c r="D349" s="200" t="s">
        <v>147</v>
      </c>
      <c r="E349" s="201" t="s">
        <v>18</v>
      </c>
      <c r="F349" s="202" t="s">
        <v>148</v>
      </c>
      <c r="G349" s="199"/>
      <c r="H349" s="201" t="s">
        <v>18</v>
      </c>
      <c r="I349" s="203"/>
      <c r="J349" s="199"/>
      <c r="K349" s="199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147</v>
      </c>
      <c r="AU349" s="208" t="s">
        <v>79</v>
      </c>
      <c r="AV349" s="13" t="s">
        <v>77</v>
      </c>
      <c r="AW349" s="13" t="s">
        <v>31</v>
      </c>
      <c r="AX349" s="13" t="s">
        <v>70</v>
      </c>
      <c r="AY349" s="208" t="s">
        <v>136</v>
      </c>
    </row>
    <row r="350" spans="1:65" s="13" customFormat="1">
      <c r="B350" s="198"/>
      <c r="C350" s="199"/>
      <c r="D350" s="200" t="s">
        <v>147</v>
      </c>
      <c r="E350" s="201" t="s">
        <v>18</v>
      </c>
      <c r="F350" s="202" t="s">
        <v>166</v>
      </c>
      <c r="G350" s="199"/>
      <c r="H350" s="201" t="s">
        <v>18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147</v>
      </c>
      <c r="AU350" s="208" t="s">
        <v>79</v>
      </c>
      <c r="AV350" s="13" t="s">
        <v>77</v>
      </c>
      <c r="AW350" s="13" t="s">
        <v>31</v>
      </c>
      <c r="AX350" s="13" t="s">
        <v>70</v>
      </c>
      <c r="AY350" s="208" t="s">
        <v>136</v>
      </c>
    </row>
    <row r="351" spans="1:65" s="14" customFormat="1">
      <c r="B351" s="209"/>
      <c r="C351" s="210"/>
      <c r="D351" s="200" t="s">
        <v>147</v>
      </c>
      <c r="E351" s="211" t="s">
        <v>18</v>
      </c>
      <c r="F351" s="212" t="s">
        <v>455</v>
      </c>
      <c r="G351" s="210"/>
      <c r="H351" s="213">
        <v>16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147</v>
      </c>
      <c r="AU351" s="219" t="s">
        <v>79</v>
      </c>
      <c r="AV351" s="14" t="s">
        <v>79</v>
      </c>
      <c r="AW351" s="14" t="s">
        <v>31</v>
      </c>
      <c r="AX351" s="14" t="s">
        <v>70</v>
      </c>
      <c r="AY351" s="219" t="s">
        <v>136</v>
      </c>
    </row>
    <row r="352" spans="1:65" s="15" customFormat="1">
      <c r="B352" s="220"/>
      <c r="C352" s="221"/>
      <c r="D352" s="200" t="s">
        <v>147</v>
      </c>
      <c r="E352" s="222" t="s">
        <v>18</v>
      </c>
      <c r="F352" s="223" t="s">
        <v>150</v>
      </c>
      <c r="G352" s="221"/>
      <c r="H352" s="224">
        <v>16</v>
      </c>
      <c r="I352" s="225"/>
      <c r="J352" s="221"/>
      <c r="K352" s="221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147</v>
      </c>
      <c r="AU352" s="230" t="s">
        <v>79</v>
      </c>
      <c r="AV352" s="15" t="s">
        <v>143</v>
      </c>
      <c r="AW352" s="15" t="s">
        <v>31</v>
      </c>
      <c r="AX352" s="15" t="s">
        <v>77</v>
      </c>
      <c r="AY352" s="230" t="s">
        <v>136</v>
      </c>
    </row>
    <row r="353" spans="1:65" s="2" customFormat="1" ht="16.5" customHeight="1">
      <c r="A353" s="36"/>
      <c r="B353" s="37"/>
      <c r="C353" s="180" t="s">
        <v>456</v>
      </c>
      <c r="D353" s="180" t="s">
        <v>138</v>
      </c>
      <c r="E353" s="181" t="s">
        <v>457</v>
      </c>
      <c r="F353" s="182" t="s">
        <v>458</v>
      </c>
      <c r="G353" s="183" t="s">
        <v>404</v>
      </c>
      <c r="H353" s="184">
        <v>16</v>
      </c>
      <c r="I353" s="185"/>
      <c r="J353" s="186">
        <f>ROUND(I353*H353,2)</f>
        <v>0</v>
      </c>
      <c r="K353" s="182" t="s">
        <v>142</v>
      </c>
      <c r="L353" s="41"/>
      <c r="M353" s="187" t="s">
        <v>18</v>
      </c>
      <c r="N353" s="188" t="s">
        <v>41</v>
      </c>
      <c r="O353" s="66"/>
      <c r="P353" s="189">
        <f>O353*H353</f>
        <v>0</v>
      </c>
      <c r="Q353" s="189">
        <v>0.50516000000000005</v>
      </c>
      <c r="R353" s="189">
        <f>Q353*H353</f>
        <v>8.0825600000000009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143</v>
      </c>
      <c r="AT353" s="191" t="s">
        <v>138</v>
      </c>
      <c r="AU353" s="191" t="s">
        <v>79</v>
      </c>
      <c r="AY353" s="19" t="s">
        <v>136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77</v>
      </c>
      <c r="BK353" s="192">
        <f>ROUND(I353*H353,2)</f>
        <v>0</v>
      </c>
      <c r="BL353" s="19" t="s">
        <v>143</v>
      </c>
      <c r="BM353" s="191" t="s">
        <v>459</v>
      </c>
    </row>
    <row r="354" spans="1:65" s="2" customFormat="1">
      <c r="A354" s="36"/>
      <c r="B354" s="37"/>
      <c r="C354" s="38"/>
      <c r="D354" s="193" t="s">
        <v>145</v>
      </c>
      <c r="E354" s="38"/>
      <c r="F354" s="194" t="s">
        <v>460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145</v>
      </c>
      <c r="AU354" s="19" t="s">
        <v>79</v>
      </c>
    </row>
    <row r="355" spans="1:65" s="13" customFormat="1">
      <c r="B355" s="198"/>
      <c r="C355" s="199"/>
      <c r="D355" s="200" t="s">
        <v>147</v>
      </c>
      <c r="E355" s="201" t="s">
        <v>18</v>
      </c>
      <c r="F355" s="202" t="s">
        <v>148</v>
      </c>
      <c r="G355" s="199"/>
      <c r="H355" s="201" t="s">
        <v>18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147</v>
      </c>
      <c r="AU355" s="208" t="s">
        <v>79</v>
      </c>
      <c r="AV355" s="13" t="s">
        <v>77</v>
      </c>
      <c r="AW355" s="13" t="s">
        <v>31</v>
      </c>
      <c r="AX355" s="13" t="s">
        <v>70</v>
      </c>
      <c r="AY355" s="208" t="s">
        <v>136</v>
      </c>
    </row>
    <row r="356" spans="1:65" s="13" customFormat="1">
      <c r="B356" s="198"/>
      <c r="C356" s="199"/>
      <c r="D356" s="200" t="s">
        <v>147</v>
      </c>
      <c r="E356" s="201" t="s">
        <v>18</v>
      </c>
      <c r="F356" s="202" t="s">
        <v>166</v>
      </c>
      <c r="G356" s="199"/>
      <c r="H356" s="201" t="s">
        <v>18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147</v>
      </c>
      <c r="AU356" s="208" t="s">
        <v>79</v>
      </c>
      <c r="AV356" s="13" t="s">
        <v>77</v>
      </c>
      <c r="AW356" s="13" t="s">
        <v>31</v>
      </c>
      <c r="AX356" s="13" t="s">
        <v>70</v>
      </c>
      <c r="AY356" s="208" t="s">
        <v>136</v>
      </c>
    </row>
    <row r="357" spans="1:65" s="14" customFormat="1">
      <c r="B357" s="209"/>
      <c r="C357" s="210"/>
      <c r="D357" s="200" t="s">
        <v>147</v>
      </c>
      <c r="E357" s="211" t="s">
        <v>18</v>
      </c>
      <c r="F357" s="212" t="s">
        <v>455</v>
      </c>
      <c r="G357" s="210"/>
      <c r="H357" s="213">
        <v>16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147</v>
      </c>
      <c r="AU357" s="219" t="s">
        <v>79</v>
      </c>
      <c r="AV357" s="14" t="s">
        <v>79</v>
      </c>
      <c r="AW357" s="14" t="s">
        <v>31</v>
      </c>
      <c r="AX357" s="14" t="s">
        <v>70</v>
      </c>
      <c r="AY357" s="219" t="s">
        <v>136</v>
      </c>
    </row>
    <row r="358" spans="1:65" s="15" customFormat="1">
      <c r="B358" s="220"/>
      <c r="C358" s="221"/>
      <c r="D358" s="200" t="s">
        <v>147</v>
      </c>
      <c r="E358" s="222" t="s">
        <v>18</v>
      </c>
      <c r="F358" s="223" t="s">
        <v>150</v>
      </c>
      <c r="G358" s="221"/>
      <c r="H358" s="224">
        <v>16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147</v>
      </c>
      <c r="AU358" s="230" t="s">
        <v>79</v>
      </c>
      <c r="AV358" s="15" t="s">
        <v>143</v>
      </c>
      <c r="AW358" s="15" t="s">
        <v>31</v>
      </c>
      <c r="AX358" s="15" t="s">
        <v>77</v>
      </c>
      <c r="AY358" s="230" t="s">
        <v>136</v>
      </c>
    </row>
    <row r="359" spans="1:65" s="2" customFormat="1" ht="21.75" customHeight="1">
      <c r="A359" s="36"/>
      <c r="B359" s="37"/>
      <c r="C359" s="180" t="s">
        <v>461</v>
      </c>
      <c r="D359" s="180" t="s">
        <v>138</v>
      </c>
      <c r="E359" s="181" t="s">
        <v>462</v>
      </c>
      <c r="F359" s="182" t="s">
        <v>463</v>
      </c>
      <c r="G359" s="183" t="s">
        <v>404</v>
      </c>
      <c r="H359" s="184">
        <v>32</v>
      </c>
      <c r="I359" s="185"/>
      <c r="J359" s="186">
        <f>ROUND(I359*H359,2)</f>
        <v>0</v>
      </c>
      <c r="K359" s="182" t="s">
        <v>142</v>
      </c>
      <c r="L359" s="41"/>
      <c r="M359" s="187" t="s">
        <v>18</v>
      </c>
      <c r="N359" s="188" t="s">
        <v>41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0.753</v>
      </c>
      <c r="T359" s="190">
        <f>S359*H359</f>
        <v>24.096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143</v>
      </c>
      <c r="AT359" s="191" t="s">
        <v>138</v>
      </c>
      <c r="AU359" s="191" t="s">
        <v>79</v>
      </c>
      <c r="AY359" s="19" t="s">
        <v>136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77</v>
      </c>
      <c r="BK359" s="192">
        <f>ROUND(I359*H359,2)</f>
        <v>0</v>
      </c>
      <c r="BL359" s="19" t="s">
        <v>143</v>
      </c>
      <c r="BM359" s="191" t="s">
        <v>464</v>
      </c>
    </row>
    <row r="360" spans="1:65" s="2" customFormat="1">
      <c r="A360" s="36"/>
      <c r="B360" s="37"/>
      <c r="C360" s="38"/>
      <c r="D360" s="193" t="s">
        <v>145</v>
      </c>
      <c r="E360" s="38"/>
      <c r="F360" s="194" t="s">
        <v>465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145</v>
      </c>
      <c r="AU360" s="19" t="s">
        <v>79</v>
      </c>
    </row>
    <row r="361" spans="1:65" s="13" customFormat="1">
      <c r="B361" s="198"/>
      <c r="C361" s="199"/>
      <c r="D361" s="200" t="s">
        <v>147</v>
      </c>
      <c r="E361" s="201" t="s">
        <v>18</v>
      </c>
      <c r="F361" s="202" t="s">
        <v>148</v>
      </c>
      <c r="G361" s="199"/>
      <c r="H361" s="201" t="s">
        <v>18</v>
      </c>
      <c r="I361" s="203"/>
      <c r="J361" s="199"/>
      <c r="K361" s="199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147</v>
      </c>
      <c r="AU361" s="208" t="s">
        <v>79</v>
      </c>
      <c r="AV361" s="13" t="s">
        <v>77</v>
      </c>
      <c r="AW361" s="13" t="s">
        <v>31</v>
      </c>
      <c r="AX361" s="13" t="s">
        <v>70</v>
      </c>
      <c r="AY361" s="208" t="s">
        <v>136</v>
      </c>
    </row>
    <row r="362" spans="1:65" s="13" customFormat="1">
      <c r="B362" s="198"/>
      <c r="C362" s="199"/>
      <c r="D362" s="200" t="s">
        <v>147</v>
      </c>
      <c r="E362" s="201" t="s">
        <v>18</v>
      </c>
      <c r="F362" s="202" t="s">
        <v>166</v>
      </c>
      <c r="G362" s="199"/>
      <c r="H362" s="201" t="s">
        <v>18</v>
      </c>
      <c r="I362" s="203"/>
      <c r="J362" s="199"/>
      <c r="K362" s="199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147</v>
      </c>
      <c r="AU362" s="208" t="s">
        <v>79</v>
      </c>
      <c r="AV362" s="13" t="s">
        <v>77</v>
      </c>
      <c r="AW362" s="13" t="s">
        <v>31</v>
      </c>
      <c r="AX362" s="13" t="s">
        <v>70</v>
      </c>
      <c r="AY362" s="208" t="s">
        <v>136</v>
      </c>
    </row>
    <row r="363" spans="1:65" s="14" customFormat="1">
      <c r="B363" s="209"/>
      <c r="C363" s="210"/>
      <c r="D363" s="200" t="s">
        <v>147</v>
      </c>
      <c r="E363" s="211" t="s">
        <v>18</v>
      </c>
      <c r="F363" s="212" t="s">
        <v>466</v>
      </c>
      <c r="G363" s="210"/>
      <c r="H363" s="213">
        <v>32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147</v>
      </c>
      <c r="AU363" s="219" t="s">
        <v>79</v>
      </c>
      <c r="AV363" s="14" t="s">
        <v>79</v>
      </c>
      <c r="AW363" s="14" t="s">
        <v>31</v>
      </c>
      <c r="AX363" s="14" t="s">
        <v>70</v>
      </c>
      <c r="AY363" s="219" t="s">
        <v>136</v>
      </c>
    </row>
    <row r="364" spans="1:65" s="15" customFormat="1">
      <c r="B364" s="220"/>
      <c r="C364" s="221"/>
      <c r="D364" s="200" t="s">
        <v>147</v>
      </c>
      <c r="E364" s="222" t="s">
        <v>18</v>
      </c>
      <c r="F364" s="223" t="s">
        <v>150</v>
      </c>
      <c r="G364" s="221"/>
      <c r="H364" s="224">
        <v>32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147</v>
      </c>
      <c r="AU364" s="230" t="s">
        <v>79</v>
      </c>
      <c r="AV364" s="15" t="s">
        <v>143</v>
      </c>
      <c r="AW364" s="15" t="s">
        <v>31</v>
      </c>
      <c r="AX364" s="15" t="s">
        <v>77</v>
      </c>
      <c r="AY364" s="230" t="s">
        <v>136</v>
      </c>
    </row>
    <row r="365" spans="1:65" s="2" customFormat="1" ht="16.5" customHeight="1">
      <c r="A365" s="36"/>
      <c r="B365" s="37"/>
      <c r="C365" s="180" t="s">
        <v>467</v>
      </c>
      <c r="D365" s="180" t="s">
        <v>138</v>
      </c>
      <c r="E365" s="181" t="s">
        <v>468</v>
      </c>
      <c r="F365" s="182" t="s">
        <v>469</v>
      </c>
      <c r="G365" s="183" t="s">
        <v>404</v>
      </c>
      <c r="H365" s="184">
        <v>20.925000000000001</v>
      </c>
      <c r="I365" s="185"/>
      <c r="J365" s="186">
        <f>ROUND(I365*H365,2)</f>
        <v>0</v>
      </c>
      <c r="K365" s="182" t="s">
        <v>142</v>
      </c>
      <c r="L365" s="41"/>
      <c r="M365" s="187" t="s">
        <v>18</v>
      </c>
      <c r="N365" s="188" t="s">
        <v>41</v>
      </c>
      <c r="O365" s="66"/>
      <c r="P365" s="189">
        <f>O365*H365</f>
        <v>0</v>
      </c>
      <c r="Q365" s="189">
        <v>3.6999999999999999E-4</v>
      </c>
      <c r="R365" s="189">
        <f>Q365*H365</f>
        <v>7.74225E-3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143</v>
      </c>
      <c r="AT365" s="191" t="s">
        <v>138</v>
      </c>
      <c r="AU365" s="191" t="s">
        <v>79</v>
      </c>
      <c r="AY365" s="19" t="s">
        <v>136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77</v>
      </c>
      <c r="BK365" s="192">
        <f>ROUND(I365*H365,2)</f>
        <v>0</v>
      </c>
      <c r="BL365" s="19" t="s">
        <v>143</v>
      </c>
      <c r="BM365" s="191" t="s">
        <v>470</v>
      </c>
    </row>
    <row r="366" spans="1:65" s="2" customFormat="1">
      <c r="A366" s="36"/>
      <c r="B366" s="37"/>
      <c r="C366" s="38"/>
      <c r="D366" s="193" t="s">
        <v>145</v>
      </c>
      <c r="E366" s="38"/>
      <c r="F366" s="194" t="s">
        <v>471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145</v>
      </c>
      <c r="AU366" s="19" t="s">
        <v>79</v>
      </c>
    </row>
    <row r="367" spans="1:65" s="13" customFormat="1">
      <c r="B367" s="198"/>
      <c r="C367" s="199"/>
      <c r="D367" s="200" t="s">
        <v>147</v>
      </c>
      <c r="E367" s="201" t="s">
        <v>18</v>
      </c>
      <c r="F367" s="202" t="s">
        <v>148</v>
      </c>
      <c r="G367" s="199"/>
      <c r="H367" s="201" t="s">
        <v>18</v>
      </c>
      <c r="I367" s="203"/>
      <c r="J367" s="199"/>
      <c r="K367" s="199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147</v>
      </c>
      <c r="AU367" s="208" t="s">
        <v>79</v>
      </c>
      <c r="AV367" s="13" t="s">
        <v>77</v>
      </c>
      <c r="AW367" s="13" t="s">
        <v>31</v>
      </c>
      <c r="AX367" s="13" t="s">
        <v>70</v>
      </c>
      <c r="AY367" s="208" t="s">
        <v>136</v>
      </c>
    </row>
    <row r="368" spans="1:65" s="14" customFormat="1">
      <c r="B368" s="209"/>
      <c r="C368" s="210"/>
      <c r="D368" s="200" t="s">
        <v>147</v>
      </c>
      <c r="E368" s="211" t="s">
        <v>18</v>
      </c>
      <c r="F368" s="212" t="s">
        <v>472</v>
      </c>
      <c r="G368" s="210"/>
      <c r="H368" s="213">
        <v>20.925000000000001</v>
      </c>
      <c r="I368" s="214"/>
      <c r="J368" s="210"/>
      <c r="K368" s="210"/>
      <c r="L368" s="215"/>
      <c r="M368" s="216"/>
      <c r="N368" s="217"/>
      <c r="O368" s="217"/>
      <c r="P368" s="217"/>
      <c r="Q368" s="217"/>
      <c r="R368" s="217"/>
      <c r="S368" s="217"/>
      <c r="T368" s="218"/>
      <c r="AT368" s="219" t="s">
        <v>147</v>
      </c>
      <c r="AU368" s="219" t="s">
        <v>79</v>
      </c>
      <c r="AV368" s="14" t="s">
        <v>79</v>
      </c>
      <c r="AW368" s="14" t="s">
        <v>31</v>
      </c>
      <c r="AX368" s="14" t="s">
        <v>70</v>
      </c>
      <c r="AY368" s="219" t="s">
        <v>136</v>
      </c>
    </row>
    <row r="369" spans="1:65" s="15" customFormat="1">
      <c r="B369" s="220"/>
      <c r="C369" s="221"/>
      <c r="D369" s="200" t="s">
        <v>147</v>
      </c>
      <c r="E369" s="222" t="s">
        <v>18</v>
      </c>
      <c r="F369" s="223" t="s">
        <v>150</v>
      </c>
      <c r="G369" s="221"/>
      <c r="H369" s="224">
        <v>20.925000000000001</v>
      </c>
      <c r="I369" s="225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147</v>
      </c>
      <c r="AU369" s="230" t="s">
        <v>79</v>
      </c>
      <c r="AV369" s="15" t="s">
        <v>143</v>
      </c>
      <c r="AW369" s="15" t="s">
        <v>31</v>
      </c>
      <c r="AX369" s="15" t="s">
        <v>77</v>
      </c>
      <c r="AY369" s="230" t="s">
        <v>136</v>
      </c>
    </row>
    <row r="370" spans="1:65" s="2" customFormat="1" ht="16.5" customHeight="1">
      <c r="A370" s="36"/>
      <c r="B370" s="37"/>
      <c r="C370" s="180" t="s">
        <v>473</v>
      </c>
      <c r="D370" s="180" t="s">
        <v>138</v>
      </c>
      <c r="E370" s="181" t="s">
        <v>474</v>
      </c>
      <c r="F370" s="182" t="s">
        <v>475</v>
      </c>
      <c r="G370" s="183" t="s">
        <v>141</v>
      </c>
      <c r="H370" s="184">
        <v>235.5</v>
      </c>
      <c r="I370" s="185"/>
      <c r="J370" s="186">
        <f>ROUND(I370*H370,2)</f>
        <v>0</v>
      </c>
      <c r="K370" s="182" t="s">
        <v>142</v>
      </c>
      <c r="L370" s="41"/>
      <c r="M370" s="187" t="s">
        <v>18</v>
      </c>
      <c r="N370" s="188" t="s">
        <v>41</v>
      </c>
      <c r="O370" s="66"/>
      <c r="P370" s="189">
        <f>O370*H370</f>
        <v>0</v>
      </c>
      <c r="Q370" s="189">
        <v>6.8999999999999997E-4</v>
      </c>
      <c r="R370" s="189">
        <f>Q370*H370</f>
        <v>0.162495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143</v>
      </c>
      <c r="AT370" s="191" t="s">
        <v>138</v>
      </c>
      <c r="AU370" s="191" t="s">
        <v>79</v>
      </c>
      <c r="AY370" s="19" t="s">
        <v>136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77</v>
      </c>
      <c r="BK370" s="192">
        <f>ROUND(I370*H370,2)</f>
        <v>0</v>
      </c>
      <c r="BL370" s="19" t="s">
        <v>143</v>
      </c>
      <c r="BM370" s="191" t="s">
        <v>476</v>
      </c>
    </row>
    <row r="371" spans="1:65" s="2" customFormat="1">
      <c r="A371" s="36"/>
      <c r="B371" s="37"/>
      <c r="C371" s="38"/>
      <c r="D371" s="193" t="s">
        <v>145</v>
      </c>
      <c r="E371" s="38"/>
      <c r="F371" s="194" t="s">
        <v>477</v>
      </c>
      <c r="G371" s="38"/>
      <c r="H371" s="38"/>
      <c r="I371" s="195"/>
      <c r="J371" s="38"/>
      <c r="K371" s="38"/>
      <c r="L371" s="41"/>
      <c r="M371" s="196"/>
      <c r="N371" s="19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145</v>
      </c>
      <c r="AU371" s="19" t="s">
        <v>79</v>
      </c>
    </row>
    <row r="372" spans="1:65" s="13" customFormat="1">
      <c r="B372" s="198"/>
      <c r="C372" s="199"/>
      <c r="D372" s="200" t="s">
        <v>147</v>
      </c>
      <c r="E372" s="201" t="s">
        <v>18</v>
      </c>
      <c r="F372" s="202" t="s">
        <v>148</v>
      </c>
      <c r="G372" s="199"/>
      <c r="H372" s="201" t="s">
        <v>18</v>
      </c>
      <c r="I372" s="203"/>
      <c r="J372" s="199"/>
      <c r="K372" s="199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147</v>
      </c>
      <c r="AU372" s="208" t="s">
        <v>79</v>
      </c>
      <c r="AV372" s="13" t="s">
        <v>77</v>
      </c>
      <c r="AW372" s="13" t="s">
        <v>31</v>
      </c>
      <c r="AX372" s="13" t="s">
        <v>70</v>
      </c>
      <c r="AY372" s="208" t="s">
        <v>136</v>
      </c>
    </row>
    <row r="373" spans="1:65" s="14" customFormat="1">
      <c r="B373" s="209"/>
      <c r="C373" s="210"/>
      <c r="D373" s="200" t="s">
        <v>147</v>
      </c>
      <c r="E373" s="211" t="s">
        <v>18</v>
      </c>
      <c r="F373" s="212" t="s">
        <v>195</v>
      </c>
      <c r="G373" s="210"/>
      <c r="H373" s="213">
        <v>235.5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147</v>
      </c>
      <c r="AU373" s="219" t="s">
        <v>79</v>
      </c>
      <c r="AV373" s="14" t="s">
        <v>79</v>
      </c>
      <c r="AW373" s="14" t="s">
        <v>31</v>
      </c>
      <c r="AX373" s="14" t="s">
        <v>70</v>
      </c>
      <c r="AY373" s="219" t="s">
        <v>136</v>
      </c>
    </row>
    <row r="374" spans="1:65" s="15" customFormat="1">
      <c r="B374" s="220"/>
      <c r="C374" s="221"/>
      <c r="D374" s="200" t="s">
        <v>147</v>
      </c>
      <c r="E374" s="222" t="s">
        <v>18</v>
      </c>
      <c r="F374" s="223" t="s">
        <v>150</v>
      </c>
      <c r="G374" s="221"/>
      <c r="H374" s="224">
        <v>235.5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147</v>
      </c>
      <c r="AU374" s="230" t="s">
        <v>79</v>
      </c>
      <c r="AV374" s="15" t="s">
        <v>143</v>
      </c>
      <c r="AW374" s="15" t="s">
        <v>31</v>
      </c>
      <c r="AX374" s="15" t="s">
        <v>77</v>
      </c>
      <c r="AY374" s="230" t="s">
        <v>136</v>
      </c>
    </row>
    <row r="375" spans="1:65" s="2" customFormat="1" ht="24.15" customHeight="1">
      <c r="A375" s="36"/>
      <c r="B375" s="37"/>
      <c r="C375" s="180" t="s">
        <v>478</v>
      </c>
      <c r="D375" s="180" t="s">
        <v>138</v>
      </c>
      <c r="E375" s="181" t="s">
        <v>479</v>
      </c>
      <c r="F375" s="182" t="s">
        <v>480</v>
      </c>
      <c r="G375" s="183" t="s">
        <v>404</v>
      </c>
      <c r="H375" s="184">
        <v>20.925000000000001</v>
      </c>
      <c r="I375" s="185"/>
      <c r="J375" s="186">
        <f>ROUND(I375*H375,2)</f>
        <v>0</v>
      </c>
      <c r="K375" s="182" t="s">
        <v>142</v>
      </c>
      <c r="L375" s="41"/>
      <c r="M375" s="187" t="s">
        <v>18</v>
      </c>
      <c r="N375" s="188" t="s">
        <v>41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143</v>
      </c>
      <c r="AT375" s="191" t="s">
        <v>138</v>
      </c>
      <c r="AU375" s="191" t="s">
        <v>79</v>
      </c>
      <c r="AY375" s="19" t="s">
        <v>136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77</v>
      </c>
      <c r="BK375" s="192">
        <f>ROUND(I375*H375,2)</f>
        <v>0</v>
      </c>
      <c r="BL375" s="19" t="s">
        <v>143</v>
      </c>
      <c r="BM375" s="191" t="s">
        <v>481</v>
      </c>
    </row>
    <row r="376" spans="1:65" s="2" customFormat="1">
      <c r="A376" s="36"/>
      <c r="B376" s="37"/>
      <c r="C376" s="38"/>
      <c r="D376" s="193" t="s">
        <v>145</v>
      </c>
      <c r="E376" s="38"/>
      <c r="F376" s="194" t="s">
        <v>482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145</v>
      </c>
      <c r="AU376" s="19" t="s">
        <v>79</v>
      </c>
    </row>
    <row r="377" spans="1:65" s="13" customFormat="1">
      <c r="B377" s="198"/>
      <c r="C377" s="199"/>
      <c r="D377" s="200" t="s">
        <v>147</v>
      </c>
      <c r="E377" s="201" t="s">
        <v>18</v>
      </c>
      <c r="F377" s="202" t="s">
        <v>148</v>
      </c>
      <c r="G377" s="199"/>
      <c r="H377" s="201" t="s">
        <v>18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147</v>
      </c>
      <c r="AU377" s="208" t="s">
        <v>79</v>
      </c>
      <c r="AV377" s="13" t="s">
        <v>77</v>
      </c>
      <c r="AW377" s="13" t="s">
        <v>31</v>
      </c>
      <c r="AX377" s="13" t="s">
        <v>70</v>
      </c>
      <c r="AY377" s="208" t="s">
        <v>136</v>
      </c>
    </row>
    <row r="378" spans="1:65" s="14" customFormat="1">
      <c r="B378" s="209"/>
      <c r="C378" s="210"/>
      <c r="D378" s="200" t="s">
        <v>147</v>
      </c>
      <c r="E378" s="211" t="s">
        <v>18</v>
      </c>
      <c r="F378" s="212" t="s">
        <v>472</v>
      </c>
      <c r="G378" s="210"/>
      <c r="H378" s="213">
        <v>20.925000000000001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147</v>
      </c>
      <c r="AU378" s="219" t="s">
        <v>79</v>
      </c>
      <c r="AV378" s="14" t="s">
        <v>79</v>
      </c>
      <c r="AW378" s="14" t="s">
        <v>31</v>
      </c>
      <c r="AX378" s="14" t="s">
        <v>70</v>
      </c>
      <c r="AY378" s="219" t="s">
        <v>136</v>
      </c>
    </row>
    <row r="379" spans="1:65" s="15" customFormat="1">
      <c r="B379" s="220"/>
      <c r="C379" s="221"/>
      <c r="D379" s="200" t="s">
        <v>147</v>
      </c>
      <c r="E379" s="222" t="s">
        <v>18</v>
      </c>
      <c r="F379" s="223" t="s">
        <v>150</v>
      </c>
      <c r="G379" s="221"/>
      <c r="H379" s="224">
        <v>20.925000000000001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147</v>
      </c>
      <c r="AU379" s="230" t="s">
        <v>79</v>
      </c>
      <c r="AV379" s="15" t="s">
        <v>143</v>
      </c>
      <c r="AW379" s="15" t="s">
        <v>31</v>
      </c>
      <c r="AX379" s="15" t="s">
        <v>77</v>
      </c>
      <c r="AY379" s="230" t="s">
        <v>136</v>
      </c>
    </row>
    <row r="380" spans="1:65" s="12" customFormat="1" ht="22.8" customHeight="1">
      <c r="B380" s="164"/>
      <c r="C380" s="165"/>
      <c r="D380" s="166" t="s">
        <v>69</v>
      </c>
      <c r="E380" s="178" t="s">
        <v>483</v>
      </c>
      <c r="F380" s="178" t="s">
        <v>484</v>
      </c>
      <c r="G380" s="165"/>
      <c r="H380" s="165"/>
      <c r="I380" s="168"/>
      <c r="J380" s="179">
        <f>BK380</f>
        <v>0</v>
      </c>
      <c r="K380" s="165"/>
      <c r="L380" s="170"/>
      <c r="M380" s="171"/>
      <c r="N380" s="172"/>
      <c r="O380" s="172"/>
      <c r="P380" s="173">
        <f>SUM(P381:P426)</f>
        <v>0</v>
      </c>
      <c r="Q380" s="172"/>
      <c r="R380" s="173">
        <f>SUM(R381:R426)</f>
        <v>0</v>
      </c>
      <c r="S380" s="172"/>
      <c r="T380" s="174">
        <f>SUM(T381:T426)</f>
        <v>0</v>
      </c>
      <c r="AR380" s="175" t="s">
        <v>77</v>
      </c>
      <c r="AT380" s="176" t="s">
        <v>69</v>
      </c>
      <c r="AU380" s="176" t="s">
        <v>77</v>
      </c>
      <c r="AY380" s="175" t="s">
        <v>136</v>
      </c>
      <c r="BK380" s="177">
        <f>SUM(BK381:BK426)</f>
        <v>0</v>
      </c>
    </row>
    <row r="381" spans="1:65" s="2" customFormat="1" ht="24.15" customHeight="1">
      <c r="A381" s="36"/>
      <c r="B381" s="37"/>
      <c r="C381" s="180" t="s">
        <v>485</v>
      </c>
      <c r="D381" s="180" t="s">
        <v>138</v>
      </c>
      <c r="E381" s="181" t="s">
        <v>486</v>
      </c>
      <c r="F381" s="182" t="s">
        <v>487</v>
      </c>
      <c r="G381" s="183" t="s">
        <v>279</v>
      </c>
      <c r="H381" s="184">
        <v>62.901000000000003</v>
      </c>
      <c r="I381" s="185"/>
      <c r="J381" s="186">
        <f>ROUND(I381*H381,2)</f>
        <v>0</v>
      </c>
      <c r="K381" s="182" t="s">
        <v>142</v>
      </c>
      <c r="L381" s="41"/>
      <c r="M381" s="187" t="s">
        <v>18</v>
      </c>
      <c r="N381" s="188" t="s">
        <v>41</v>
      </c>
      <c r="O381" s="66"/>
      <c r="P381" s="189">
        <f>O381*H381</f>
        <v>0</v>
      </c>
      <c r="Q381" s="189">
        <v>0</v>
      </c>
      <c r="R381" s="189">
        <f>Q381*H381</f>
        <v>0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143</v>
      </c>
      <c r="AT381" s="191" t="s">
        <v>138</v>
      </c>
      <c r="AU381" s="191" t="s">
        <v>79</v>
      </c>
      <c r="AY381" s="19" t="s">
        <v>136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9" t="s">
        <v>77</v>
      </c>
      <c r="BK381" s="192">
        <f>ROUND(I381*H381,2)</f>
        <v>0</v>
      </c>
      <c r="BL381" s="19" t="s">
        <v>143</v>
      </c>
      <c r="BM381" s="191" t="s">
        <v>488</v>
      </c>
    </row>
    <row r="382" spans="1:65" s="2" customFormat="1">
      <c r="A382" s="36"/>
      <c r="B382" s="37"/>
      <c r="C382" s="38"/>
      <c r="D382" s="193" t="s">
        <v>145</v>
      </c>
      <c r="E382" s="38"/>
      <c r="F382" s="194" t="s">
        <v>489</v>
      </c>
      <c r="G382" s="38"/>
      <c r="H382" s="38"/>
      <c r="I382" s="195"/>
      <c r="J382" s="38"/>
      <c r="K382" s="38"/>
      <c r="L382" s="41"/>
      <c r="M382" s="196"/>
      <c r="N382" s="197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145</v>
      </c>
      <c r="AU382" s="19" t="s">
        <v>79</v>
      </c>
    </row>
    <row r="383" spans="1:65" s="14" customFormat="1">
      <c r="B383" s="209"/>
      <c r="C383" s="210"/>
      <c r="D383" s="200" t="s">
        <v>147</v>
      </c>
      <c r="E383" s="211" t="s">
        <v>18</v>
      </c>
      <c r="F383" s="212" t="s">
        <v>490</v>
      </c>
      <c r="G383" s="210"/>
      <c r="H383" s="213">
        <v>62.901000000000003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147</v>
      </c>
      <c r="AU383" s="219" t="s">
        <v>79</v>
      </c>
      <c r="AV383" s="14" t="s">
        <v>79</v>
      </c>
      <c r="AW383" s="14" t="s">
        <v>31</v>
      </c>
      <c r="AX383" s="14" t="s">
        <v>77</v>
      </c>
      <c r="AY383" s="219" t="s">
        <v>136</v>
      </c>
    </row>
    <row r="384" spans="1:65" s="2" customFormat="1" ht="24.15" customHeight="1">
      <c r="A384" s="36"/>
      <c r="B384" s="37"/>
      <c r="C384" s="180" t="s">
        <v>491</v>
      </c>
      <c r="D384" s="180" t="s">
        <v>138</v>
      </c>
      <c r="E384" s="181" t="s">
        <v>492</v>
      </c>
      <c r="F384" s="182" t="s">
        <v>493</v>
      </c>
      <c r="G384" s="183" t="s">
        <v>279</v>
      </c>
      <c r="H384" s="184">
        <v>1195.1189999999999</v>
      </c>
      <c r="I384" s="185"/>
      <c r="J384" s="186">
        <f>ROUND(I384*H384,2)</f>
        <v>0</v>
      </c>
      <c r="K384" s="182" t="s">
        <v>142</v>
      </c>
      <c r="L384" s="41"/>
      <c r="M384" s="187" t="s">
        <v>18</v>
      </c>
      <c r="N384" s="188" t="s">
        <v>41</v>
      </c>
      <c r="O384" s="66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143</v>
      </c>
      <c r="AT384" s="191" t="s">
        <v>138</v>
      </c>
      <c r="AU384" s="191" t="s">
        <v>79</v>
      </c>
      <c r="AY384" s="19" t="s">
        <v>136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9" t="s">
        <v>77</v>
      </c>
      <c r="BK384" s="192">
        <f>ROUND(I384*H384,2)</f>
        <v>0</v>
      </c>
      <c r="BL384" s="19" t="s">
        <v>143</v>
      </c>
      <c r="BM384" s="191" t="s">
        <v>494</v>
      </c>
    </row>
    <row r="385" spans="1:65" s="2" customFormat="1">
      <c r="A385" s="36"/>
      <c r="B385" s="37"/>
      <c r="C385" s="38"/>
      <c r="D385" s="193" t="s">
        <v>145</v>
      </c>
      <c r="E385" s="38"/>
      <c r="F385" s="194" t="s">
        <v>495</v>
      </c>
      <c r="G385" s="38"/>
      <c r="H385" s="38"/>
      <c r="I385" s="195"/>
      <c r="J385" s="38"/>
      <c r="K385" s="38"/>
      <c r="L385" s="41"/>
      <c r="M385" s="196"/>
      <c r="N385" s="197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145</v>
      </c>
      <c r="AU385" s="19" t="s">
        <v>79</v>
      </c>
    </row>
    <row r="386" spans="1:65" s="14" customFormat="1">
      <c r="B386" s="209"/>
      <c r="C386" s="210"/>
      <c r="D386" s="200" t="s">
        <v>147</v>
      </c>
      <c r="E386" s="210"/>
      <c r="F386" s="212" t="s">
        <v>496</v>
      </c>
      <c r="G386" s="210"/>
      <c r="H386" s="213">
        <v>1195.1189999999999</v>
      </c>
      <c r="I386" s="214"/>
      <c r="J386" s="210"/>
      <c r="K386" s="210"/>
      <c r="L386" s="215"/>
      <c r="M386" s="216"/>
      <c r="N386" s="217"/>
      <c r="O386" s="217"/>
      <c r="P386" s="217"/>
      <c r="Q386" s="217"/>
      <c r="R386" s="217"/>
      <c r="S386" s="217"/>
      <c r="T386" s="218"/>
      <c r="AT386" s="219" t="s">
        <v>147</v>
      </c>
      <c r="AU386" s="219" t="s">
        <v>79</v>
      </c>
      <c r="AV386" s="14" t="s">
        <v>79</v>
      </c>
      <c r="AW386" s="14" t="s">
        <v>4</v>
      </c>
      <c r="AX386" s="14" t="s">
        <v>77</v>
      </c>
      <c r="AY386" s="219" t="s">
        <v>136</v>
      </c>
    </row>
    <row r="387" spans="1:65" s="2" customFormat="1" ht="24.15" customHeight="1">
      <c r="A387" s="36"/>
      <c r="B387" s="37"/>
      <c r="C387" s="180" t="s">
        <v>497</v>
      </c>
      <c r="D387" s="180" t="s">
        <v>138</v>
      </c>
      <c r="E387" s="181" t="s">
        <v>498</v>
      </c>
      <c r="F387" s="182" t="s">
        <v>499</v>
      </c>
      <c r="G387" s="183" t="s">
        <v>279</v>
      </c>
      <c r="H387" s="184">
        <v>80.760000000000005</v>
      </c>
      <c r="I387" s="185"/>
      <c r="J387" s="186">
        <f>ROUND(I387*H387,2)</f>
        <v>0</v>
      </c>
      <c r="K387" s="182" t="s">
        <v>142</v>
      </c>
      <c r="L387" s="41"/>
      <c r="M387" s="187" t="s">
        <v>18</v>
      </c>
      <c r="N387" s="188" t="s">
        <v>41</v>
      </c>
      <c r="O387" s="66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143</v>
      </c>
      <c r="AT387" s="191" t="s">
        <v>138</v>
      </c>
      <c r="AU387" s="191" t="s">
        <v>79</v>
      </c>
      <c r="AY387" s="19" t="s">
        <v>136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77</v>
      </c>
      <c r="BK387" s="192">
        <f>ROUND(I387*H387,2)</f>
        <v>0</v>
      </c>
      <c r="BL387" s="19" t="s">
        <v>143</v>
      </c>
      <c r="BM387" s="191" t="s">
        <v>500</v>
      </c>
    </row>
    <row r="388" spans="1:65" s="2" customFormat="1">
      <c r="A388" s="36"/>
      <c r="B388" s="37"/>
      <c r="C388" s="38"/>
      <c r="D388" s="193" t="s">
        <v>145</v>
      </c>
      <c r="E388" s="38"/>
      <c r="F388" s="194" t="s">
        <v>501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145</v>
      </c>
      <c r="AU388" s="19" t="s">
        <v>79</v>
      </c>
    </row>
    <row r="389" spans="1:65" s="14" customFormat="1">
      <c r="B389" s="209"/>
      <c r="C389" s="210"/>
      <c r="D389" s="200" t="s">
        <v>147</v>
      </c>
      <c r="E389" s="211" t="s">
        <v>18</v>
      </c>
      <c r="F389" s="212" t="s">
        <v>502</v>
      </c>
      <c r="G389" s="210"/>
      <c r="H389" s="213">
        <v>39.813000000000002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147</v>
      </c>
      <c r="AU389" s="219" t="s">
        <v>79</v>
      </c>
      <c r="AV389" s="14" t="s">
        <v>79</v>
      </c>
      <c r="AW389" s="14" t="s">
        <v>31</v>
      </c>
      <c r="AX389" s="14" t="s">
        <v>70</v>
      </c>
      <c r="AY389" s="219" t="s">
        <v>136</v>
      </c>
    </row>
    <row r="390" spans="1:65" s="14" customFormat="1">
      <c r="B390" s="209"/>
      <c r="C390" s="210"/>
      <c r="D390" s="200" t="s">
        <v>147</v>
      </c>
      <c r="E390" s="211" t="s">
        <v>18</v>
      </c>
      <c r="F390" s="212" t="s">
        <v>503</v>
      </c>
      <c r="G390" s="210"/>
      <c r="H390" s="213">
        <v>40.947000000000003</v>
      </c>
      <c r="I390" s="214"/>
      <c r="J390" s="210"/>
      <c r="K390" s="210"/>
      <c r="L390" s="215"/>
      <c r="M390" s="216"/>
      <c r="N390" s="217"/>
      <c r="O390" s="217"/>
      <c r="P390" s="217"/>
      <c r="Q390" s="217"/>
      <c r="R390" s="217"/>
      <c r="S390" s="217"/>
      <c r="T390" s="218"/>
      <c r="AT390" s="219" t="s">
        <v>147</v>
      </c>
      <c r="AU390" s="219" t="s">
        <v>79</v>
      </c>
      <c r="AV390" s="14" t="s">
        <v>79</v>
      </c>
      <c r="AW390" s="14" t="s">
        <v>31</v>
      </c>
      <c r="AX390" s="14" t="s">
        <v>70</v>
      </c>
      <c r="AY390" s="219" t="s">
        <v>136</v>
      </c>
    </row>
    <row r="391" spans="1:65" s="15" customFormat="1">
      <c r="B391" s="220"/>
      <c r="C391" s="221"/>
      <c r="D391" s="200" t="s">
        <v>147</v>
      </c>
      <c r="E391" s="222" t="s">
        <v>18</v>
      </c>
      <c r="F391" s="223" t="s">
        <v>150</v>
      </c>
      <c r="G391" s="221"/>
      <c r="H391" s="224">
        <v>80.760000000000005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147</v>
      </c>
      <c r="AU391" s="230" t="s">
        <v>79</v>
      </c>
      <c r="AV391" s="15" t="s">
        <v>143</v>
      </c>
      <c r="AW391" s="15" t="s">
        <v>31</v>
      </c>
      <c r="AX391" s="15" t="s">
        <v>77</v>
      </c>
      <c r="AY391" s="230" t="s">
        <v>136</v>
      </c>
    </row>
    <row r="392" spans="1:65" s="2" customFormat="1" ht="24.15" customHeight="1">
      <c r="A392" s="36"/>
      <c r="B392" s="37"/>
      <c r="C392" s="180" t="s">
        <v>504</v>
      </c>
      <c r="D392" s="180" t="s">
        <v>138</v>
      </c>
      <c r="E392" s="181" t="s">
        <v>505</v>
      </c>
      <c r="F392" s="182" t="s">
        <v>493</v>
      </c>
      <c r="G392" s="183" t="s">
        <v>279</v>
      </c>
      <c r="H392" s="184">
        <v>1534.44</v>
      </c>
      <c r="I392" s="185"/>
      <c r="J392" s="186">
        <f>ROUND(I392*H392,2)</f>
        <v>0</v>
      </c>
      <c r="K392" s="182" t="s">
        <v>142</v>
      </c>
      <c r="L392" s="41"/>
      <c r="M392" s="187" t="s">
        <v>18</v>
      </c>
      <c r="N392" s="188" t="s">
        <v>41</v>
      </c>
      <c r="O392" s="66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143</v>
      </c>
      <c r="AT392" s="191" t="s">
        <v>138</v>
      </c>
      <c r="AU392" s="191" t="s">
        <v>79</v>
      </c>
      <c r="AY392" s="19" t="s">
        <v>136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77</v>
      </c>
      <c r="BK392" s="192">
        <f>ROUND(I392*H392,2)</f>
        <v>0</v>
      </c>
      <c r="BL392" s="19" t="s">
        <v>143</v>
      </c>
      <c r="BM392" s="191" t="s">
        <v>506</v>
      </c>
    </row>
    <row r="393" spans="1:65" s="2" customFormat="1">
      <c r="A393" s="36"/>
      <c r="B393" s="37"/>
      <c r="C393" s="38"/>
      <c r="D393" s="193" t="s">
        <v>145</v>
      </c>
      <c r="E393" s="38"/>
      <c r="F393" s="194" t="s">
        <v>507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145</v>
      </c>
      <c r="AU393" s="19" t="s">
        <v>79</v>
      </c>
    </row>
    <row r="394" spans="1:65" s="14" customFormat="1">
      <c r="B394" s="209"/>
      <c r="C394" s="210"/>
      <c r="D394" s="200" t="s">
        <v>147</v>
      </c>
      <c r="E394" s="210"/>
      <c r="F394" s="212" t="s">
        <v>508</v>
      </c>
      <c r="G394" s="210"/>
      <c r="H394" s="213">
        <v>1534.44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147</v>
      </c>
      <c r="AU394" s="219" t="s">
        <v>79</v>
      </c>
      <c r="AV394" s="14" t="s">
        <v>79</v>
      </c>
      <c r="AW394" s="14" t="s">
        <v>4</v>
      </c>
      <c r="AX394" s="14" t="s">
        <v>77</v>
      </c>
      <c r="AY394" s="219" t="s">
        <v>136</v>
      </c>
    </row>
    <row r="395" spans="1:65" s="2" customFormat="1" ht="24.15" customHeight="1">
      <c r="A395" s="36"/>
      <c r="B395" s="37"/>
      <c r="C395" s="180" t="s">
        <v>509</v>
      </c>
      <c r="D395" s="180" t="s">
        <v>138</v>
      </c>
      <c r="E395" s="181" t="s">
        <v>510</v>
      </c>
      <c r="F395" s="182" t="s">
        <v>511</v>
      </c>
      <c r="G395" s="183" t="s">
        <v>279</v>
      </c>
      <c r="H395" s="184">
        <v>119.23399999999999</v>
      </c>
      <c r="I395" s="185"/>
      <c r="J395" s="186">
        <f>ROUND(I395*H395,2)</f>
        <v>0</v>
      </c>
      <c r="K395" s="182" t="s">
        <v>142</v>
      </c>
      <c r="L395" s="41"/>
      <c r="M395" s="187" t="s">
        <v>18</v>
      </c>
      <c r="N395" s="188" t="s">
        <v>41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143</v>
      </c>
      <c r="AT395" s="191" t="s">
        <v>138</v>
      </c>
      <c r="AU395" s="191" t="s">
        <v>79</v>
      </c>
      <c r="AY395" s="19" t="s">
        <v>136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77</v>
      </c>
      <c r="BK395" s="192">
        <f>ROUND(I395*H395,2)</f>
        <v>0</v>
      </c>
      <c r="BL395" s="19" t="s">
        <v>143</v>
      </c>
      <c r="BM395" s="191" t="s">
        <v>512</v>
      </c>
    </row>
    <row r="396" spans="1:65" s="2" customFormat="1">
      <c r="A396" s="36"/>
      <c r="B396" s="37"/>
      <c r="C396" s="38"/>
      <c r="D396" s="193" t="s">
        <v>145</v>
      </c>
      <c r="E396" s="38"/>
      <c r="F396" s="194" t="s">
        <v>513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145</v>
      </c>
      <c r="AU396" s="19" t="s">
        <v>79</v>
      </c>
    </row>
    <row r="397" spans="1:65" s="14" customFormat="1">
      <c r="B397" s="209"/>
      <c r="C397" s="210"/>
      <c r="D397" s="200" t="s">
        <v>147</v>
      </c>
      <c r="E397" s="211" t="s">
        <v>18</v>
      </c>
      <c r="F397" s="212" t="s">
        <v>514</v>
      </c>
      <c r="G397" s="210"/>
      <c r="H397" s="213">
        <v>25.5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147</v>
      </c>
      <c r="AU397" s="219" t="s">
        <v>79</v>
      </c>
      <c r="AV397" s="14" t="s">
        <v>79</v>
      </c>
      <c r="AW397" s="14" t="s">
        <v>31</v>
      </c>
      <c r="AX397" s="14" t="s">
        <v>70</v>
      </c>
      <c r="AY397" s="219" t="s">
        <v>136</v>
      </c>
    </row>
    <row r="398" spans="1:65" s="14" customFormat="1">
      <c r="B398" s="209"/>
      <c r="C398" s="210"/>
      <c r="D398" s="200" t="s">
        <v>147</v>
      </c>
      <c r="E398" s="211" t="s">
        <v>18</v>
      </c>
      <c r="F398" s="212" t="s">
        <v>515</v>
      </c>
      <c r="G398" s="210"/>
      <c r="H398" s="213">
        <v>24.096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147</v>
      </c>
      <c r="AU398" s="219" t="s">
        <v>79</v>
      </c>
      <c r="AV398" s="14" t="s">
        <v>79</v>
      </c>
      <c r="AW398" s="14" t="s">
        <v>31</v>
      </c>
      <c r="AX398" s="14" t="s">
        <v>70</v>
      </c>
      <c r="AY398" s="219" t="s">
        <v>136</v>
      </c>
    </row>
    <row r="399" spans="1:65" s="14" customFormat="1">
      <c r="B399" s="209"/>
      <c r="C399" s="210"/>
      <c r="D399" s="200" t="s">
        <v>147</v>
      </c>
      <c r="E399" s="211" t="s">
        <v>18</v>
      </c>
      <c r="F399" s="212" t="s">
        <v>516</v>
      </c>
      <c r="G399" s="210"/>
      <c r="H399" s="213">
        <v>0.188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147</v>
      </c>
      <c r="AU399" s="219" t="s">
        <v>79</v>
      </c>
      <c r="AV399" s="14" t="s">
        <v>79</v>
      </c>
      <c r="AW399" s="14" t="s">
        <v>31</v>
      </c>
      <c r="AX399" s="14" t="s">
        <v>70</v>
      </c>
      <c r="AY399" s="219" t="s">
        <v>136</v>
      </c>
    </row>
    <row r="400" spans="1:65" s="14" customFormat="1">
      <c r="B400" s="209"/>
      <c r="C400" s="210"/>
      <c r="D400" s="200" t="s">
        <v>147</v>
      </c>
      <c r="E400" s="211" t="s">
        <v>18</v>
      </c>
      <c r="F400" s="212" t="s">
        <v>517</v>
      </c>
      <c r="G400" s="210"/>
      <c r="H400" s="213">
        <v>69.45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147</v>
      </c>
      <c r="AU400" s="219" t="s">
        <v>79</v>
      </c>
      <c r="AV400" s="14" t="s">
        <v>79</v>
      </c>
      <c r="AW400" s="14" t="s">
        <v>31</v>
      </c>
      <c r="AX400" s="14" t="s">
        <v>70</v>
      </c>
      <c r="AY400" s="219" t="s">
        <v>136</v>
      </c>
    </row>
    <row r="401" spans="1:65" s="15" customFormat="1">
      <c r="B401" s="220"/>
      <c r="C401" s="221"/>
      <c r="D401" s="200" t="s">
        <v>147</v>
      </c>
      <c r="E401" s="222" t="s">
        <v>18</v>
      </c>
      <c r="F401" s="223" t="s">
        <v>150</v>
      </c>
      <c r="G401" s="221"/>
      <c r="H401" s="224">
        <v>119.23399999999999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147</v>
      </c>
      <c r="AU401" s="230" t="s">
        <v>79</v>
      </c>
      <c r="AV401" s="15" t="s">
        <v>143</v>
      </c>
      <c r="AW401" s="15" t="s">
        <v>31</v>
      </c>
      <c r="AX401" s="15" t="s">
        <v>77</v>
      </c>
      <c r="AY401" s="230" t="s">
        <v>136</v>
      </c>
    </row>
    <row r="402" spans="1:65" s="2" customFormat="1" ht="24.15" customHeight="1">
      <c r="A402" s="36"/>
      <c r="B402" s="37"/>
      <c r="C402" s="180" t="s">
        <v>518</v>
      </c>
      <c r="D402" s="180" t="s">
        <v>138</v>
      </c>
      <c r="E402" s="181" t="s">
        <v>519</v>
      </c>
      <c r="F402" s="182" t="s">
        <v>520</v>
      </c>
      <c r="G402" s="183" t="s">
        <v>279</v>
      </c>
      <c r="H402" s="184">
        <v>2265.4459999999999</v>
      </c>
      <c r="I402" s="185"/>
      <c r="J402" s="186">
        <f>ROUND(I402*H402,2)</f>
        <v>0</v>
      </c>
      <c r="K402" s="182" t="s">
        <v>142</v>
      </c>
      <c r="L402" s="41"/>
      <c r="M402" s="187" t="s">
        <v>18</v>
      </c>
      <c r="N402" s="188" t="s">
        <v>41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143</v>
      </c>
      <c r="AT402" s="191" t="s">
        <v>138</v>
      </c>
      <c r="AU402" s="191" t="s">
        <v>79</v>
      </c>
      <c r="AY402" s="19" t="s">
        <v>136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77</v>
      </c>
      <c r="BK402" s="192">
        <f>ROUND(I402*H402,2)</f>
        <v>0</v>
      </c>
      <c r="BL402" s="19" t="s">
        <v>143</v>
      </c>
      <c r="BM402" s="191" t="s">
        <v>521</v>
      </c>
    </row>
    <row r="403" spans="1:65" s="2" customFormat="1">
      <c r="A403" s="36"/>
      <c r="B403" s="37"/>
      <c r="C403" s="38"/>
      <c r="D403" s="193" t="s">
        <v>145</v>
      </c>
      <c r="E403" s="38"/>
      <c r="F403" s="194" t="s">
        <v>522</v>
      </c>
      <c r="G403" s="38"/>
      <c r="H403" s="38"/>
      <c r="I403" s="195"/>
      <c r="J403" s="38"/>
      <c r="K403" s="38"/>
      <c r="L403" s="41"/>
      <c r="M403" s="196"/>
      <c r="N403" s="197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145</v>
      </c>
      <c r="AU403" s="19" t="s">
        <v>79</v>
      </c>
    </row>
    <row r="404" spans="1:65" s="14" customFormat="1">
      <c r="B404" s="209"/>
      <c r="C404" s="210"/>
      <c r="D404" s="200" t="s">
        <v>147</v>
      </c>
      <c r="E404" s="210"/>
      <c r="F404" s="212" t="s">
        <v>523</v>
      </c>
      <c r="G404" s="210"/>
      <c r="H404" s="213">
        <v>2265.4459999999999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147</v>
      </c>
      <c r="AU404" s="219" t="s">
        <v>79</v>
      </c>
      <c r="AV404" s="14" t="s">
        <v>79</v>
      </c>
      <c r="AW404" s="14" t="s">
        <v>4</v>
      </c>
      <c r="AX404" s="14" t="s">
        <v>77</v>
      </c>
      <c r="AY404" s="219" t="s">
        <v>136</v>
      </c>
    </row>
    <row r="405" spans="1:65" s="2" customFormat="1" ht="16.5" customHeight="1">
      <c r="A405" s="36"/>
      <c r="B405" s="37"/>
      <c r="C405" s="180" t="s">
        <v>524</v>
      </c>
      <c r="D405" s="180" t="s">
        <v>138</v>
      </c>
      <c r="E405" s="181" t="s">
        <v>525</v>
      </c>
      <c r="F405" s="182" t="s">
        <v>526</v>
      </c>
      <c r="G405" s="183" t="s">
        <v>279</v>
      </c>
      <c r="H405" s="184">
        <v>143.661</v>
      </c>
      <c r="I405" s="185"/>
      <c r="J405" s="186">
        <f>ROUND(I405*H405,2)</f>
        <v>0</v>
      </c>
      <c r="K405" s="182" t="s">
        <v>142</v>
      </c>
      <c r="L405" s="41"/>
      <c r="M405" s="187" t="s">
        <v>18</v>
      </c>
      <c r="N405" s="188" t="s">
        <v>41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143</v>
      </c>
      <c r="AT405" s="191" t="s">
        <v>138</v>
      </c>
      <c r="AU405" s="191" t="s">
        <v>79</v>
      </c>
      <c r="AY405" s="19" t="s">
        <v>136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77</v>
      </c>
      <c r="BK405" s="192">
        <f>ROUND(I405*H405,2)</f>
        <v>0</v>
      </c>
      <c r="BL405" s="19" t="s">
        <v>143</v>
      </c>
      <c r="BM405" s="191" t="s">
        <v>527</v>
      </c>
    </row>
    <row r="406" spans="1:65" s="2" customFormat="1">
      <c r="A406" s="36"/>
      <c r="B406" s="37"/>
      <c r="C406" s="38"/>
      <c r="D406" s="193" t="s">
        <v>145</v>
      </c>
      <c r="E406" s="38"/>
      <c r="F406" s="194" t="s">
        <v>528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145</v>
      </c>
      <c r="AU406" s="19" t="s">
        <v>79</v>
      </c>
    </row>
    <row r="407" spans="1:65" s="14" customFormat="1">
      <c r="B407" s="209"/>
      <c r="C407" s="210"/>
      <c r="D407" s="200" t="s">
        <v>147</v>
      </c>
      <c r="E407" s="211" t="s">
        <v>18</v>
      </c>
      <c r="F407" s="212" t="s">
        <v>490</v>
      </c>
      <c r="G407" s="210"/>
      <c r="H407" s="213">
        <v>62.901000000000003</v>
      </c>
      <c r="I407" s="214"/>
      <c r="J407" s="210"/>
      <c r="K407" s="210"/>
      <c r="L407" s="215"/>
      <c r="M407" s="216"/>
      <c r="N407" s="217"/>
      <c r="O407" s="217"/>
      <c r="P407" s="217"/>
      <c r="Q407" s="217"/>
      <c r="R407" s="217"/>
      <c r="S407" s="217"/>
      <c r="T407" s="218"/>
      <c r="AT407" s="219" t="s">
        <v>147</v>
      </c>
      <c r="AU407" s="219" t="s">
        <v>79</v>
      </c>
      <c r="AV407" s="14" t="s">
        <v>79</v>
      </c>
      <c r="AW407" s="14" t="s">
        <v>31</v>
      </c>
      <c r="AX407" s="14" t="s">
        <v>70</v>
      </c>
      <c r="AY407" s="219" t="s">
        <v>136</v>
      </c>
    </row>
    <row r="408" spans="1:65" s="14" customFormat="1">
      <c r="B408" s="209"/>
      <c r="C408" s="210"/>
      <c r="D408" s="200" t="s">
        <v>147</v>
      </c>
      <c r="E408" s="211" t="s">
        <v>18</v>
      </c>
      <c r="F408" s="212" t="s">
        <v>502</v>
      </c>
      <c r="G408" s="210"/>
      <c r="H408" s="213">
        <v>39.813000000000002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147</v>
      </c>
      <c r="AU408" s="219" t="s">
        <v>79</v>
      </c>
      <c r="AV408" s="14" t="s">
        <v>79</v>
      </c>
      <c r="AW408" s="14" t="s">
        <v>31</v>
      </c>
      <c r="AX408" s="14" t="s">
        <v>70</v>
      </c>
      <c r="AY408" s="219" t="s">
        <v>136</v>
      </c>
    </row>
    <row r="409" spans="1:65" s="14" customFormat="1">
      <c r="B409" s="209"/>
      <c r="C409" s="210"/>
      <c r="D409" s="200" t="s">
        <v>147</v>
      </c>
      <c r="E409" s="211" t="s">
        <v>18</v>
      </c>
      <c r="F409" s="212" t="s">
        <v>503</v>
      </c>
      <c r="G409" s="210"/>
      <c r="H409" s="213">
        <v>40.947000000000003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147</v>
      </c>
      <c r="AU409" s="219" t="s">
        <v>79</v>
      </c>
      <c r="AV409" s="14" t="s">
        <v>79</v>
      </c>
      <c r="AW409" s="14" t="s">
        <v>31</v>
      </c>
      <c r="AX409" s="14" t="s">
        <v>70</v>
      </c>
      <c r="AY409" s="219" t="s">
        <v>136</v>
      </c>
    </row>
    <row r="410" spans="1:65" s="15" customFormat="1">
      <c r="B410" s="220"/>
      <c r="C410" s="221"/>
      <c r="D410" s="200" t="s">
        <v>147</v>
      </c>
      <c r="E410" s="222" t="s">
        <v>18</v>
      </c>
      <c r="F410" s="223" t="s">
        <v>150</v>
      </c>
      <c r="G410" s="221"/>
      <c r="H410" s="224">
        <v>143.661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147</v>
      </c>
      <c r="AU410" s="230" t="s">
        <v>79</v>
      </c>
      <c r="AV410" s="15" t="s">
        <v>143</v>
      </c>
      <c r="AW410" s="15" t="s">
        <v>31</v>
      </c>
      <c r="AX410" s="15" t="s">
        <v>77</v>
      </c>
      <c r="AY410" s="230" t="s">
        <v>136</v>
      </c>
    </row>
    <row r="411" spans="1:65" s="2" customFormat="1" ht="16.5" customHeight="1">
      <c r="A411" s="36"/>
      <c r="B411" s="37"/>
      <c r="C411" s="180" t="s">
        <v>529</v>
      </c>
      <c r="D411" s="180" t="s">
        <v>138</v>
      </c>
      <c r="E411" s="181" t="s">
        <v>530</v>
      </c>
      <c r="F411" s="182" t="s">
        <v>531</v>
      </c>
      <c r="G411" s="183" t="s">
        <v>279</v>
      </c>
      <c r="H411" s="184">
        <v>119.23399999999999</v>
      </c>
      <c r="I411" s="185"/>
      <c r="J411" s="186">
        <f>ROUND(I411*H411,2)</f>
        <v>0</v>
      </c>
      <c r="K411" s="182" t="s">
        <v>142</v>
      </c>
      <c r="L411" s="41"/>
      <c r="M411" s="187" t="s">
        <v>18</v>
      </c>
      <c r="N411" s="188" t="s">
        <v>41</v>
      </c>
      <c r="O411" s="66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143</v>
      </c>
      <c r="AT411" s="191" t="s">
        <v>138</v>
      </c>
      <c r="AU411" s="191" t="s">
        <v>79</v>
      </c>
      <c r="AY411" s="19" t="s">
        <v>136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77</v>
      </c>
      <c r="BK411" s="192">
        <f>ROUND(I411*H411,2)</f>
        <v>0</v>
      </c>
      <c r="BL411" s="19" t="s">
        <v>143</v>
      </c>
      <c r="BM411" s="191" t="s">
        <v>532</v>
      </c>
    </row>
    <row r="412" spans="1:65" s="2" customFormat="1">
      <c r="A412" s="36"/>
      <c r="B412" s="37"/>
      <c r="C412" s="38"/>
      <c r="D412" s="193" t="s">
        <v>145</v>
      </c>
      <c r="E412" s="38"/>
      <c r="F412" s="194" t="s">
        <v>533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145</v>
      </c>
      <c r="AU412" s="19" t="s">
        <v>79</v>
      </c>
    </row>
    <row r="413" spans="1:65" s="14" customFormat="1">
      <c r="B413" s="209"/>
      <c r="C413" s="210"/>
      <c r="D413" s="200" t="s">
        <v>147</v>
      </c>
      <c r="E413" s="211" t="s">
        <v>18</v>
      </c>
      <c r="F413" s="212" t="s">
        <v>514</v>
      </c>
      <c r="G413" s="210"/>
      <c r="H413" s="213">
        <v>25.5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147</v>
      </c>
      <c r="AU413" s="219" t="s">
        <v>79</v>
      </c>
      <c r="AV413" s="14" t="s">
        <v>79</v>
      </c>
      <c r="AW413" s="14" t="s">
        <v>31</v>
      </c>
      <c r="AX413" s="14" t="s">
        <v>70</v>
      </c>
      <c r="AY413" s="219" t="s">
        <v>136</v>
      </c>
    </row>
    <row r="414" spans="1:65" s="14" customFormat="1">
      <c r="B414" s="209"/>
      <c r="C414" s="210"/>
      <c r="D414" s="200" t="s">
        <v>147</v>
      </c>
      <c r="E414" s="211" t="s">
        <v>18</v>
      </c>
      <c r="F414" s="212" t="s">
        <v>515</v>
      </c>
      <c r="G414" s="210"/>
      <c r="H414" s="213">
        <v>24.096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147</v>
      </c>
      <c r="AU414" s="219" t="s">
        <v>79</v>
      </c>
      <c r="AV414" s="14" t="s">
        <v>79</v>
      </c>
      <c r="AW414" s="14" t="s">
        <v>31</v>
      </c>
      <c r="AX414" s="14" t="s">
        <v>70</v>
      </c>
      <c r="AY414" s="219" t="s">
        <v>136</v>
      </c>
    </row>
    <row r="415" spans="1:65" s="14" customFormat="1">
      <c r="B415" s="209"/>
      <c r="C415" s="210"/>
      <c r="D415" s="200" t="s">
        <v>147</v>
      </c>
      <c r="E415" s="211" t="s">
        <v>18</v>
      </c>
      <c r="F415" s="212" t="s">
        <v>516</v>
      </c>
      <c r="G415" s="210"/>
      <c r="H415" s="213">
        <v>0.188</v>
      </c>
      <c r="I415" s="214"/>
      <c r="J415" s="210"/>
      <c r="K415" s="210"/>
      <c r="L415" s="215"/>
      <c r="M415" s="216"/>
      <c r="N415" s="217"/>
      <c r="O415" s="217"/>
      <c r="P415" s="217"/>
      <c r="Q415" s="217"/>
      <c r="R415" s="217"/>
      <c r="S415" s="217"/>
      <c r="T415" s="218"/>
      <c r="AT415" s="219" t="s">
        <v>147</v>
      </c>
      <c r="AU415" s="219" t="s">
        <v>79</v>
      </c>
      <c r="AV415" s="14" t="s">
        <v>79</v>
      </c>
      <c r="AW415" s="14" t="s">
        <v>31</v>
      </c>
      <c r="AX415" s="14" t="s">
        <v>70</v>
      </c>
      <c r="AY415" s="219" t="s">
        <v>136</v>
      </c>
    </row>
    <row r="416" spans="1:65" s="14" customFormat="1">
      <c r="B416" s="209"/>
      <c r="C416" s="210"/>
      <c r="D416" s="200" t="s">
        <v>147</v>
      </c>
      <c r="E416" s="211" t="s">
        <v>18</v>
      </c>
      <c r="F416" s="212" t="s">
        <v>517</v>
      </c>
      <c r="G416" s="210"/>
      <c r="H416" s="213">
        <v>69.45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147</v>
      </c>
      <c r="AU416" s="219" t="s">
        <v>79</v>
      </c>
      <c r="AV416" s="14" t="s">
        <v>79</v>
      </c>
      <c r="AW416" s="14" t="s">
        <v>31</v>
      </c>
      <c r="AX416" s="14" t="s">
        <v>70</v>
      </c>
      <c r="AY416" s="219" t="s">
        <v>136</v>
      </c>
    </row>
    <row r="417" spans="1:65" s="15" customFormat="1">
      <c r="B417" s="220"/>
      <c r="C417" s="221"/>
      <c r="D417" s="200" t="s">
        <v>147</v>
      </c>
      <c r="E417" s="222" t="s">
        <v>18</v>
      </c>
      <c r="F417" s="223" t="s">
        <v>150</v>
      </c>
      <c r="G417" s="221"/>
      <c r="H417" s="224">
        <v>119.23399999999999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147</v>
      </c>
      <c r="AU417" s="230" t="s">
        <v>79</v>
      </c>
      <c r="AV417" s="15" t="s">
        <v>143</v>
      </c>
      <c r="AW417" s="15" t="s">
        <v>31</v>
      </c>
      <c r="AX417" s="15" t="s">
        <v>77</v>
      </c>
      <c r="AY417" s="230" t="s">
        <v>136</v>
      </c>
    </row>
    <row r="418" spans="1:65" s="2" customFormat="1" ht="24.15" customHeight="1">
      <c r="A418" s="36"/>
      <c r="B418" s="37"/>
      <c r="C418" s="180" t="s">
        <v>534</v>
      </c>
      <c r="D418" s="180" t="s">
        <v>138</v>
      </c>
      <c r="E418" s="181" t="s">
        <v>535</v>
      </c>
      <c r="F418" s="182" t="s">
        <v>536</v>
      </c>
      <c r="G418" s="183" t="s">
        <v>279</v>
      </c>
      <c r="H418" s="184">
        <v>40.947000000000003</v>
      </c>
      <c r="I418" s="185"/>
      <c r="J418" s="186">
        <f>ROUND(I418*H418,2)</f>
        <v>0</v>
      </c>
      <c r="K418" s="182" t="s">
        <v>142</v>
      </c>
      <c r="L418" s="41"/>
      <c r="M418" s="187" t="s">
        <v>18</v>
      </c>
      <c r="N418" s="188" t="s">
        <v>41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143</v>
      </c>
      <c r="AT418" s="191" t="s">
        <v>138</v>
      </c>
      <c r="AU418" s="191" t="s">
        <v>79</v>
      </c>
      <c r="AY418" s="19" t="s">
        <v>136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77</v>
      </c>
      <c r="BK418" s="192">
        <f>ROUND(I418*H418,2)</f>
        <v>0</v>
      </c>
      <c r="BL418" s="19" t="s">
        <v>143</v>
      </c>
      <c r="BM418" s="191" t="s">
        <v>537</v>
      </c>
    </row>
    <row r="419" spans="1:65" s="2" customFormat="1">
      <c r="A419" s="36"/>
      <c r="B419" s="37"/>
      <c r="C419" s="38"/>
      <c r="D419" s="193" t="s">
        <v>145</v>
      </c>
      <c r="E419" s="38"/>
      <c r="F419" s="194" t="s">
        <v>538</v>
      </c>
      <c r="G419" s="38"/>
      <c r="H419" s="38"/>
      <c r="I419" s="195"/>
      <c r="J419" s="38"/>
      <c r="K419" s="38"/>
      <c r="L419" s="41"/>
      <c r="M419" s="196"/>
      <c r="N419" s="197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145</v>
      </c>
      <c r="AU419" s="19" t="s">
        <v>79</v>
      </c>
    </row>
    <row r="420" spans="1:65" s="14" customFormat="1">
      <c r="B420" s="209"/>
      <c r="C420" s="210"/>
      <c r="D420" s="200" t="s">
        <v>147</v>
      </c>
      <c r="E420" s="211" t="s">
        <v>18</v>
      </c>
      <c r="F420" s="212" t="s">
        <v>503</v>
      </c>
      <c r="G420" s="210"/>
      <c r="H420" s="213">
        <v>40.947000000000003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147</v>
      </c>
      <c r="AU420" s="219" t="s">
        <v>79</v>
      </c>
      <c r="AV420" s="14" t="s">
        <v>79</v>
      </c>
      <c r="AW420" s="14" t="s">
        <v>31</v>
      </c>
      <c r="AX420" s="14" t="s">
        <v>77</v>
      </c>
      <c r="AY420" s="219" t="s">
        <v>136</v>
      </c>
    </row>
    <row r="421" spans="1:65" s="2" customFormat="1" ht="24.15" customHeight="1">
      <c r="A421" s="36"/>
      <c r="B421" s="37"/>
      <c r="C421" s="180" t="s">
        <v>539</v>
      </c>
      <c r="D421" s="180" t="s">
        <v>138</v>
      </c>
      <c r="E421" s="181" t="s">
        <v>540</v>
      </c>
      <c r="F421" s="182" t="s">
        <v>541</v>
      </c>
      <c r="G421" s="183" t="s">
        <v>279</v>
      </c>
      <c r="H421" s="184">
        <v>39.813000000000002</v>
      </c>
      <c r="I421" s="185"/>
      <c r="J421" s="186">
        <f>ROUND(I421*H421,2)</f>
        <v>0</v>
      </c>
      <c r="K421" s="182" t="s">
        <v>142</v>
      </c>
      <c r="L421" s="41"/>
      <c r="M421" s="187" t="s">
        <v>18</v>
      </c>
      <c r="N421" s="188" t="s">
        <v>41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143</v>
      </c>
      <c r="AT421" s="191" t="s">
        <v>138</v>
      </c>
      <c r="AU421" s="191" t="s">
        <v>79</v>
      </c>
      <c r="AY421" s="19" t="s">
        <v>136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77</v>
      </c>
      <c r="BK421" s="192">
        <f>ROUND(I421*H421,2)</f>
        <v>0</v>
      </c>
      <c r="BL421" s="19" t="s">
        <v>143</v>
      </c>
      <c r="BM421" s="191" t="s">
        <v>542</v>
      </c>
    </row>
    <row r="422" spans="1:65" s="2" customFormat="1">
      <c r="A422" s="36"/>
      <c r="B422" s="37"/>
      <c r="C422" s="38"/>
      <c r="D422" s="193" t="s">
        <v>145</v>
      </c>
      <c r="E422" s="38"/>
      <c r="F422" s="194" t="s">
        <v>543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145</v>
      </c>
      <c r="AU422" s="19" t="s">
        <v>79</v>
      </c>
    </row>
    <row r="423" spans="1:65" s="14" customFormat="1">
      <c r="B423" s="209"/>
      <c r="C423" s="210"/>
      <c r="D423" s="200" t="s">
        <v>147</v>
      </c>
      <c r="E423" s="211" t="s">
        <v>18</v>
      </c>
      <c r="F423" s="212" t="s">
        <v>502</v>
      </c>
      <c r="G423" s="210"/>
      <c r="H423" s="213">
        <v>39.813000000000002</v>
      </c>
      <c r="I423" s="214"/>
      <c r="J423" s="210"/>
      <c r="K423" s="210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147</v>
      </c>
      <c r="AU423" s="219" t="s">
        <v>79</v>
      </c>
      <c r="AV423" s="14" t="s">
        <v>79</v>
      </c>
      <c r="AW423" s="14" t="s">
        <v>31</v>
      </c>
      <c r="AX423" s="14" t="s">
        <v>77</v>
      </c>
      <c r="AY423" s="219" t="s">
        <v>136</v>
      </c>
    </row>
    <row r="424" spans="1:65" s="2" customFormat="1" ht="24.15" customHeight="1">
      <c r="A424" s="36"/>
      <c r="B424" s="37"/>
      <c r="C424" s="180" t="s">
        <v>544</v>
      </c>
      <c r="D424" s="180" t="s">
        <v>138</v>
      </c>
      <c r="E424" s="181" t="s">
        <v>545</v>
      </c>
      <c r="F424" s="182" t="s">
        <v>546</v>
      </c>
      <c r="G424" s="183" t="s">
        <v>279</v>
      </c>
      <c r="H424" s="184">
        <v>62.901000000000003</v>
      </c>
      <c r="I424" s="185"/>
      <c r="J424" s="186">
        <f>ROUND(I424*H424,2)</f>
        <v>0</v>
      </c>
      <c r="K424" s="182" t="s">
        <v>142</v>
      </c>
      <c r="L424" s="41"/>
      <c r="M424" s="187" t="s">
        <v>18</v>
      </c>
      <c r="N424" s="188" t="s">
        <v>41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143</v>
      </c>
      <c r="AT424" s="191" t="s">
        <v>138</v>
      </c>
      <c r="AU424" s="191" t="s">
        <v>79</v>
      </c>
      <c r="AY424" s="19" t="s">
        <v>136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77</v>
      </c>
      <c r="BK424" s="192">
        <f>ROUND(I424*H424,2)</f>
        <v>0</v>
      </c>
      <c r="BL424" s="19" t="s">
        <v>143</v>
      </c>
      <c r="BM424" s="191" t="s">
        <v>547</v>
      </c>
    </row>
    <row r="425" spans="1:65" s="2" customFormat="1">
      <c r="A425" s="36"/>
      <c r="B425" s="37"/>
      <c r="C425" s="38"/>
      <c r="D425" s="193" t="s">
        <v>145</v>
      </c>
      <c r="E425" s="38"/>
      <c r="F425" s="194" t="s">
        <v>548</v>
      </c>
      <c r="G425" s="38"/>
      <c r="H425" s="38"/>
      <c r="I425" s="195"/>
      <c r="J425" s="38"/>
      <c r="K425" s="38"/>
      <c r="L425" s="41"/>
      <c r="M425" s="196"/>
      <c r="N425" s="197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145</v>
      </c>
      <c r="AU425" s="19" t="s">
        <v>79</v>
      </c>
    </row>
    <row r="426" spans="1:65" s="14" customFormat="1">
      <c r="B426" s="209"/>
      <c r="C426" s="210"/>
      <c r="D426" s="200" t="s">
        <v>147</v>
      </c>
      <c r="E426" s="211" t="s">
        <v>18</v>
      </c>
      <c r="F426" s="212" t="s">
        <v>490</v>
      </c>
      <c r="G426" s="210"/>
      <c r="H426" s="213">
        <v>62.901000000000003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147</v>
      </c>
      <c r="AU426" s="219" t="s">
        <v>79</v>
      </c>
      <c r="AV426" s="14" t="s">
        <v>79</v>
      </c>
      <c r="AW426" s="14" t="s">
        <v>31</v>
      </c>
      <c r="AX426" s="14" t="s">
        <v>77</v>
      </c>
      <c r="AY426" s="219" t="s">
        <v>136</v>
      </c>
    </row>
    <row r="427" spans="1:65" s="12" customFormat="1" ht="22.8" customHeight="1">
      <c r="B427" s="164"/>
      <c r="C427" s="165"/>
      <c r="D427" s="166" t="s">
        <v>69</v>
      </c>
      <c r="E427" s="178" t="s">
        <v>549</v>
      </c>
      <c r="F427" s="178" t="s">
        <v>550</v>
      </c>
      <c r="G427" s="165"/>
      <c r="H427" s="165"/>
      <c r="I427" s="168"/>
      <c r="J427" s="179">
        <f>BK427</f>
        <v>0</v>
      </c>
      <c r="K427" s="165"/>
      <c r="L427" s="170"/>
      <c r="M427" s="171"/>
      <c r="N427" s="172"/>
      <c r="O427" s="172"/>
      <c r="P427" s="173">
        <f>SUM(P428:P429)</f>
        <v>0</v>
      </c>
      <c r="Q427" s="172"/>
      <c r="R427" s="173">
        <f>SUM(R428:R429)</f>
        <v>0</v>
      </c>
      <c r="S427" s="172"/>
      <c r="T427" s="174">
        <f>SUM(T428:T429)</f>
        <v>0</v>
      </c>
      <c r="AR427" s="175" t="s">
        <v>77</v>
      </c>
      <c r="AT427" s="176" t="s">
        <v>69</v>
      </c>
      <c r="AU427" s="176" t="s">
        <v>77</v>
      </c>
      <c r="AY427" s="175" t="s">
        <v>136</v>
      </c>
      <c r="BK427" s="177">
        <f>SUM(BK428:BK429)</f>
        <v>0</v>
      </c>
    </row>
    <row r="428" spans="1:65" s="2" customFormat="1" ht="24.15" customHeight="1">
      <c r="A428" s="36"/>
      <c r="B428" s="37"/>
      <c r="C428" s="180" t="s">
        <v>551</v>
      </c>
      <c r="D428" s="180" t="s">
        <v>138</v>
      </c>
      <c r="E428" s="181" t="s">
        <v>552</v>
      </c>
      <c r="F428" s="182" t="s">
        <v>553</v>
      </c>
      <c r="G428" s="183" t="s">
        <v>279</v>
      </c>
      <c r="H428" s="184">
        <v>867.83799999999997</v>
      </c>
      <c r="I428" s="185"/>
      <c r="J428" s="186">
        <f>ROUND(I428*H428,2)</f>
        <v>0</v>
      </c>
      <c r="K428" s="182" t="s">
        <v>142</v>
      </c>
      <c r="L428" s="41"/>
      <c r="M428" s="187" t="s">
        <v>18</v>
      </c>
      <c r="N428" s="188" t="s">
        <v>41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143</v>
      </c>
      <c r="AT428" s="191" t="s">
        <v>138</v>
      </c>
      <c r="AU428" s="191" t="s">
        <v>79</v>
      </c>
      <c r="AY428" s="19" t="s">
        <v>136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77</v>
      </c>
      <c r="BK428" s="192">
        <f>ROUND(I428*H428,2)</f>
        <v>0</v>
      </c>
      <c r="BL428" s="19" t="s">
        <v>143</v>
      </c>
      <c r="BM428" s="191" t="s">
        <v>554</v>
      </c>
    </row>
    <row r="429" spans="1:65" s="2" customFormat="1">
      <c r="A429" s="36"/>
      <c r="B429" s="37"/>
      <c r="C429" s="38"/>
      <c r="D429" s="193" t="s">
        <v>145</v>
      </c>
      <c r="E429" s="38"/>
      <c r="F429" s="194" t="s">
        <v>555</v>
      </c>
      <c r="G429" s="38"/>
      <c r="H429" s="38"/>
      <c r="I429" s="195"/>
      <c r="J429" s="38"/>
      <c r="K429" s="38"/>
      <c r="L429" s="41"/>
      <c r="M429" s="242"/>
      <c r="N429" s="243"/>
      <c r="O429" s="244"/>
      <c r="P429" s="244"/>
      <c r="Q429" s="244"/>
      <c r="R429" s="244"/>
      <c r="S429" s="244"/>
      <c r="T429" s="245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145</v>
      </c>
      <c r="AU429" s="19" t="s">
        <v>79</v>
      </c>
    </row>
    <row r="430" spans="1:65" s="2" customFormat="1" ht="6.9" customHeight="1">
      <c r="A430" s="36"/>
      <c r="B430" s="49"/>
      <c r="C430" s="50"/>
      <c r="D430" s="50"/>
      <c r="E430" s="50"/>
      <c r="F430" s="50"/>
      <c r="G430" s="50"/>
      <c r="H430" s="50"/>
      <c r="I430" s="50"/>
      <c r="J430" s="50"/>
      <c r="K430" s="50"/>
      <c r="L430" s="41"/>
      <c r="M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</row>
  </sheetData>
  <sheetProtection algorithmName="SHA-512" hashValue="V1OA4SBNGGxKKieCdkwOvh0t+mgbOR2CA9g/XeKNlEj9+b0dxTGuDtP0aDXbilPNnZM82jbxsW0g1/wD06/hYg==" saltValue="eT3CFPRrYlyZyHgKU8HE6HFzGrHdi00x0qJFYUjeHCI0WY4qV3qrl+24ZIrzHdEDazRY8Kis4KTdjLaOBrgmCQ==" spinCount="100000" sheet="1" objects="1" scenarios="1" formatColumns="0" formatRows="0" autoFilter="0"/>
  <autoFilter ref="C92:K429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2" r:id="rId2" xr:uid="{00000000-0004-0000-0100-000001000000}"/>
    <hyperlink ref="F107" r:id="rId3" xr:uid="{00000000-0004-0000-0100-000002000000}"/>
    <hyperlink ref="F109" r:id="rId4" xr:uid="{00000000-0004-0000-0100-000003000000}"/>
    <hyperlink ref="F115" r:id="rId5" xr:uid="{00000000-0004-0000-0100-000004000000}"/>
    <hyperlink ref="F122" r:id="rId6" xr:uid="{00000000-0004-0000-0100-000005000000}"/>
    <hyperlink ref="F128" r:id="rId7" xr:uid="{00000000-0004-0000-0100-000006000000}"/>
    <hyperlink ref="F134" r:id="rId8" xr:uid="{00000000-0004-0000-0100-000007000000}"/>
    <hyperlink ref="F140" r:id="rId9" xr:uid="{00000000-0004-0000-0100-000008000000}"/>
    <hyperlink ref="F145" r:id="rId10" xr:uid="{00000000-0004-0000-0100-000009000000}"/>
    <hyperlink ref="F150" r:id="rId11" xr:uid="{00000000-0004-0000-0100-00000A000000}"/>
    <hyperlink ref="F158" r:id="rId12" xr:uid="{00000000-0004-0000-0100-00000B000000}"/>
    <hyperlink ref="F163" r:id="rId13" xr:uid="{00000000-0004-0000-0100-00000C000000}"/>
    <hyperlink ref="F165" r:id="rId14" xr:uid="{00000000-0004-0000-0100-00000D000000}"/>
    <hyperlink ref="F167" r:id="rId15" xr:uid="{00000000-0004-0000-0100-00000E000000}"/>
    <hyperlink ref="F169" r:id="rId16" xr:uid="{00000000-0004-0000-0100-00000F000000}"/>
    <hyperlink ref="F171" r:id="rId17" xr:uid="{00000000-0004-0000-0100-000010000000}"/>
    <hyperlink ref="F174" r:id="rId18" xr:uid="{00000000-0004-0000-0100-000011000000}"/>
    <hyperlink ref="F176" r:id="rId19" xr:uid="{00000000-0004-0000-0100-000012000000}"/>
    <hyperlink ref="F178" r:id="rId20" xr:uid="{00000000-0004-0000-0100-000013000000}"/>
    <hyperlink ref="F181" r:id="rId21" xr:uid="{00000000-0004-0000-0100-000014000000}"/>
    <hyperlink ref="F187" r:id="rId22" xr:uid="{00000000-0004-0000-0100-000015000000}"/>
    <hyperlink ref="F190" r:id="rId23" xr:uid="{00000000-0004-0000-0100-000016000000}"/>
    <hyperlink ref="F196" r:id="rId24" xr:uid="{00000000-0004-0000-0100-000017000000}"/>
    <hyperlink ref="F199" r:id="rId25" xr:uid="{00000000-0004-0000-0100-000018000000}"/>
    <hyperlink ref="F205" r:id="rId26" xr:uid="{00000000-0004-0000-0100-000019000000}"/>
    <hyperlink ref="F208" r:id="rId27" xr:uid="{00000000-0004-0000-0100-00001A000000}"/>
    <hyperlink ref="F211" r:id="rId28" xr:uid="{00000000-0004-0000-0100-00001B000000}"/>
    <hyperlink ref="F217" r:id="rId29" xr:uid="{00000000-0004-0000-0100-00001C000000}"/>
    <hyperlink ref="F223" r:id="rId30" xr:uid="{00000000-0004-0000-0100-00001D000000}"/>
    <hyperlink ref="F225" r:id="rId31" xr:uid="{00000000-0004-0000-0100-00001E000000}"/>
    <hyperlink ref="F232" r:id="rId32" xr:uid="{00000000-0004-0000-0100-00001F000000}"/>
    <hyperlink ref="F239" r:id="rId33" xr:uid="{00000000-0004-0000-0100-000020000000}"/>
    <hyperlink ref="F245" r:id="rId34" xr:uid="{00000000-0004-0000-0100-000021000000}"/>
    <hyperlink ref="F252" r:id="rId35" xr:uid="{00000000-0004-0000-0100-000022000000}"/>
    <hyperlink ref="F258" r:id="rId36" xr:uid="{00000000-0004-0000-0100-000023000000}"/>
    <hyperlink ref="F264" r:id="rId37" xr:uid="{00000000-0004-0000-0100-000024000000}"/>
    <hyperlink ref="F270" r:id="rId38" xr:uid="{00000000-0004-0000-0100-000025000000}"/>
    <hyperlink ref="F276" r:id="rId39" xr:uid="{00000000-0004-0000-0100-000026000000}"/>
    <hyperlink ref="F282" r:id="rId40" xr:uid="{00000000-0004-0000-0100-000027000000}"/>
    <hyperlink ref="F288" r:id="rId41" xr:uid="{00000000-0004-0000-0100-000028000000}"/>
    <hyperlink ref="F294" r:id="rId42" xr:uid="{00000000-0004-0000-0100-000029000000}"/>
    <hyperlink ref="F300" r:id="rId43" xr:uid="{00000000-0004-0000-0100-00002A000000}"/>
    <hyperlink ref="F306" r:id="rId44" xr:uid="{00000000-0004-0000-0100-00002B000000}"/>
    <hyperlink ref="F310" r:id="rId45" xr:uid="{00000000-0004-0000-0100-00002C000000}"/>
    <hyperlink ref="F316" r:id="rId46" xr:uid="{00000000-0004-0000-0100-00002D000000}"/>
    <hyperlink ref="F321" r:id="rId47" xr:uid="{00000000-0004-0000-0100-00002E000000}"/>
    <hyperlink ref="F326" r:id="rId48" xr:uid="{00000000-0004-0000-0100-00002F000000}"/>
    <hyperlink ref="F331" r:id="rId49" xr:uid="{00000000-0004-0000-0100-000030000000}"/>
    <hyperlink ref="F334" r:id="rId50" xr:uid="{00000000-0004-0000-0100-000031000000}"/>
    <hyperlink ref="F339" r:id="rId51" xr:uid="{00000000-0004-0000-0100-000032000000}"/>
    <hyperlink ref="F342" r:id="rId52" xr:uid="{00000000-0004-0000-0100-000033000000}"/>
    <hyperlink ref="F348" r:id="rId53" xr:uid="{00000000-0004-0000-0100-000034000000}"/>
    <hyperlink ref="F354" r:id="rId54" xr:uid="{00000000-0004-0000-0100-000035000000}"/>
    <hyperlink ref="F360" r:id="rId55" xr:uid="{00000000-0004-0000-0100-000036000000}"/>
    <hyperlink ref="F366" r:id="rId56" xr:uid="{00000000-0004-0000-0100-000037000000}"/>
    <hyperlink ref="F371" r:id="rId57" xr:uid="{00000000-0004-0000-0100-000038000000}"/>
    <hyperlink ref="F376" r:id="rId58" xr:uid="{00000000-0004-0000-0100-000039000000}"/>
    <hyperlink ref="F382" r:id="rId59" xr:uid="{00000000-0004-0000-0100-00003A000000}"/>
    <hyperlink ref="F385" r:id="rId60" xr:uid="{00000000-0004-0000-0100-00003B000000}"/>
    <hyperlink ref="F388" r:id="rId61" xr:uid="{00000000-0004-0000-0100-00003C000000}"/>
    <hyperlink ref="F393" r:id="rId62" xr:uid="{00000000-0004-0000-0100-00003D000000}"/>
    <hyperlink ref="F396" r:id="rId63" xr:uid="{00000000-0004-0000-0100-00003E000000}"/>
    <hyperlink ref="F403" r:id="rId64" xr:uid="{00000000-0004-0000-0100-00003F000000}"/>
    <hyperlink ref="F406" r:id="rId65" xr:uid="{00000000-0004-0000-0100-000040000000}"/>
    <hyperlink ref="F412" r:id="rId66" xr:uid="{00000000-0004-0000-0100-000041000000}"/>
    <hyperlink ref="F419" r:id="rId67" xr:uid="{00000000-0004-0000-0100-000042000000}"/>
    <hyperlink ref="F422" r:id="rId68" xr:uid="{00000000-0004-0000-0100-000043000000}"/>
    <hyperlink ref="F425" r:id="rId69" xr:uid="{00000000-0004-0000-0100-000044000000}"/>
    <hyperlink ref="F429" r:id="rId70" xr:uid="{00000000-0004-0000-0100-00004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71"/>
  <headerFooter>
    <oddHeader>&amp;LPD - Most ev.č. 19020-3 v obci Strážov&amp;CDOPAS s.r.o.&amp;RPOLOŽKOVÝ VÝKAZ VÝMĚR</oddHeader>
    <oddFooter>&amp;LSO 101.1_Provizorní přemostění a provizorní zatrubnění potoka&amp;CStrana &amp;P z &amp;N&amp;RPoložkový soupis prací</oddFooter>
  </headerFooter>
  <drawing r:id="rId7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66"/>
  <sheetViews>
    <sheetView showGridLines="0" view="pageLayout" zoomScaleNormal="10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9" t="s">
        <v>87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" customHeight="1">
      <c r="B4" s="22"/>
      <c r="D4" s="112" t="s">
        <v>103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3" t="str">
        <f>'Rekapitulace stavby'!K6</f>
        <v>PD - MOST ev.č. 19020-3 v obci Střážov_revize_R02</v>
      </c>
      <c r="F7" s="394"/>
      <c r="G7" s="394"/>
      <c r="H7" s="394"/>
      <c r="L7" s="22"/>
    </row>
    <row r="8" spans="1:46" s="1" customFormat="1" ht="12" customHeight="1">
      <c r="B8" s="22"/>
      <c r="D8" s="114" t="s">
        <v>104</v>
      </c>
      <c r="L8" s="22"/>
    </row>
    <row r="9" spans="1:46" s="2" customFormat="1" ht="16.5" customHeight="1">
      <c r="A9" s="36"/>
      <c r="B9" s="41"/>
      <c r="C9" s="36"/>
      <c r="D9" s="36"/>
      <c r="E9" s="393" t="s">
        <v>105</v>
      </c>
      <c r="F9" s="395"/>
      <c r="G9" s="395"/>
      <c r="H9" s="395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6" t="s">
        <v>556</v>
      </c>
      <c r="F11" s="395"/>
      <c r="G11" s="395"/>
      <c r="H11" s="395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21</v>
      </c>
      <c r="G14" s="36"/>
      <c r="H14" s="36"/>
      <c r="I14" s="114" t="s">
        <v>22</v>
      </c>
      <c r="J14" s="116">
        <f>'Rekapitulace stavby'!AN8</f>
        <v>44382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23</v>
      </c>
      <c r="E16" s="36"/>
      <c r="F16" s="36"/>
      <c r="G16" s="36"/>
      <c r="H16" s="36"/>
      <c r="I16" s="114" t="s">
        <v>24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25</v>
      </c>
      <c r="F17" s="36"/>
      <c r="G17" s="36"/>
      <c r="H17" s="36"/>
      <c r="I17" s="114" t="s">
        <v>26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27</v>
      </c>
      <c r="E19" s="36"/>
      <c r="F19" s="36"/>
      <c r="G19" s="36"/>
      <c r="H19" s="36"/>
      <c r="I19" s="114" t="s">
        <v>24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7" t="str">
        <f>'Rekapitulace stavby'!E14</f>
        <v>Vyplň údaj</v>
      </c>
      <c r="F20" s="398"/>
      <c r="G20" s="398"/>
      <c r="H20" s="398"/>
      <c r="I20" s="114" t="s">
        <v>26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29</v>
      </c>
      <c r="E22" s="36"/>
      <c r="F22" s="36"/>
      <c r="G22" s="36"/>
      <c r="H22" s="36"/>
      <c r="I22" s="114" t="s">
        <v>24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30</v>
      </c>
      <c r="F23" s="36"/>
      <c r="G23" s="36"/>
      <c r="H23" s="36"/>
      <c r="I23" s="114" t="s">
        <v>26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24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33</v>
      </c>
      <c r="F26" s="36"/>
      <c r="G26" s="36"/>
      <c r="H26" s="36"/>
      <c r="I26" s="114" t="s">
        <v>26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9" t="s">
        <v>108</v>
      </c>
      <c r="F29" s="399"/>
      <c r="G29" s="399"/>
      <c r="H29" s="399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40</v>
      </c>
      <c r="E35" s="114" t="s">
        <v>41</v>
      </c>
      <c r="F35" s="125">
        <f>ROUND((SUM(BE92:BE465)),  2)</f>
        <v>0</v>
      </c>
      <c r="G35" s="36"/>
      <c r="H35" s="36"/>
      <c r="I35" s="126">
        <v>0.21</v>
      </c>
      <c r="J35" s="125">
        <f>ROUND(((SUM(BE92:BE465))*I35),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42</v>
      </c>
      <c r="F36" s="125">
        <f>ROUND((SUM(BF92:BF465)),  2)</f>
        <v>0</v>
      </c>
      <c r="G36" s="36"/>
      <c r="H36" s="36"/>
      <c r="I36" s="126">
        <v>0.15</v>
      </c>
      <c r="J36" s="125">
        <f>ROUND(((SUM(BF92:BF465))*I36),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43</v>
      </c>
      <c r="F37" s="125">
        <f>ROUND((SUM(BG92:BG465)),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44</v>
      </c>
      <c r="F38" s="125">
        <f>ROUND((SUM(BH92:BH465)),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45</v>
      </c>
      <c r="F39" s="125">
        <f>ROUND((SUM(BI92:BI465)),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1" t="str">
        <f>E7</f>
        <v>PD - MOST ev.č. 19020-3 v obci Střážov_revize_R02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105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9" t="str">
        <f>E11</f>
        <v>101.2 - Komunikace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>Strážov</v>
      </c>
      <c r="G56" s="38"/>
      <c r="H56" s="38"/>
      <c r="I56" s="31" t="s">
        <v>22</v>
      </c>
      <c r="J56" s="61">
        <f>IF(J14="","",J14)</f>
        <v>44382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23</v>
      </c>
      <c r="D58" s="38"/>
      <c r="E58" s="38"/>
      <c r="F58" s="29" t="str">
        <f>E17</f>
        <v>Správa a údržba silnic Plzeňského kraje, p.o.</v>
      </c>
      <c r="G58" s="38"/>
      <c r="H58" s="38"/>
      <c r="I58" s="31" t="s">
        <v>29</v>
      </c>
      <c r="J58" s="34" t="str">
        <f>E23</f>
        <v>DOPAS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27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110</v>
      </c>
      <c r="D61" s="139"/>
      <c r="E61" s="139"/>
      <c r="F61" s="139"/>
      <c r="G61" s="139"/>
      <c r="H61" s="139"/>
      <c r="I61" s="139"/>
      <c r="J61" s="140" t="s">
        <v>111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" customHeight="1">
      <c r="B64" s="142"/>
      <c r="C64" s="143"/>
      <c r="D64" s="144" t="s">
        <v>113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95" customHeight="1">
      <c r="B65" s="148"/>
      <c r="C65" s="99"/>
      <c r="D65" s="149" t="s">
        <v>114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95" customHeight="1">
      <c r="B66" s="148"/>
      <c r="C66" s="99"/>
      <c r="D66" s="149" t="s">
        <v>116</v>
      </c>
      <c r="E66" s="150"/>
      <c r="F66" s="150"/>
      <c r="G66" s="150"/>
      <c r="H66" s="150"/>
      <c r="I66" s="150"/>
      <c r="J66" s="151">
        <f>J209</f>
        <v>0</v>
      </c>
      <c r="K66" s="99"/>
      <c r="L66" s="152"/>
    </row>
    <row r="67" spans="1:31" s="10" customFormat="1" ht="19.95" customHeight="1">
      <c r="B67" s="148"/>
      <c r="C67" s="99"/>
      <c r="D67" s="149" t="s">
        <v>117</v>
      </c>
      <c r="E67" s="150"/>
      <c r="F67" s="150"/>
      <c r="G67" s="150"/>
      <c r="H67" s="150"/>
      <c r="I67" s="150"/>
      <c r="J67" s="151">
        <f>J285</f>
        <v>0</v>
      </c>
      <c r="K67" s="99"/>
      <c r="L67" s="152"/>
    </row>
    <row r="68" spans="1:31" s="10" customFormat="1" ht="19.95" customHeight="1">
      <c r="B68" s="148"/>
      <c r="C68" s="99"/>
      <c r="D68" s="149" t="s">
        <v>118</v>
      </c>
      <c r="E68" s="150"/>
      <c r="F68" s="150"/>
      <c r="G68" s="150"/>
      <c r="H68" s="150"/>
      <c r="I68" s="150"/>
      <c r="J68" s="151">
        <f>J296</f>
        <v>0</v>
      </c>
      <c r="K68" s="99"/>
      <c r="L68" s="152"/>
    </row>
    <row r="69" spans="1:31" s="10" customFormat="1" ht="19.95" customHeight="1">
      <c r="B69" s="148"/>
      <c r="C69" s="99"/>
      <c r="D69" s="149" t="s">
        <v>119</v>
      </c>
      <c r="E69" s="150"/>
      <c r="F69" s="150"/>
      <c r="G69" s="150"/>
      <c r="H69" s="150"/>
      <c r="I69" s="150"/>
      <c r="J69" s="151">
        <f>J424</f>
        <v>0</v>
      </c>
      <c r="K69" s="99"/>
      <c r="L69" s="152"/>
    </row>
    <row r="70" spans="1:31" s="10" customFormat="1" ht="19.95" customHeight="1">
      <c r="B70" s="148"/>
      <c r="C70" s="99"/>
      <c r="D70" s="149" t="s">
        <v>120</v>
      </c>
      <c r="E70" s="150"/>
      <c r="F70" s="150"/>
      <c r="G70" s="150"/>
      <c r="H70" s="150"/>
      <c r="I70" s="150"/>
      <c r="J70" s="151">
        <f>J463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5" t="s">
        <v>121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1" t="str">
        <f>E7</f>
        <v>PD - MOST ev.č. 19020-3 v obci Střážov_revize_R02</v>
      </c>
      <c r="F80" s="392"/>
      <c r="G80" s="392"/>
      <c r="H80" s="392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91" t="s">
        <v>105</v>
      </c>
      <c r="F82" s="390"/>
      <c r="G82" s="390"/>
      <c r="H82" s="390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106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69" t="str">
        <f>E11</f>
        <v>101.2 - Komunikace</v>
      </c>
      <c r="F84" s="390"/>
      <c r="G84" s="390"/>
      <c r="H84" s="390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20</v>
      </c>
      <c r="D86" s="38"/>
      <c r="E86" s="38"/>
      <c r="F86" s="29" t="str">
        <f>F14</f>
        <v>Strážov</v>
      </c>
      <c r="G86" s="38"/>
      <c r="H86" s="38"/>
      <c r="I86" s="31" t="s">
        <v>22</v>
      </c>
      <c r="J86" s="61">
        <f>IF(J14="","",J14)</f>
        <v>44382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1" t="s">
        <v>23</v>
      </c>
      <c r="D88" s="38"/>
      <c r="E88" s="38"/>
      <c r="F88" s="29" t="str">
        <f>E17</f>
        <v>Správa a údržba silnic Plzeňského kraje, p.o.</v>
      </c>
      <c r="G88" s="38"/>
      <c r="H88" s="38"/>
      <c r="I88" s="31" t="s">
        <v>29</v>
      </c>
      <c r="J88" s="34" t="str">
        <f>E23</f>
        <v>DOPAS s.r.o.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1" t="s">
        <v>27</v>
      </c>
      <c r="D89" s="38"/>
      <c r="E89" s="38"/>
      <c r="F89" s="29" t="str">
        <f>IF(E20="","",E20)</f>
        <v>Vyplň údaj</v>
      </c>
      <c r="G89" s="38"/>
      <c r="H89" s="38"/>
      <c r="I89" s="31" t="s">
        <v>32</v>
      </c>
      <c r="J89" s="34" t="str">
        <f>E26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122</v>
      </c>
      <c r="D91" s="156" t="s">
        <v>55</v>
      </c>
      <c r="E91" s="156" t="s">
        <v>51</v>
      </c>
      <c r="F91" s="156" t="s">
        <v>52</v>
      </c>
      <c r="G91" s="156" t="s">
        <v>123</v>
      </c>
      <c r="H91" s="156" t="s">
        <v>124</v>
      </c>
      <c r="I91" s="156" t="s">
        <v>125</v>
      </c>
      <c r="J91" s="156" t="s">
        <v>111</v>
      </c>
      <c r="K91" s="157" t="s">
        <v>126</v>
      </c>
      <c r="L91" s="158"/>
      <c r="M91" s="70" t="s">
        <v>18</v>
      </c>
      <c r="N91" s="71" t="s">
        <v>40</v>
      </c>
      <c r="O91" s="71" t="s">
        <v>127</v>
      </c>
      <c r="P91" s="71" t="s">
        <v>128</v>
      </c>
      <c r="Q91" s="71" t="s">
        <v>129</v>
      </c>
      <c r="R91" s="71" t="s">
        <v>130</v>
      </c>
      <c r="S91" s="71" t="s">
        <v>131</v>
      </c>
      <c r="T91" s="72" t="s">
        <v>132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133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</f>
        <v>0</v>
      </c>
      <c r="Q92" s="74"/>
      <c r="R92" s="161">
        <f>R93</f>
        <v>34.363775549999993</v>
      </c>
      <c r="S92" s="74"/>
      <c r="T92" s="162">
        <f>T93</f>
        <v>152.0642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69</v>
      </c>
      <c r="AU92" s="19" t="s">
        <v>112</v>
      </c>
      <c r="BK92" s="163">
        <f>BK93</f>
        <v>0</v>
      </c>
    </row>
    <row r="93" spans="1:65" s="12" customFormat="1" ht="25.95" customHeight="1">
      <c r="B93" s="164"/>
      <c r="C93" s="165"/>
      <c r="D93" s="166" t="s">
        <v>69</v>
      </c>
      <c r="E93" s="167" t="s">
        <v>134</v>
      </c>
      <c r="F93" s="167" t="s">
        <v>135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P94+P209+P285+P296+P424+P463</f>
        <v>0</v>
      </c>
      <c r="Q93" s="172"/>
      <c r="R93" s="173">
        <f>R94+R209+R285+R296+R424+R463</f>
        <v>34.363775549999993</v>
      </c>
      <c r="S93" s="172"/>
      <c r="T93" s="174">
        <f>T94+T209+T285+T296+T424+T463</f>
        <v>152.0642</v>
      </c>
      <c r="AR93" s="175" t="s">
        <v>77</v>
      </c>
      <c r="AT93" s="176" t="s">
        <v>69</v>
      </c>
      <c r="AU93" s="176" t="s">
        <v>70</v>
      </c>
      <c r="AY93" s="175" t="s">
        <v>136</v>
      </c>
      <c r="BK93" s="177">
        <f>BK94+BK209+BK285+BK296+BK424+BK463</f>
        <v>0</v>
      </c>
    </row>
    <row r="94" spans="1:65" s="12" customFormat="1" ht="22.8" customHeight="1">
      <c r="B94" s="164"/>
      <c r="C94" s="165"/>
      <c r="D94" s="166" t="s">
        <v>69</v>
      </c>
      <c r="E94" s="178" t="s">
        <v>77</v>
      </c>
      <c r="F94" s="178" t="s">
        <v>137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SUM(P95:P208)</f>
        <v>0</v>
      </c>
      <c r="Q94" s="172"/>
      <c r="R94" s="173">
        <f>SUM(R95:R208)</f>
        <v>1.5330219999999999</v>
      </c>
      <c r="S94" s="172"/>
      <c r="T94" s="174">
        <f>SUM(T95:T208)</f>
        <v>146.286</v>
      </c>
      <c r="AR94" s="175" t="s">
        <v>77</v>
      </c>
      <c r="AT94" s="176" t="s">
        <v>69</v>
      </c>
      <c r="AU94" s="176" t="s">
        <v>77</v>
      </c>
      <c r="AY94" s="175" t="s">
        <v>136</v>
      </c>
      <c r="BK94" s="177">
        <f>SUM(BK95:BK208)</f>
        <v>0</v>
      </c>
    </row>
    <row r="95" spans="1:65" s="2" customFormat="1" ht="37.799999999999997" customHeight="1">
      <c r="A95" s="36"/>
      <c r="B95" s="37"/>
      <c r="C95" s="180" t="s">
        <v>77</v>
      </c>
      <c r="D95" s="180" t="s">
        <v>138</v>
      </c>
      <c r="E95" s="181" t="s">
        <v>169</v>
      </c>
      <c r="F95" s="182" t="s">
        <v>170</v>
      </c>
      <c r="G95" s="183" t="s">
        <v>141</v>
      </c>
      <c r="H95" s="184">
        <v>126</v>
      </c>
      <c r="I95" s="185"/>
      <c r="J95" s="186">
        <f>ROUND(I95*H95,2)</f>
        <v>0</v>
      </c>
      <c r="K95" s="182" t="s">
        <v>142</v>
      </c>
      <c r="L95" s="41"/>
      <c r="M95" s="187" t="s">
        <v>18</v>
      </c>
      <c r="N95" s="188" t="s">
        <v>41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0.28999999999999998</v>
      </c>
      <c r="T95" s="190">
        <f>S95*H95</f>
        <v>36.54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143</v>
      </c>
      <c r="AT95" s="191" t="s">
        <v>138</v>
      </c>
      <c r="AU95" s="191" t="s">
        <v>79</v>
      </c>
      <c r="AY95" s="19" t="s">
        <v>136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77</v>
      </c>
      <c r="BK95" s="192">
        <f>ROUND(I95*H95,2)</f>
        <v>0</v>
      </c>
      <c r="BL95" s="19" t="s">
        <v>143</v>
      </c>
      <c r="BM95" s="191" t="s">
        <v>557</v>
      </c>
    </row>
    <row r="96" spans="1:65" s="2" customFormat="1">
      <c r="A96" s="36"/>
      <c r="B96" s="37"/>
      <c r="C96" s="38"/>
      <c r="D96" s="193" t="s">
        <v>145</v>
      </c>
      <c r="E96" s="38"/>
      <c r="F96" s="194" t="s">
        <v>172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145</v>
      </c>
      <c r="AU96" s="19" t="s">
        <v>79</v>
      </c>
    </row>
    <row r="97" spans="1:65" s="13" customFormat="1">
      <c r="B97" s="198"/>
      <c r="C97" s="199"/>
      <c r="D97" s="200" t="s">
        <v>147</v>
      </c>
      <c r="E97" s="201" t="s">
        <v>18</v>
      </c>
      <c r="F97" s="202" t="s">
        <v>558</v>
      </c>
      <c r="G97" s="199"/>
      <c r="H97" s="201" t="s">
        <v>18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147</v>
      </c>
      <c r="AU97" s="208" t="s">
        <v>79</v>
      </c>
      <c r="AV97" s="13" t="s">
        <v>77</v>
      </c>
      <c r="AW97" s="13" t="s">
        <v>31</v>
      </c>
      <c r="AX97" s="13" t="s">
        <v>70</v>
      </c>
      <c r="AY97" s="208" t="s">
        <v>136</v>
      </c>
    </row>
    <row r="98" spans="1:65" s="14" customFormat="1">
      <c r="B98" s="209"/>
      <c r="C98" s="210"/>
      <c r="D98" s="200" t="s">
        <v>147</v>
      </c>
      <c r="E98" s="211" t="s">
        <v>18</v>
      </c>
      <c r="F98" s="212" t="s">
        <v>559</v>
      </c>
      <c r="G98" s="210"/>
      <c r="H98" s="213">
        <v>126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147</v>
      </c>
      <c r="AU98" s="219" t="s">
        <v>79</v>
      </c>
      <c r="AV98" s="14" t="s">
        <v>79</v>
      </c>
      <c r="AW98" s="14" t="s">
        <v>31</v>
      </c>
      <c r="AX98" s="14" t="s">
        <v>70</v>
      </c>
      <c r="AY98" s="219" t="s">
        <v>136</v>
      </c>
    </row>
    <row r="99" spans="1:65" s="15" customFormat="1">
      <c r="B99" s="220"/>
      <c r="C99" s="221"/>
      <c r="D99" s="200" t="s">
        <v>147</v>
      </c>
      <c r="E99" s="222" t="s">
        <v>18</v>
      </c>
      <c r="F99" s="223" t="s">
        <v>150</v>
      </c>
      <c r="G99" s="221"/>
      <c r="H99" s="224">
        <v>126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AT99" s="230" t="s">
        <v>147</v>
      </c>
      <c r="AU99" s="230" t="s">
        <v>79</v>
      </c>
      <c r="AV99" s="15" t="s">
        <v>143</v>
      </c>
      <c r="AW99" s="15" t="s">
        <v>31</v>
      </c>
      <c r="AX99" s="15" t="s">
        <v>77</v>
      </c>
      <c r="AY99" s="230" t="s">
        <v>136</v>
      </c>
    </row>
    <row r="100" spans="1:65" s="2" customFormat="1" ht="37.799999999999997" customHeight="1">
      <c r="A100" s="36"/>
      <c r="B100" s="37"/>
      <c r="C100" s="180" t="s">
        <v>79</v>
      </c>
      <c r="D100" s="180" t="s">
        <v>138</v>
      </c>
      <c r="E100" s="181" t="s">
        <v>175</v>
      </c>
      <c r="F100" s="182" t="s">
        <v>176</v>
      </c>
      <c r="G100" s="183" t="s">
        <v>141</v>
      </c>
      <c r="H100" s="184">
        <v>126</v>
      </c>
      <c r="I100" s="185"/>
      <c r="J100" s="186">
        <f>ROUND(I100*H100,2)</f>
        <v>0</v>
      </c>
      <c r="K100" s="182" t="s">
        <v>142</v>
      </c>
      <c r="L100" s="41"/>
      <c r="M100" s="187" t="s">
        <v>18</v>
      </c>
      <c r="N100" s="188" t="s">
        <v>41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0.32500000000000001</v>
      </c>
      <c r="T100" s="190">
        <f>S100*H100</f>
        <v>40.950000000000003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143</v>
      </c>
      <c r="AT100" s="191" t="s">
        <v>138</v>
      </c>
      <c r="AU100" s="191" t="s">
        <v>79</v>
      </c>
      <c r="AY100" s="19" t="s">
        <v>136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77</v>
      </c>
      <c r="BK100" s="192">
        <f>ROUND(I100*H100,2)</f>
        <v>0</v>
      </c>
      <c r="BL100" s="19" t="s">
        <v>143</v>
      </c>
      <c r="BM100" s="191" t="s">
        <v>560</v>
      </c>
    </row>
    <row r="101" spans="1:65" s="2" customFormat="1">
      <c r="A101" s="36"/>
      <c r="B101" s="37"/>
      <c r="C101" s="38"/>
      <c r="D101" s="193" t="s">
        <v>145</v>
      </c>
      <c r="E101" s="38"/>
      <c r="F101" s="194" t="s">
        <v>178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145</v>
      </c>
      <c r="AU101" s="19" t="s">
        <v>79</v>
      </c>
    </row>
    <row r="102" spans="1:65" s="13" customFormat="1">
      <c r="B102" s="198"/>
      <c r="C102" s="199"/>
      <c r="D102" s="200" t="s">
        <v>147</v>
      </c>
      <c r="E102" s="201" t="s">
        <v>18</v>
      </c>
      <c r="F102" s="202" t="s">
        <v>558</v>
      </c>
      <c r="G102" s="199"/>
      <c r="H102" s="201" t="s">
        <v>18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147</v>
      </c>
      <c r="AU102" s="208" t="s">
        <v>79</v>
      </c>
      <c r="AV102" s="13" t="s">
        <v>77</v>
      </c>
      <c r="AW102" s="13" t="s">
        <v>31</v>
      </c>
      <c r="AX102" s="13" t="s">
        <v>70</v>
      </c>
      <c r="AY102" s="208" t="s">
        <v>136</v>
      </c>
    </row>
    <row r="103" spans="1:65" s="14" customFormat="1">
      <c r="B103" s="209"/>
      <c r="C103" s="210"/>
      <c r="D103" s="200" t="s">
        <v>147</v>
      </c>
      <c r="E103" s="211" t="s">
        <v>18</v>
      </c>
      <c r="F103" s="212" t="s">
        <v>561</v>
      </c>
      <c r="G103" s="210"/>
      <c r="H103" s="213">
        <v>126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147</v>
      </c>
      <c r="AU103" s="219" t="s">
        <v>79</v>
      </c>
      <c r="AV103" s="14" t="s">
        <v>79</v>
      </c>
      <c r="AW103" s="14" t="s">
        <v>31</v>
      </c>
      <c r="AX103" s="14" t="s">
        <v>70</v>
      </c>
      <c r="AY103" s="219" t="s">
        <v>136</v>
      </c>
    </row>
    <row r="104" spans="1:65" s="15" customFormat="1">
      <c r="B104" s="220"/>
      <c r="C104" s="221"/>
      <c r="D104" s="200" t="s">
        <v>147</v>
      </c>
      <c r="E104" s="222" t="s">
        <v>18</v>
      </c>
      <c r="F104" s="223" t="s">
        <v>150</v>
      </c>
      <c r="G104" s="221"/>
      <c r="H104" s="224">
        <v>126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147</v>
      </c>
      <c r="AU104" s="230" t="s">
        <v>79</v>
      </c>
      <c r="AV104" s="15" t="s">
        <v>143</v>
      </c>
      <c r="AW104" s="15" t="s">
        <v>31</v>
      </c>
      <c r="AX104" s="15" t="s">
        <v>77</v>
      </c>
      <c r="AY104" s="230" t="s">
        <v>136</v>
      </c>
    </row>
    <row r="105" spans="1:65" s="2" customFormat="1" ht="37.799999999999997" customHeight="1">
      <c r="A105" s="36"/>
      <c r="B105" s="37"/>
      <c r="C105" s="180" t="s">
        <v>157</v>
      </c>
      <c r="D105" s="180" t="s">
        <v>138</v>
      </c>
      <c r="E105" s="181" t="s">
        <v>180</v>
      </c>
      <c r="F105" s="182" t="s">
        <v>181</v>
      </c>
      <c r="G105" s="183" t="s">
        <v>141</v>
      </c>
      <c r="H105" s="184">
        <v>126</v>
      </c>
      <c r="I105" s="185"/>
      <c r="J105" s="186">
        <f>ROUND(I105*H105,2)</f>
        <v>0</v>
      </c>
      <c r="K105" s="182" t="s">
        <v>142</v>
      </c>
      <c r="L105" s="41"/>
      <c r="M105" s="187" t="s">
        <v>18</v>
      </c>
      <c r="N105" s="188" t="s">
        <v>41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0.316</v>
      </c>
      <c r="T105" s="190">
        <f>S105*H105</f>
        <v>39.816000000000003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143</v>
      </c>
      <c r="AT105" s="191" t="s">
        <v>138</v>
      </c>
      <c r="AU105" s="191" t="s">
        <v>79</v>
      </c>
      <c r="AY105" s="19" t="s">
        <v>136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77</v>
      </c>
      <c r="BK105" s="192">
        <f>ROUND(I105*H105,2)</f>
        <v>0</v>
      </c>
      <c r="BL105" s="19" t="s">
        <v>143</v>
      </c>
      <c r="BM105" s="191" t="s">
        <v>562</v>
      </c>
    </row>
    <row r="106" spans="1:65" s="2" customFormat="1">
      <c r="A106" s="36"/>
      <c r="B106" s="37"/>
      <c r="C106" s="38"/>
      <c r="D106" s="193" t="s">
        <v>145</v>
      </c>
      <c r="E106" s="38"/>
      <c r="F106" s="194" t="s">
        <v>183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145</v>
      </c>
      <c r="AU106" s="19" t="s">
        <v>79</v>
      </c>
    </row>
    <row r="107" spans="1:65" s="13" customFormat="1">
      <c r="B107" s="198"/>
      <c r="C107" s="199"/>
      <c r="D107" s="200" t="s">
        <v>147</v>
      </c>
      <c r="E107" s="201" t="s">
        <v>18</v>
      </c>
      <c r="F107" s="202" t="s">
        <v>558</v>
      </c>
      <c r="G107" s="199"/>
      <c r="H107" s="201" t="s">
        <v>18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147</v>
      </c>
      <c r="AU107" s="208" t="s">
        <v>79</v>
      </c>
      <c r="AV107" s="13" t="s">
        <v>77</v>
      </c>
      <c r="AW107" s="13" t="s">
        <v>31</v>
      </c>
      <c r="AX107" s="13" t="s">
        <v>70</v>
      </c>
      <c r="AY107" s="208" t="s">
        <v>136</v>
      </c>
    </row>
    <row r="108" spans="1:65" s="14" customFormat="1">
      <c r="B108" s="209"/>
      <c r="C108" s="210"/>
      <c r="D108" s="200" t="s">
        <v>147</v>
      </c>
      <c r="E108" s="211" t="s">
        <v>18</v>
      </c>
      <c r="F108" s="212" t="s">
        <v>563</v>
      </c>
      <c r="G108" s="210"/>
      <c r="H108" s="213">
        <v>126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147</v>
      </c>
      <c r="AU108" s="219" t="s">
        <v>79</v>
      </c>
      <c r="AV108" s="14" t="s">
        <v>79</v>
      </c>
      <c r="AW108" s="14" t="s">
        <v>31</v>
      </c>
      <c r="AX108" s="14" t="s">
        <v>70</v>
      </c>
      <c r="AY108" s="219" t="s">
        <v>136</v>
      </c>
    </row>
    <row r="109" spans="1:65" s="15" customFormat="1">
      <c r="B109" s="220"/>
      <c r="C109" s="221"/>
      <c r="D109" s="200" t="s">
        <v>147</v>
      </c>
      <c r="E109" s="222" t="s">
        <v>18</v>
      </c>
      <c r="F109" s="223" t="s">
        <v>150</v>
      </c>
      <c r="G109" s="221"/>
      <c r="H109" s="224">
        <v>126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147</v>
      </c>
      <c r="AU109" s="230" t="s">
        <v>79</v>
      </c>
      <c r="AV109" s="15" t="s">
        <v>143</v>
      </c>
      <c r="AW109" s="15" t="s">
        <v>31</v>
      </c>
      <c r="AX109" s="15" t="s">
        <v>77</v>
      </c>
      <c r="AY109" s="230" t="s">
        <v>136</v>
      </c>
    </row>
    <row r="110" spans="1:65" s="2" customFormat="1" ht="24.15" customHeight="1">
      <c r="A110" s="36"/>
      <c r="B110" s="37"/>
      <c r="C110" s="180" t="s">
        <v>143</v>
      </c>
      <c r="D110" s="180" t="s">
        <v>138</v>
      </c>
      <c r="E110" s="181" t="s">
        <v>564</v>
      </c>
      <c r="F110" s="182" t="s">
        <v>565</v>
      </c>
      <c r="G110" s="183" t="s">
        <v>141</v>
      </c>
      <c r="H110" s="184">
        <v>126</v>
      </c>
      <c r="I110" s="185"/>
      <c r="J110" s="186">
        <f>ROUND(I110*H110,2)</f>
        <v>0</v>
      </c>
      <c r="K110" s="182" t="s">
        <v>142</v>
      </c>
      <c r="L110" s="41"/>
      <c r="M110" s="187" t="s">
        <v>18</v>
      </c>
      <c r="N110" s="188" t="s">
        <v>41</v>
      </c>
      <c r="O110" s="66"/>
      <c r="P110" s="189">
        <f>O110*H110</f>
        <v>0</v>
      </c>
      <c r="Q110" s="189">
        <v>8.0000000000000007E-5</v>
      </c>
      <c r="R110" s="189">
        <f>Q110*H110</f>
        <v>1.008E-2</v>
      </c>
      <c r="S110" s="189">
        <v>0.23</v>
      </c>
      <c r="T110" s="190">
        <f>S110*H110</f>
        <v>28.98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143</v>
      </c>
      <c r="AT110" s="191" t="s">
        <v>138</v>
      </c>
      <c r="AU110" s="191" t="s">
        <v>79</v>
      </c>
      <c r="AY110" s="19" t="s">
        <v>136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77</v>
      </c>
      <c r="BK110" s="192">
        <f>ROUND(I110*H110,2)</f>
        <v>0</v>
      </c>
      <c r="BL110" s="19" t="s">
        <v>143</v>
      </c>
      <c r="BM110" s="191" t="s">
        <v>566</v>
      </c>
    </row>
    <row r="111" spans="1:65" s="2" customFormat="1">
      <c r="A111" s="36"/>
      <c r="B111" s="37"/>
      <c r="C111" s="38"/>
      <c r="D111" s="193" t="s">
        <v>145</v>
      </c>
      <c r="E111" s="38"/>
      <c r="F111" s="194" t="s">
        <v>567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145</v>
      </c>
      <c r="AU111" s="19" t="s">
        <v>79</v>
      </c>
    </row>
    <row r="112" spans="1:65" s="13" customFormat="1">
      <c r="B112" s="198"/>
      <c r="C112" s="199"/>
      <c r="D112" s="200" t="s">
        <v>147</v>
      </c>
      <c r="E112" s="201" t="s">
        <v>18</v>
      </c>
      <c r="F112" s="202" t="s">
        <v>558</v>
      </c>
      <c r="G112" s="199"/>
      <c r="H112" s="201" t="s">
        <v>18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147</v>
      </c>
      <c r="AU112" s="208" t="s">
        <v>79</v>
      </c>
      <c r="AV112" s="13" t="s">
        <v>77</v>
      </c>
      <c r="AW112" s="13" t="s">
        <v>31</v>
      </c>
      <c r="AX112" s="13" t="s">
        <v>70</v>
      </c>
      <c r="AY112" s="208" t="s">
        <v>136</v>
      </c>
    </row>
    <row r="113" spans="1:65" s="14" customFormat="1">
      <c r="B113" s="209"/>
      <c r="C113" s="210"/>
      <c r="D113" s="200" t="s">
        <v>147</v>
      </c>
      <c r="E113" s="211" t="s">
        <v>18</v>
      </c>
      <c r="F113" s="212" t="s">
        <v>568</v>
      </c>
      <c r="G113" s="210"/>
      <c r="H113" s="213">
        <v>126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147</v>
      </c>
      <c r="AU113" s="219" t="s">
        <v>79</v>
      </c>
      <c r="AV113" s="14" t="s">
        <v>79</v>
      </c>
      <c r="AW113" s="14" t="s">
        <v>31</v>
      </c>
      <c r="AX113" s="14" t="s">
        <v>70</v>
      </c>
      <c r="AY113" s="219" t="s">
        <v>136</v>
      </c>
    </row>
    <row r="114" spans="1:65" s="15" customFormat="1">
      <c r="B114" s="220"/>
      <c r="C114" s="221"/>
      <c r="D114" s="200" t="s">
        <v>147</v>
      </c>
      <c r="E114" s="222" t="s">
        <v>18</v>
      </c>
      <c r="F114" s="223" t="s">
        <v>150</v>
      </c>
      <c r="G114" s="221"/>
      <c r="H114" s="224">
        <v>126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AT114" s="230" t="s">
        <v>147</v>
      </c>
      <c r="AU114" s="230" t="s">
        <v>79</v>
      </c>
      <c r="AV114" s="15" t="s">
        <v>143</v>
      </c>
      <c r="AW114" s="15" t="s">
        <v>31</v>
      </c>
      <c r="AX114" s="15" t="s">
        <v>77</v>
      </c>
      <c r="AY114" s="230" t="s">
        <v>136</v>
      </c>
    </row>
    <row r="115" spans="1:65" s="2" customFormat="1" ht="21.75" customHeight="1">
      <c r="A115" s="36"/>
      <c r="B115" s="37"/>
      <c r="C115" s="180" t="s">
        <v>168</v>
      </c>
      <c r="D115" s="180" t="s">
        <v>138</v>
      </c>
      <c r="E115" s="181" t="s">
        <v>569</v>
      </c>
      <c r="F115" s="182" t="s">
        <v>570</v>
      </c>
      <c r="G115" s="183" t="s">
        <v>199</v>
      </c>
      <c r="H115" s="184">
        <v>46.902999999999999</v>
      </c>
      <c r="I115" s="185"/>
      <c r="J115" s="186">
        <f>ROUND(I115*H115,2)</f>
        <v>0</v>
      </c>
      <c r="K115" s="182" t="s">
        <v>142</v>
      </c>
      <c r="L115" s="41"/>
      <c r="M115" s="187" t="s">
        <v>18</v>
      </c>
      <c r="N115" s="188" t="s">
        <v>41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143</v>
      </c>
      <c r="AT115" s="191" t="s">
        <v>138</v>
      </c>
      <c r="AU115" s="191" t="s">
        <v>79</v>
      </c>
      <c r="AY115" s="19" t="s">
        <v>136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77</v>
      </c>
      <c r="BK115" s="192">
        <f>ROUND(I115*H115,2)</f>
        <v>0</v>
      </c>
      <c r="BL115" s="19" t="s">
        <v>143</v>
      </c>
      <c r="BM115" s="191" t="s">
        <v>571</v>
      </c>
    </row>
    <row r="116" spans="1:65" s="2" customFormat="1">
      <c r="A116" s="36"/>
      <c r="B116" s="37"/>
      <c r="C116" s="38"/>
      <c r="D116" s="193" t="s">
        <v>145</v>
      </c>
      <c r="E116" s="38"/>
      <c r="F116" s="194" t="s">
        <v>572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145</v>
      </c>
      <c r="AU116" s="19" t="s">
        <v>79</v>
      </c>
    </row>
    <row r="117" spans="1:65" s="13" customFormat="1">
      <c r="B117" s="198"/>
      <c r="C117" s="199"/>
      <c r="D117" s="200" t="s">
        <v>147</v>
      </c>
      <c r="E117" s="201" t="s">
        <v>18</v>
      </c>
      <c r="F117" s="202" t="s">
        <v>558</v>
      </c>
      <c r="G117" s="199"/>
      <c r="H117" s="201" t="s">
        <v>18</v>
      </c>
      <c r="I117" s="203"/>
      <c r="J117" s="199"/>
      <c r="K117" s="199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147</v>
      </c>
      <c r="AU117" s="208" t="s">
        <v>79</v>
      </c>
      <c r="AV117" s="13" t="s">
        <v>77</v>
      </c>
      <c r="AW117" s="13" t="s">
        <v>31</v>
      </c>
      <c r="AX117" s="13" t="s">
        <v>70</v>
      </c>
      <c r="AY117" s="208" t="s">
        <v>136</v>
      </c>
    </row>
    <row r="118" spans="1:65" s="14" customFormat="1">
      <c r="B118" s="209"/>
      <c r="C118" s="210"/>
      <c r="D118" s="200" t="s">
        <v>147</v>
      </c>
      <c r="E118" s="211" t="s">
        <v>18</v>
      </c>
      <c r="F118" s="212" t="s">
        <v>573</v>
      </c>
      <c r="G118" s="210"/>
      <c r="H118" s="213">
        <v>26.37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147</v>
      </c>
      <c r="AU118" s="219" t="s">
        <v>79</v>
      </c>
      <c r="AV118" s="14" t="s">
        <v>79</v>
      </c>
      <c r="AW118" s="14" t="s">
        <v>31</v>
      </c>
      <c r="AX118" s="14" t="s">
        <v>70</v>
      </c>
      <c r="AY118" s="219" t="s">
        <v>136</v>
      </c>
    </row>
    <row r="119" spans="1:65" s="14" customFormat="1">
      <c r="B119" s="209"/>
      <c r="C119" s="210"/>
      <c r="D119" s="200" t="s">
        <v>147</v>
      </c>
      <c r="E119" s="211" t="s">
        <v>18</v>
      </c>
      <c r="F119" s="212" t="s">
        <v>574</v>
      </c>
      <c r="G119" s="210"/>
      <c r="H119" s="213">
        <v>16.268999999999998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147</v>
      </c>
      <c r="AU119" s="219" t="s">
        <v>79</v>
      </c>
      <c r="AV119" s="14" t="s">
        <v>79</v>
      </c>
      <c r="AW119" s="14" t="s">
        <v>31</v>
      </c>
      <c r="AX119" s="14" t="s">
        <v>70</v>
      </c>
      <c r="AY119" s="219" t="s">
        <v>136</v>
      </c>
    </row>
    <row r="120" spans="1:65" s="14" customFormat="1">
      <c r="B120" s="209"/>
      <c r="C120" s="210"/>
      <c r="D120" s="200" t="s">
        <v>147</v>
      </c>
      <c r="E120" s="211" t="s">
        <v>18</v>
      </c>
      <c r="F120" s="212" t="s">
        <v>575</v>
      </c>
      <c r="G120" s="210"/>
      <c r="H120" s="213">
        <v>4.2640000000000002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147</v>
      </c>
      <c r="AU120" s="219" t="s">
        <v>79</v>
      </c>
      <c r="AV120" s="14" t="s">
        <v>79</v>
      </c>
      <c r="AW120" s="14" t="s">
        <v>31</v>
      </c>
      <c r="AX120" s="14" t="s">
        <v>70</v>
      </c>
      <c r="AY120" s="219" t="s">
        <v>136</v>
      </c>
    </row>
    <row r="121" spans="1:65" s="15" customFormat="1">
      <c r="B121" s="220"/>
      <c r="C121" s="221"/>
      <c r="D121" s="200" t="s">
        <v>147</v>
      </c>
      <c r="E121" s="222" t="s">
        <v>18</v>
      </c>
      <c r="F121" s="223" t="s">
        <v>150</v>
      </c>
      <c r="G121" s="221"/>
      <c r="H121" s="224">
        <v>46.902999999999999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147</v>
      </c>
      <c r="AU121" s="230" t="s">
        <v>79</v>
      </c>
      <c r="AV121" s="15" t="s">
        <v>143</v>
      </c>
      <c r="AW121" s="15" t="s">
        <v>31</v>
      </c>
      <c r="AX121" s="15" t="s">
        <v>77</v>
      </c>
      <c r="AY121" s="230" t="s">
        <v>136</v>
      </c>
    </row>
    <row r="122" spans="1:65" s="2" customFormat="1" ht="37.799999999999997" customHeight="1">
      <c r="A122" s="36"/>
      <c r="B122" s="37"/>
      <c r="C122" s="180" t="s">
        <v>174</v>
      </c>
      <c r="D122" s="180" t="s">
        <v>138</v>
      </c>
      <c r="E122" s="181" t="s">
        <v>259</v>
      </c>
      <c r="F122" s="182" t="s">
        <v>260</v>
      </c>
      <c r="G122" s="183" t="s">
        <v>199</v>
      </c>
      <c r="H122" s="184">
        <v>46.902999999999999</v>
      </c>
      <c r="I122" s="185"/>
      <c r="J122" s="186">
        <f>ROUND(I122*H122,2)</f>
        <v>0</v>
      </c>
      <c r="K122" s="182" t="s">
        <v>142</v>
      </c>
      <c r="L122" s="41"/>
      <c r="M122" s="187" t="s">
        <v>18</v>
      </c>
      <c r="N122" s="188" t="s">
        <v>41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143</v>
      </c>
      <c r="AT122" s="191" t="s">
        <v>138</v>
      </c>
      <c r="AU122" s="191" t="s">
        <v>79</v>
      </c>
      <c r="AY122" s="19" t="s">
        <v>136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77</v>
      </c>
      <c r="BK122" s="192">
        <f>ROUND(I122*H122,2)</f>
        <v>0</v>
      </c>
      <c r="BL122" s="19" t="s">
        <v>143</v>
      </c>
      <c r="BM122" s="191" t="s">
        <v>576</v>
      </c>
    </row>
    <row r="123" spans="1:65" s="2" customFormat="1">
      <c r="A123" s="36"/>
      <c r="B123" s="37"/>
      <c r="C123" s="38"/>
      <c r="D123" s="193" t="s">
        <v>145</v>
      </c>
      <c r="E123" s="38"/>
      <c r="F123" s="194" t="s">
        <v>262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145</v>
      </c>
      <c r="AU123" s="19" t="s">
        <v>79</v>
      </c>
    </row>
    <row r="124" spans="1:65" s="2" customFormat="1" ht="37.799999999999997" customHeight="1">
      <c r="A124" s="36"/>
      <c r="B124" s="37"/>
      <c r="C124" s="180" t="s">
        <v>179</v>
      </c>
      <c r="D124" s="180" t="s">
        <v>138</v>
      </c>
      <c r="E124" s="181" t="s">
        <v>264</v>
      </c>
      <c r="F124" s="182" t="s">
        <v>265</v>
      </c>
      <c r="G124" s="183" t="s">
        <v>199</v>
      </c>
      <c r="H124" s="184">
        <v>469.03</v>
      </c>
      <c r="I124" s="185"/>
      <c r="J124" s="186">
        <f>ROUND(I124*H124,2)</f>
        <v>0</v>
      </c>
      <c r="K124" s="182" t="s">
        <v>142</v>
      </c>
      <c r="L124" s="41"/>
      <c r="M124" s="187" t="s">
        <v>18</v>
      </c>
      <c r="N124" s="188" t="s">
        <v>41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143</v>
      </c>
      <c r="AT124" s="191" t="s">
        <v>138</v>
      </c>
      <c r="AU124" s="191" t="s">
        <v>79</v>
      </c>
      <c r="AY124" s="19" t="s">
        <v>136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77</v>
      </c>
      <c r="BK124" s="192">
        <f>ROUND(I124*H124,2)</f>
        <v>0</v>
      </c>
      <c r="BL124" s="19" t="s">
        <v>143</v>
      </c>
      <c r="BM124" s="191" t="s">
        <v>577</v>
      </c>
    </row>
    <row r="125" spans="1:65" s="2" customFormat="1">
      <c r="A125" s="36"/>
      <c r="B125" s="37"/>
      <c r="C125" s="38"/>
      <c r="D125" s="193" t="s">
        <v>145</v>
      </c>
      <c r="E125" s="38"/>
      <c r="F125" s="194" t="s">
        <v>267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145</v>
      </c>
      <c r="AU125" s="19" t="s">
        <v>79</v>
      </c>
    </row>
    <row r="126" spans="1:65" s="14" customFormat="1">
      <c r="B126" s="209"/>
      <c r="C126" s="210"/>
      <c r="D126" s="200" t="s">
        <v>147</v>
      </c>
      <c r="E126" s="210"/>
      <c r="F126" s="212" t="s">
        <v>578</v>
      </c>
      <c r="G126" s="210"/>
      <c r="H126" s="213">
        <v>469.03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147</v>
      </c>
      <c r="AU126" s="219" t="s">
        <v>79</v>
      </c>
      <c r="AV126" s="14" t="s">
        <v>79</v>
      </c>
      <c r="AW126" s="14" t="s">
        <v>4</v>
      </c>
      <c r="AX126" s="14" t="s">
        <v>77</v>
      </c>
      <c r="AY126" s="219" t="s">
        <v>136</v>
      </c>
    </row>
    <row r="127" spans="1:65" s="2" customFormat="1" ht="24.15" customHeight="1">
      <c r="A127" s="36"/>
      <c r="B127" s="37"/>
      <c r="C127" s="180" t="s">
        <v>184</v>
      </c>
      <c r="D127" s="180" t="s">
        <v>138</v>
      </c>
      <c r="E127" s="181" t="s">
        <v>302</v>
      </c>
      <c r="F127" s="182" t="s">
        <v>303</v>
      </c>
      <c r="G127" s="183" t="s">
        <v>279</v>
      </c>
      <c r="H127" s="184">
        <v>82.08</v>
      </c>
      <c r="I127" s="185"/>
      <c r="J127" s="186">
        <f>ROUND(I127*H127,2)</f>
        <v>0</v>
      </c>
      <c r="K127" s="182" t="s">
        <v>142</v>
      </c>
      <c r="L127" s="41"/>
      <c r="M127" s="187" t="s">
        <v>18</v>
      </c>
      <c r="N127" s="188" t="s">
        <v>41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138</v>
      </c>
      <c r="AU127" s="191" t="s">
        <v>79</v>
      </c>
      <c r="AY127" s="19" t="s">
        <v>136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77</v>
      </c>
      <c r="BK127" s="192">
        <f>ROUND(I127*H127,2)</f>
        <v>0</v>
      </c>
      <c r="BL127" s="19" t="s">
        <v>143</v>
      </c>
      <c r="BM127" s="191" t="s">
        <v>579</v>
      </c>
    </row>
    <row r="128" spans="1:65" s="2" customFormat="1">
      <c r="A128" s="36"/>
      <c r="B128" s="37"/>
      <c r="C128" s="38"/>
      <c r="D128" s="193" t="s">
        <v>145</v>
      </c>
      <c r="E128" s="38"/>
      <c r="F128" s="194" t="s">
        <v>305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145</v>
      </c>
      <c r="AU128" s="19" t="s">
        <v>79</v>
      </c>
    </row>
    <row r="129" spans="1:65" s="14" customFormat="1">
      <c r="B129" s="209"/>
      <c r="C129" s="210"/>
      <c r="D129" s="200" t="s">
        <v>147</v>
      </c>
      <c r="E129" s="211" t="s">
        <v>18</v>
      </c>
      <c r="F129" s="212" t="s">
        <v>580</v>
      </c>
      <c r="G129" s="210"/>
      <c r="H129" s="213">
        <v>82.08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147</v>
      </c>
      <c r="AU129" s="219" t="s">
        <v>79</v>
      </c>
      <c r="AV129" s="14" t="s">
        <v>79</v>
      </c>
      <c r="AW129" s="14" t="s">
        <v>31</v>
      </c>
      <c r="AX129" s="14" t="s">
        <v>77</v>
      </c>
      <c r="AY129" s="219" t="s">
        <v>136</v>
      </c>
    </row>
    <row r="130" spans="1:65" s="2" customFormat="1" ht="24.15" customHeight="1">
      <c r="A130" s="36"/>
      <c r="B130" s="37"/>
      <c r="C130" s="180" t="s">
        <v>190</v>
      </c>
      <c r="D130" s="180" t="s">
        <v>138</v>
      </c>
      <c r="E130" s="181" t="s">
        <v>310</v>
      </c>
      <c r="F130" s="182" t="s">
        <v>311</v>
      </c>
      <c r="G130" s="183" t="s">
        <v>199</v>
      </c>
      <c r="H130" s="184">
        <v>46.902999999999999</v>
      </c>
      <c r="I130" s="185"/>
      <c r="J130" s="186">
        <f>ROUND(I130*H130,2)</f>
        <v>0</v>
      </c>
      <c r="K130" s="182" t="s">
        <v>142</v>
      </c>
      <c r="L130" s="41"/>
      <c r="M130" s="187" t="s">
        <v>18</v>
      </c>
      <c r="N130" s="188" t="s">
        <v>41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143</v>
      </c>
      <c r="AT130" s="191" t="s">
        <v>138</v>
      </c>
      <c r="AU130" s="191" t="s">
        <v>79</v>
      </c>
      <c r="AY130" s="19" t="s">
        <v>136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77</v>
      </c>
      <c r="BK130" s="192">
        <f>ROUND(I130*H130,2)</f>
        <v>0</v>
      </c>
      <c r="BL130" s="19" t="s">
        <v>143</v>
      </c>
      <c r="BM130" s="191" t="s">
        <v>581</v>
      </c>
    </row>
    <row r="131" spans="1:65" s="2" customFormat="1">
      <c r="A131" s="36"/>
      <c r="B131" s="37"/>
      <c r="C131" s="38"/>
      <c r="D131" s="193" t="s">
        <v>145</v>
      </c>
      <c r="E131" s="38"/>
      <c r="F131" s="194" t="s">
        <v>313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145</v>
      </c>
      <c r="AU131" s="19" t="s">
        <v>79</v>
      </c>
    </row>
    <row r="132" spans="1:65" s="2" customFormat="1" ht="33" customHeight="1">
      <c r="A132" s="36"/>
      <c r="B132" s="37"/>
      <c r="C132" s="180" t="s">
        <v>196</v>
      </c>
      <c r="D132" s="180" t="s">
        <v>138</v>
      </c>
      <c r="E132" s="181" t="s">
        <v>582</v>
      </c>
      <c r="F132" s="182" t="s">
        <v>583</v>
      </c>
      <c r="G132" s="183" t="s">
        <v>141</v>
      </c>
      <c r="H132" s="184">
        <v>21.44</v>
      </c>
      <c r="I132" s="185"/>
      <c r="J132" s="186">
        <f>ROUND(I132*H132,2)</f>
        <v>0</v>
      </c>
      <c r="K132" s="182" t="s">
        <v>142</v>
      </c>
      <c r="L132" s="41"/>
      <c r="M132" s="187" t="s">
        <v>18</v>
      </c>
      <c r="N132" s="188" t="s">
        <v>41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138</v>
      </c>
      <c r="AU132" s="191" t="s">
        <v>79</v>
      </c>
      <c r="AY132" s="19" t="s">
        <v>136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77</v>
      </c>
      <c r="BK132" s="192">
        <f>ROUND(I132*H132,2)</f>
        <v>0</v>
      </c>
      <c r="BL132" s="19" t="s">
        <v>143</v>
      </c>
      <c r="BM132" s="191" t="s">
        <v>584</v>
      </c>
    </row>
    <row r="133" spans="1:65" s="2" customFormat="1">
      <c r="A133" s="36"/>
      <c r="B133" s="37"/>
      <c r="C133" s="38"/>
      <c r="D133" s="193" t="s">
        <v>145</v>
      </c>
      <c r="E133" s="38"/>
      <c r="F133" s="194" t="s">
        <v>585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145</v>
      </c>
      <c r="AU133" s="19" t="s">
        <v>79</v>
      </c>
    </row>
    <row r="134" spans="1:65" s="13" customFormat="1">
      <c r="B134" s="198"/>
      <c r="C134" s="199"/>
      <c r="D134" s="200" t="s">
        <v>147</v>
      </c>
      <c r="E134" s="201" t="s">
        <v>18</v>
      </c>
      <c r="F134" s="202" t="s">
        <v>558</v>
      </c>
      <c r="G134" s="199"/>
      <c r="H134" s="201" t="s">
        <v>18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147</v>
      </c>
      <c r="AU134" s="208" t="s">
        <v>79</v>
      </c>
      <c r="AV134" s="13" t="s">
        <v>77</v>
      </c>
      <c r="AW134" s="13" t="s">
        <v>31</v>
      </c>
      <c r="AX134" s="13" t="s">
        <v>70</v>
      </c>
      <c r="AY134" s="208" t="s">
        <v>136</v>
      </c>
    </row>
    <row r="135" spans="1:65" s="14" customFormat="1">
      <c r="B135" s="209"/>
      <c r="C135" s="210"/>
      <c r="D135" s="200" t="s">
        <v>147</v>
      </c>
      <c r="E135" s="211" t="s">
        <v>18</v>
      </c>
      <c r="F135" s="212" t="s">
        <v>586</v>
      </c>
      <c r="G135" s="210"/>
      <c r="H135" s="213">
        <v>21.44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147</v>
      </c>
      <c r="AU135" s="219" t="s">
        <v>79</v>
      </c>
      <c r="AV135" s="14" t="s">
        <v>79</v>
      </c>
      <c r="AW135" s="14" t="s">
        <v>31</v>
      </c>
      <c r="AX135" s="14" t="s">
        <v>70</v>
      </c>
      <c r="AY135" s="219" t="s">
        <v>136</v>
      </c>
    </row>
    <row r="136" spans="1:65" s="15" customFormat="1">
      <c r="B136" s="220"/>
      <c r="C136" s="221"/>
      <c r="D136" s="200" t="s">
        <v>147</v>
      </c>
      <c r="E136" s="222" t="s">
        <v>18</v>
      </c>
      <c r="F136" s="223" t="s">
        <v>150</v>
      </c>
      <c r="G136" s="221"/>
      <c r="H136" s="224">
        <v>21.44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147</v>
      </c>
      <c r="AU136" s="230" t="s">
        <v>79</v>
      </c>
      <c r="AV136" s="15" t="s">
        <v>143</v>
      </c>
      <c r="AW136" s="15" t="s">
        <v>31</v>
      </c>
      <c r="AX136" s="15" t="s">
        <v>77</v>
      </c>
      <c r="AY136" s="230" t="s">
        <v>136</v>
      </c>
    </row>
    <row r="137" spans="1:65" s="2" customFormat="1" ht="16.5" customHeight="1">
      <c r="A137" s="36"/>
      <c r="B137" s="37"/>
      <c r="C137" s="180" t="s">
        <v>204</v>
      </c>
      <c r="D137" s="180" t="s">
        <v>138</v>
      </c>
      <c r="E137" s="181" t="s">
        <v>587</v>
      </c>
      <c r="F137" s="182" t="s">
        <v>588</v>
      </c>
      <c r="G137" s="183" t="s">
        <v>141</v>
      </c>
      <c r="H137" s="184">
        <v>162.685</v>
      </c>
      <c r="I137" s="185"/>
      <c r="J137" s="186">
        <f>ROUND(I137*H137,2)</f>
        <v>0</v>
      </c>
      <c r="K137" s="182" t="s">
        <v>142</v>
      </c>
      <c r="L137" s="41"/>
      <c r="M137" s="187" t="s">
        <v>18</v>
      </c>
      <c r="N137" s="188" t="s">
        <v>41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143</v>
      </c>
      <c r="AT137" s="191" t="s">
        <v>138</v>
      </c>
      <c r="AU137" s="191" t="s">
        <v>79</v>
      </c>
      <c r="AY137" s="19" t="s">
        <v>136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77</v>
      </c>
      <c r="BK137" s="192">
        <f>ROUND(I137*H137,2)</f>
        <v>0</v>
      </c>
      <c r="BL137" s="19" t="s">
        <v>143</v>
      </c>
      <c r="BM137" s="191" t="s">
        <v>589</v>
      </c>
    </row>
    <row r="138" spans="1:65" s="2" customFormat="1">
      <c r="A138" s="36"/>
      <c r="B138" s="37"/>
      <c r="C138" s="38"/>
      <c r="D138" s="193" t="s">
        <v>145</v>
      </c>
      <c r="E138" s="38"/>
      <c r="F138" s="194" t="s">
        <v>590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145</v>
      </c>
      <c r="AU138" s="19" t="s">
        <v>79</v>
      </c>
    </row>
    <row r="139" spans="1:65" s="13" customFormat="1">
      <c r="B139" s="198"/>
      <c r="C139" s="199"/>
      <c r="D139" s="200" t="s">
        <v>147</v>
      </c>
      <c r="E139" s="201" t="s">
        <v>18</v>
      </c>
      <c r="F139" s="202" t="s">
        <v>558</v>
      </c>
      <c r="G139" s="199"/>
      <c r="H139" s="201" t="s">
        <v>18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147</v>
      </c>
      <c r="AU139" s="208" t="s">
        <v>79</v>
      </c>
      <c r="AV139" s="13" t="s">
        <v>77</v>
      </c>
      <c r="AW139" s="13" t="s">
        <v>31</v>
      </c>
      <c r="AX139" s="13" t="s">
        <v>70</v>
      </c>
      <c r="AY139" s="208" t="s">
        <v>136</v>
      </c>
    </row>
    <row r="140" spans="1:65" s="13" customFormat="1">
      <c r="B140" s="198"/>
      <c r="C140" s="199"/>
      <c r="D140" s="200" t="s">
        <v>147</v>
      </c>
      <c r="E140" s="201" t="s">
        <v>18</v>
      </c>
      <c r="F140" s="202" t="s">
        <v>591</v>
      </c>
      <c r="G140" s="199"/>
      <c r="H140" s="201" t="s">
        <v>18</v>
      </c>
      <c r="I140" s="203"/>
      <c r="J140" s="199"/>
      <c r="K140" s="199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147</v>
      </c>
      <c r="AU140" s="208" t="s">
        <v>79</v>
      </c>
      <c r="AV140" s="13" t="s">
        <v>77</v>
      </c>
      <c r="AW140" s="13" t="s">
        <v>31</v>
      </c>
      <c r="AX140" s="13" t="s">
        <v>70</v>
      </c>
      <c r="AY140" s="208" t="s">
        <v>136</v>
      </c>
    </row>
    <row r="141" spans="1:65" s="14" customFormat="1">
      <c r="B141" s="209"/>
      <c r="C141" s="210"/>
      <c r="D141" s="200" t="s">
        <v>147</v>
      </c>
      <c r="E141" s="211" t="s">
        <v>18</v>
      </c>
      <c r="F141" s="212" t="s">
        <v>592</v>
      </c>
      <c r="G141" s="210"/>
      <c r="H141" s="213">
        <v>128.09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147</v>
      </c>
      <c r="AU141" s="219" t="s">
        <v>79</v>
      </c>
      <c r="AV141" s="14" t="s">
        <v>79</v>
      </c>
      <c r="AW141" s="14" t="s">
        <v>31</v>
      </c>
      <c r="AX141" s="14" t="s">
        <v>70</v>
      </c>
      <c r="AY141" s="219" t="s">
        <v>136</v>
      </c>
    </row>
    <row r="142" spans="1:65" s="14" customFormat="1">
      <c r="B142" s="209"/>
      <c r="C142" s="210"/>
      <c r="D142" s="200" t="s">
        <v>147</v>
      </c>
      <c r="E142" s="211" t="s">
        <v>18</v>
      </c>
      <c r="F142" s="212" t="s">
        <v>593</v>
      </c>
      <c r="G142" s="210"/>
      <c r="H142" s="213">
        <v>9.7200000000000006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147</v>
      </c>
      <c r="AU142" s="219" t="s">
        <v>79</v>
      </c>
      <c r="AV142" s="14" t="s">
        <v>79</v>
      </c>
      <c r="AW142" s="14" t="s">
        <v>31</v>
      </c>
      <c r="AX142" s="14" t="s">
        <v>70</v>
      </c>
      <c r="AY142" s="219" t="s">
        <v>136</v>
      </c>
    </row>
    <row r="143" spans="1:65" s="14" customFormat="1">
      <c r="B143" s="209"/>
      <c r="C143" s="210"/>
      <c r="D143" s="200" t="s">
        <v>147</v>
      </c>
      <c r="E143" s="211" t="s">
        <v>18</v>
      </c>
      <c r="F143" s="212" t="s">
        <v>594</v>
      </c>
      <c r="G143" s="210"/>
      <c r="H143" s="213">
        <v>12.57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147</v>
      </c>
      <c r="AU143" s="219" t="s">
        <v>79</v>
      </c>
      <c r="AV143" s="14" t="s">
        <v>79</v>
      </c>
      <c r="AW143" s="14" t="s">
        <v>31</v>
      </c>
      <c r="AX143" s="14" t="s">
        <v>70</v>
      </c>
      <c r="AY143" s="219" t="s">
        <v>136</v>
      </c>
    </row>
    <row r="144" spans="1:65" s="14" customFormat="1">
      <c r="B144" s="209"/>
      <c r="C144" s="210"/>
      <c r="D144" s="200" t="s">
        <v>147</v>
      </c>
      <c r="E144" s="211" t="s">
        <v>18</v>
      </c>
      <c r="F144" s="212" t="s">
        <v>595</v>
      </c>
      <c r="G144" s="210"/>
      <c r="H144" s="213">
        <v>7.3049999999999997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147</v>
      </c>
      <c r="AU144" s="219" t="s">
        <v>79</v>
      </c>
      <c r="AV144" s="14" t="s">
        <v>79</v>
      </c>
      <c r="AW144" s="14" t="s">
        <v>31</v>
      </c>
      <c r="AX144" s="14" t="s">
        <v>70</v>
      </c>
      <c r="AY144" s="219" t="s">
        <v>136</v>
      </c>
    </row>
    <row r="145" spans="1:65" s="14" customFormat="1">
      <c r="B145" s="209"/>
      <c r="C145" s="210"/>
      <c r="D145" s="200" t="s">
        <v>147</v>
      </c>
      <c r="E145" s="211" t="s">
        <v>18</v>
      </c>
      <c r="F145" s="212" t="s">
        <v>596</v>
      </c>
      <c r="G145" s="210"/>
      <c r="H145" s="213">
        <v>5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147</v>
      </c>
      <c r="AU145" s="219" t="s">
        <v>79</v>
      </c>
      <c r="AV145" s="14" t="s">
        <v>79</v>
      </c>
      <c r="AW145" s="14" t="s">
        <v>31</v>
      </c>
      <c r="AX145" s="14" t="s">
        <v>70</v>
      </c>
      <c r="AY145" s="219" t="s">
        <v>136</v>
      </c>
    </row>
    <row r="146" spans="1:65" s="15" customFormat="1">
      <c r="B146" s="220"/>
      <c r="C146" s="221"/>
      <c r="D146" s="200" t="s">
        <v>147</v>
      </c>
      <c r="E146" s="222" t="s">
        <v>18</v>
      </c>
      <c r="F146" s="223" t="s">
        <v>150</v>
      </c>
      <c r="G146" s="221"/>
      <c r="H146" s="224">
        <v>162.685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147</v>
      </c>
      <c r="AU146" s="230" t="s">
        <v>79</v>
      </c>
      <c r="AV146" s="15" t="s">
        <v>143</v>
      </c>
      <c r="AW146" s="15" t="s">
        <v>31</v>
      </c>
      <c r="AX146" s="15" t="s">
        <v>77</v>
      </c>
      <c r="AY146" s="230" t="s">
        <v>136</v>
      </c>
    </row>
    <row r="147" spans="1:65" s="2" customFormat="1" ht="24.15" customHeight="1">
      <c r="A147" s="36"/>
      <c r="B147" s="37"/>
      <c r="C147" s="180" t="s">
        <v>212</v>
      </c>
      <c r="D147" s="180" t="s">
        <v>138</v>
      </c>
      <c r="E147" s="181" t="s">
        <v>597</v>
      </c>
      <c r="F147" s="182" t="s">
        <v>598</v>
      </c>
      <c r="G147" s="183" t="s">
        <v>141</v>
      </c>
      <c r="H147" s="184">
        <v>21.44</v>
      </c>
      <c r="I147" s="185"/>
      <c r="J147" s="186">
        <f>ROUND(I147*H147,2)</f>
        <v>0</v>
      </c>
      <c r="K147" s="182" t="s">
        <v>142</v>
      </c>
      <c r="L147" s="41"/>
      <c r="M147" s="187" t="s">
        <v>18</v>
      </c>
      <c r="N147" s="188" t="s">
        <v>41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143</v>
      </c>
      <c r="AT147" s="191" t="s">
        <v>138</v>
      </c>
      <c r="AU147" s="191" t="s">
        <v>79</v>
      </c>
      <c r="AY147" s="19" t="s">
        <v>136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77</v>
      </c>
      <c r="BK147" s="192">
        <f>ROUND(I147*H147,2)</f>
        <v>0</v>
      </c>
      <c r="BL147" s="19" t="s">
        <v>143</v>
      </c>
      <c r="BM147" s="191" t="s">
        <v>599</v>
      </c>
    </row>
    <row r="148" spans="1:65" s="2" customFormat="1">
      <c r="A148" s="36"/>
      <c r="B148" s="37"/>
      <c r="C148" s="38"/>
      <c r="D148" s="193" t="s">
        <v>145</v>
      </c>
      <c r="E148" s="38"/>
      <c r="F148" s="194" t="s">
        <v>600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145</v>
      </c>
      <c r="AU148" s="19" t="s">
        <v>79</v>
      </c>
    </row>
    <row r="149" spans="1:65" s="13" customFormat="1">
      <c r="B149" s="198"/>
      <c r="C149" s="199"/>
      <c r="D149" s="200" t="s">
        <v>147</v>
      </c>
      <c r="E149" s="201" t="s">
        <v>18</v>
      </c>
      <c r="F149" s="202" t="s">
        <v>558</v>
      </c>
      <c r="G149" s="199"/>
      <c r="H149" s="201" t="s">
        <v>18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147</v>
      </c>
      <c r="AU149" s="208" t="s">
        <v>79</v>
      </c>
      <c r="AV149" s="13" t="s">
        <v>77</v>
      </c>
      <c r="AW149" s="13" t="s">
        <v>31</v>
      </c>
      <c r="AX149" s="13" t="s">
        <v>70</v>
      </c>
      <c r="AY149" s="208" t="s">
        <v>136</v>
      </c>
    </row>
    <row r="150" spans="1:65" s="14" customFormat="1">
      <c r="B150" s="209"/>
      <c r="C150" s="210"/>
      <c r="D150" s="200" t="s">
        <v>147</v>
      </c>
      <c r="E150" s="211" t="s">
        <v>18</v>
      </c>
      <c r="F150" s="212" t="s">
        <v>586</v>
      </c>
      <c r="G150" s="210"/>
      <c r="H150" s="213">
        <v>21.44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147</v>
      </c>
      <c r="AU150" s="219" t="s">
        <v>79</v>
      </c>
      <c r="AV150" s="14" t="s">
        <v>79</v>
      </c>
      <c r="AW150" s="14" t="s">
        <v>31</v>
      </c>
      <c r="AX150" s="14" t="s">
        <v>70</v>
      </c>
      <c r="AY150" s="219" t="s">
        <v>136</v>
      </c>
    </row>
    <row r="151" spans="1:65" s="15" customFormat="1">
      <c r="B151" s="220"/>
      <c r="C151" s="221"/>
      <c r="D151" s="200" t="s">
        <v>147</v>
      </c>
      <c r="E151" s="222" t="s">
        <v>18</v>
      </c>
      <c r="F151" s="223" t="s">
        <v>150</v>
      </c>
      <c r="G151" s="221"/>
      <c r="H151" s="224">
        <v>21.44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147</v>
      </c>
      <c r="AU151" s="230" t="s">
        <v>79</v>
      </c>
      <c r="AV151" s="15" t="s">
        <v>143</v>
      </c>
      <c r="AW151" s="15" t="s">
        <v>31</v>
      </c>
      <c r="AX151" s="15" t="s">
        <v>77</v>
      </c>
      <c r="AY151" s="230" t="s">
        <v>136</v>
      </c>
    </row>
    <row r="152" spans="1:65" s="2" customFormat="1" ht="16.5" customHeight="1">
      <c r="A152" s="36"/>
      <c r="B152" s="37"/>
      <c r="C152" s="231" t="s">
        <v>218</v>
      </c>
      <c r="D152" s="231" t="s">
        <v>276</v>
      </c>
      <c r="E152" s="232" t="s">
        <v>601</v>
      </c>
      <c r="F152" s="233" t="s">
        <v>602</v>
      </c>
      <c r="G152" s="234" t="s">
        <v>603</v>
      </c>
      <c r="H152" s="235">
        <v>0.75</v>
      </c>
      <c r="I152" s="236"/>
      <c r="J152" s="237">
        <f>ROUND(I152*H152,2)</f>
        <v>0</v>
      </c>
      <c r="K152" s="233" t="s">
        <v>142</v>
      </c>
      <c r="L152" s="238"/>
      <c r="M152" s="239" t="s">
        <v>18</v>
      </c>
      <c r="N152" s="240" t="s">
        <v>41</v>
      </c>
      <c r="O152" s="66"/>
      <c r="P152" s="189">
        <f>O152*H152</f>
        <v>0</v>
      </c>
      <c r="Q152" s="189">
        <v>1E-3</v>
      </c>
      <c r="R152" s="189">
        <f>Q152*H152</f>
        <v>7.5000000000000002E-4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184</v>
      </c>
      <c r="AT152" s="191" t="s">
        <v>276</v>
      </c>
      <c r="AU152" s="191" t="s">
        <v>79</v>
      </c>
      <c r="AY152" s="19" t="s">
        <v>136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77</v>
      </c>
      <c r="BK152" s="192">
        <f>ROUND(I152*H152,2)</f>
        <v>0</v>
      </c>
      <c r="BL152" s="19" t="s">
        <v>143</v>
      </c>
      <c r="BM152" s="191" t="s">
        <v>604</v>
      </c>
    </row>
    <row r="153" spans="1:65" s="2" customFormat="1">
      <c r="A153" s="36"/>
      <c r="B153" s="37"/>
      <c r="C153" s="38"/>
      <c r="D153" s="193" t="s">
        <v>145</v>
      </c>
      <c r="E153" s="38"/>
      <c r="F153" s="194" t="s">
        <v>605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145</v>
      </c>
      <c r="AU153" s="19" t="s">
        <v>79</v>
      </c>
    </row>
    <row r="154" spans="1:65" s="14" customFormat="1">
      <c r="B154" s="209"/>
      <c r="C154" s="210"/>
      <c r="D154" s="200" t="s">
        <v>147</v>
      </c>
      <c r="E154" s="210"/>
      <c r="F154" s="212" t="s">
        <v>606</v>
      </c>
      <c r="G154" s="210"/>
      <c r="H154" s="213">
        <v>0.75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147</v>
      </c>
      <c r="AU154" s="219" t="s">
        <v>79</v>
      </c>
      <c r="AV154" s="14" t="s">
        <v>79</v>
      </c>
      <c r="AW154" s="14" t="s">
        <v>4</v>
      </c>
      <c r="AX154" s="14" t="s">
        <v>77</v>
      </c>
      <c r="AY154" s="219" t="s">
        <v>136</v>
      </c>
    </row>
    <row r="155" spans="1:65" s="2" customFormat="1" ht="24.15" customHeight="1">
      <c r="A155" s="36"/>
      <c r="B155" s="37"/>
      <c r="C155" s="180" t="s">
        <v>223</v>
      </c>
      <c r="D155" s="180" t="s">
        <v>138</v>
      </c>
      <c r="E155" s="181" t="s">
        <v>320</v>
      </c>
      <c r="F155" s="182" t="s">
        <v>321</v>
      </c>
      <c r="G155" s="183" t="s">
        <v>141</v>
      </c>
      <c r="H155" s="184">
        <v>21.44</v>
      </c>
      <c r="I155" s="185"/>
      <c r="J155" s="186">
        <f>ROUND(I155*H155,2)</f>
        <v>0</v>
      </c>
      <c r="K155" s="182" t="s">
        <v>142</v>
      </c>
      <c r="L155" s="41"/>
      <c r="M155" s="187" t="s">
        <v>18</v>
      </c>
      <c r="N155" s="188" t="s">
        <v>41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143</v>
      </c>
      <c r="AT155" s="191" t="s">
        <v>138</v>
      </c>
      <c r="AU155" s="191" t="s">
        <v>79</v>
      </c>
      <c r="AY155" s="19" t="s">
        <v>136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77</v>
      </c>
      <c r="BK155" s="192">
        <f>ROUND(I155*H155,2)</f>
        <v>0</v>
      </c>
      <c r="BL155" s="19" t="s">
        <v>143</v>
      </c>
      <c r="BM155" s="191" t="s">
        <v>607</v>
      </c>
    </row>
    <row r="156" spans="1:65" s="2" customFormat="1">
      <c r="A156" s="36"/>
      <c r="B156" s="37"/>
      <c r="C156" s="38"/>
      <c r="D156" s="193" t="s">
        <v>145</v>
      </c>
      <c r="E156" s="38"/>
      <c r="F156" s="194" t="s">
        <v>323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145</v>
      </c>
      <c r="AU156" s="19" t="s">
        <v>79</v>
      </c>
    </row>
    <row r="157" spans="1:65" s="13" customFormat="1">
      <c r="B157" s="198"/>
      <c r="C157" s="199"/>
      <c r="D157" s="200" t="s">
        <v>147</v>
      </c>
      <c r="E157" s="201" t="s">
        <v>18</v>
      </c>
      <c r="F157" s="202" t="s">
        <v>558</v>
      </c>
      <c r="G157" s="199"/>
      <c r="H157" s="201" t="s">
        <v>18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147</v>
      </c>
      <c r="AU157" s="208" t="s">
        <v>79</v>
      </c>
      <c r="AV157" s="13" t="s">
        <v>77</v>
      </c>
      <c r="AW157" s="13" t="s">
        <v>31</v>
      </c>
      <c r="AX157" s="13" t="s">
        <v>70</v>
      </c>
      <c r="AY157" s="208" t="s">
        <v>136</v>
      </c>
    </row>
    <row r="158" spans="1:65" s="14" customFormat="1">
      <c r="B158" s="209"/>
      <c r="C158" s="210"/>
      <c r="D158" s="200" t="s">
        <v>147</v>
      </c>
      <c r="E158" s="211" t="s">
        <v>18</v>
      </c>
      <c r="F158" s="212" t="s">
        <v>586</v>
      </c>
      <c r="G158" s="210"/>
      <c r="H158" s="213">
        <v>21.44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147</v>
      </c>
      <c r="AU158" s="219" t="s">
        <v>79</v>
      </c>
      <c r="AV158" s="14" t="s">
        <v>79</v>
      </c>
      <c r="AW158" s="14" t="s">
        <v>31</v>
      </c>
      <c r="AX158" s="14" t="s">
        <v>70</v>
      </c>
      <c r="AY158" s="219" t="s">
        <v>136</v>
      </c>
    </row>
    <row r="159" spans="1:65" s="15" customFormat="1">
      <c r="B159" s="220"/>
      <c r="C159" s="221"/>
      <c r="D159" s="200" t="s">
        <v>147</v>
      </c>
      <c r="E159" s="222" t="s">
        <v>18</v>
      </c>
      <c r="F159" s="223" t="s">
        <v>150</v>
      </c>
      <c r="G159" s="221"/>
      <c r="H159" s="224">
        <v>21.44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147</v>
      </c>
      <c r="AU159" s="230" t="s">
        <v>79</v>
      </c>
      <c r="AV159" s="15" t="s">
        <v>143</v>
      </c>
      <c r="AW159" s="15" t="s">
        <v>31</v>
      </c>
      <c r="AX159" s="15" t="s">
        <v>77</v>
      </c>
      <c r="AY159" s="230" t="s">
        <v>136</v>
      </c>
    </row>
    <row r="160" spans="1:65" s="2" customFormat="1" ht="21.75" customHeight="1">
      <c r="A160" s="36"/>
      <c r="B160" s="37"/>
      <c r="C160" s="180" t="s">
        <v>8</v>
      </c>
      <c r="D160" s="180" t="s">
        <v>138</v>
      </c>
      <c r="E160" s="181" t="s">
        <v>608</v>
      </c>
      <c r="F160" s="182" t="s">
        <v>609</v>
      </c>
      <c r="G160" s="183" t="s">
        <v>141</v>
      </c>
      <c r="H160" s="184">
        <v>21.44</v>
      </c>
      <c r="I160" s="185"/>
      <c r="J160" s="186">
        <f>ROUND(I160*H160,2)</f>
        <v>0</v>
      </c>
      <c r="K160" s="182" t="s">
        <v>142</v>
      </c>
      <c r="L160" s="41"/>
      <c r="M160" s="187" t="s">
        <v>18</v>
      </c>
      <c r="N160" s="188" t="s">
        <v>41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143</v>
      </c>
      <c r="AT160" s="191" t="s">
        <v>138</v>
      </c>
      <c r="AU160" s="191" t="s">
        <v>79</v>
      </c>
      <c r="AY160" s="19" t="s">
        <v>136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77</v>
      </c>
      <c r="BK160" s="192">
        <f>ROUND(I160*H160,2)</f>
        <v>0</v>
      </c>
      <c r="BL160" s="19" t="s">
        <v>143</v>
      </c>
      <c r="BM160" s="191" t="s">
        <v>610</v>
      </c>
    </row>
    <row r="161" spans="1:65" s="2" customFormat="1">
      <c r="A161" s="36"/>
      <c r="B161" s="37"/>
      <c r="C161" s="38"/>
      <c r="D161" s="193" t="s">
        <v>145</v>
      </c>
      <c r="E161" s="38"/>
      <c r="F161" s="194" t="s">
        <v>611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145</v>
      </c>
      <c r="AU161" s="19" t="s">
        <v>79</v>
      </c>
    </row>
    <row r="162" spans="1:65" s="13" customFormat="1">
      <c r="B162" s="198"/>
      <c r="C162" s="199"/>
      <c r="D162" s="200" t="s">
        <v>147</v>
      </c>
      <c r="E162" s="201" t="s">
        <v>18</v>
      </c>
      <c r="F162" s="202" t="s">
        <v>558</v>
      </c>
      <c r="G162" s="199"/>
      <c r="H162" s="201" t="s">
        <v>18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147</v>
      </c>
      <c r="AU162" s="208" t="s">
        <v>79</v>
      </c>
      <c r="AV162" s="13" t="s">
        <v>77</v>
      </c>
      <c r="AW162" s="13" t="s">
        <v>31</v>
      </c>
      <c r="AX162" s="13" t="s">
        <v>70</v>
      </c>
      <c r="AY162" s="208" t="s">
        <v>136</v>
      </c>
    </row>
    <row r="163" spans="1:65" s="14" customFormat="1">
      <c r="B163" s="209"/>
      <c r="C163" s="210"/>
      <c r="D163" s="200" t="s">
        <v>147</v>
      </c>
      <c r="E163" s="211" t="s">
        <v>18</v>
      </c>
      <c r="F163" s="212" t="s">
        <v>612</v>
      </c>
      <c r="G163" s="210"/>
      <c r="H163" s="213">
        <v>21.44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147</v>
      </c>
      <c r="AU163" s="219" t="s">
        <v>79</v>
      </c>
      <c r="AV163" s="14" t="s">
        <v>79</v>
      </c>
      <c r="AW163" s="14" t="s">
        <v>31</v>
      </c>
      <c r="AX163" s="14" t="s">
        <v>70</v>
      </c>
      <c r="AY163" s="219" t="s">
        <v>136</v>
      </c>
    </row>
    <row r="164" spans="1:65" s="15" customFormat="1">
      <c r="B164" s="220"/>
      <c r="C164" s="221"/>
      <c r="D164" s="200" t="s">
        <v>147</v>
      </c>
      <c r="E164" s="222" t="s">
        <v>18</v>
      </c>
      <c r="F164" s="223" t="s">
        <v>150</v>
      </c>
      <c r="G164" s="221"/>
      <c r="H164" s="224">
        <v>21.44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147</v>
      </c>
      <c r="AU164" s="230" t="s">
        <v>79</v>
      </c>
      <c r="AV164" s="15" t="s">
        <v>143</v>
      </c>
      <c r="AW164" s="15" t="s">
        <v>31</v>
      </c>
      <c r="AX164" s="15" t="s">
        <v>77</v>
      </c>
      <c r="AY164" s="230" t="s">
        <v>136</v>
      </c>
    </row>
    <row r="165" spans="1:65" s="2" customFormat="1" ht="16.5" customHeight="1">
      <c r="A165" s="36"/>
      <c r="B165" s="37"/>
      <c r="C165" s="231" t="s">
        <v>232</v>
      </c>
      <c r="D165" s="231" t="s">
        <v>276</v>
      </c>
      <c r="E165" s="232" t="s">
        <v>613</v>
      </c>
      <c r="F165" s="233" t="s">
        <v>614</v>
      </c>
      <c r="G165" s="234" t="s">
        <v>199</v>
      </c>
      <c r="H165" s="235">
        <v>1.244</v>
      </c>
      <c r="I165" s="236"/>
      <c r="J165" s="237">
        <f>ROUND(I165*H165,2)</f>
        <v>0</v>
      </c>
      <c r="K165" s="233" t="s">
        <v>142</v>
      </c>
      <c r="L165" s="238"/>
      <c r="M165" s="239" t="s">
        <v>18</v>
      </c>
      <c r="N165" s="240" t="s">
        <v>41</v>
      </c>
      <c r="O165" s="66"/>
      <c r="P165" s="189">
        <f>O165*H165</f>
        <v>0</v>
      </c>
      <c r="Q165" s="189">
        <v>0.21</v>
      </c>
      <c r="R165" s="189">
        <f>Q165*H165</f>
        <v>0.26123999999999997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184</v>
      </c>
      <c r="AT165" s="191" t="s">
        <v>276</v>
      </c>
      <c r="AU165" s="191" t="s">
        <v>79</v>
      </c>
      <c r="AY165" s="19" t="s">
        <v>136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77</v>
      </c>
      <c r="BK165" s="192">
        <f>ROUND(I165*H165,2)</f>
        <v>0</v>
      </c>
      <c r="BL165" s="19" t="s">
        <v>143</v>
      </c>
      <c r="BM165" s="191" t="s">
        <v>615</v>
      </c>
    </row>
    <row r="166" spans="1:65" s="2" customFormat="1">
      <c r="A166" s="36"/>
      <c r="B166" s="37"/>
      <c r="C166" s="38"/>
      <c r="D166" s="193" t="s">
        <v>145</v>
      </c>
      <c r="E166" s="38"/>
      <c r="F166" s="194" t="s">
        <v>616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145</v>
      </c>
      <c r="AU166" s="19" t="s">
        <v>79</v>
      </c>
    </row>
    <row r="167" spans="1:65" s="14" customFormat="1">
      <c r="B167" s="209"/>
      <c r="C167" s="210"/>
      <c r="D167" s="200" t="s">
        <v>147</v>
      </c>
      <c r="E167" s="210"/>
      <c r="F167" s="212" t="s">
        <v>617</v>
      </c>
      <c r="G167" s="210"/>
      <c r="H167" s="213">
        <v>1.244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147</v>
      </c>
      <c r="AU167" s="219" t="s">
        <v>79</v>
      </c>
      <c r="AV167" s="14" t="s">
        <v>79</v>
      </c>
      <c r="AW167" s="14" t="s">
        <v>4</v>
      </c>
      <c r="AX167" s="14" t="s">
        <v>77</v>
      </c>
      <c r="AY167" s="219" t="s">
        <v>136</v>
      </c>
    </row>
    <row r="168" spans="1:65" s="2" customFormat="1" ht="21.75" customHeight="1">
      <c r="A168" s="36"/>
      <c r="B168" s="37"/>
      <c r="C168" s="180" t="s">
        <v>237</v>
      </c>
      <c r="D168" s="180" t="s">
        <v>138</v>
      </c>
      <c r="E168" s="181" t="s">
        <v>618</v>
      </c>
      <c r="F168" s="182" t="s">
        <v>619</v>
      </c>
      <c r="G168" s="183" t="s">
        <v>141</v>
      </c>
      <c r="H168" s="184">
        <v>21.44</v>
      </c>
      <c r="I168" s="185"/>
      <c r="J168" s="186">
        <f>ROUND(I168*H168,2)</f>
        <v>0</v>
      </c>
      <c r="K168" s="182" t="s">
        <v>142</v>
      </c>
      <c r="L168" s="41"/>
      <c r="M168" s="187" t="s">
        <v>18</v>
      </c>
      <c r="N168" s="188" t="s">
        <v>41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143</v>
      </c>
      <c r="AT168" s="191" t="s">
        <v>138</v>
      </c>
      <c r="AU168" s="191" t="s">
        <v>79</v>
      </c>
      <c r="AY168" s="19" t="s">
        <v>136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77</v>
      </c>
      <c r="BK168" s="192">
        <f>ROUND(I168*H168,2)</f>
        <v>0</v>
      </c>
      <c r="BL168" s="19" t="s">
        <v>143</v>
      </c>
      <c r="BM168" s="191" t="s">
        <v>620</v>
      </c>
    </row>
    <row r="169" spans="1:65" s="2" customFormat="1">
      <c r="A169" s="36"/>
      <c r="B169" s="37"/>
      <c r="C169" s="38"/>
      <c r="D169" s="193" t="s">
        <v>145</v>
      </c>
      <c r="E169" s="38"/>
      <c r="F169" s="194" t="s">
        <v>621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145</v>
      </c>
      <c r="AU169" s="19" t="s">
        <v>79</v>
      </c>
    </row>
    <row r="170" spans="1:65" s="13" customFormat="1">
      <c r="B170" s="198"/>
      <c r="C170" s="199"/>
      <c r="D170" s="200" t="s">
        <v>147</v>
      </c>
      <c r="E170" s="201" t="s">
        <v>18</v>
      </c>
      <c r="F170" s="202" t="s">
        <v>558</v>
      </c>
      <c r="G170" s="199"/>
      <c r="H170" s="201" t="s">
        <v>18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147</v>
      </c>
      <c r="AU170" s="208" t="s">
        <v>79</v>
      </c>
      <c r="AV170" s="13" t="s">
        <v>77</v>
      </c>
      <c r="AW170" s="13" t="s">
        <v>31</v>
      </c>
      <c r="AX170" s="13" t="s">
        <v>70</v>
      </c>
      <c r="AY170" s="208" t="s">
        <v>136</v>
      </c>
    </row>
    <row r="171" spans="1:65" s="14" customFormat="1">
      <c r="B171" s="209"/>
      <c r="C171" s="210"/>
      <c r="D171" s="200" t="s">
        <v>147</v>
      </c>
      <c r="E171" s="211" t="s">
        <v>18</v>
      </c>
      <c r="F171" s="212" t="s">
        <v>586</v>
      </c>
      <c r="G171" s="210"/>
      <c r="H171" s="213">
        <v>21.44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147</v>
      </c>
      <c r="AU171" s="219" t="s">
        <v>79</v>
      </c>
      <c r="AV171" s="14" t="s">
        <v>79</v>
      </c>
      <c r="AW171" s="14" t="s">
        <v>31</v>
      </c>
      <c r="AX171" s="14" t="s">
        <v>70</v>
      </c>
      <c r="AY171" s="219" t="s">
        <v>136</v>
      </c>
    </row>
    <row r="172" spans="1:65" s="15" customFormat="1">
      <c r="B172" s="220"/>
      <c r="C172" s="221"/>
      <c r="D172" s="200" t="s">
        <v>147</v>
      </c>
      <c r="E172" s="222" t="s">
        <v>18</v>
      </c>
      <c r="F172" s="223" t="s">
        <v>150</v>
      </c>
      <c r="G172" s="221"/>
      <c r="H172" s="224">
        <v>21.44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147</v>
      </c>
      <c r="AU172" s="230" t="s">
        <v>79</v>
      </c>
      <c r="AV172" s="15" t="s">
        <v>143</v>
      </c>
      <c r="AW172" s="15" t="s">
        <v>31</v>
      </c>
      <c r="AX172" s="15" t="s">
        <v>77</v>
      </c>
      <c r="AY172" s="230" t="s">
        <v>136</v>
      </c>
    </row>
    <row r="173" spans="1:65" s="2" customFormat="1" ht="16.5" customHeight="1">
      <c r="A173" s="36"/>
      <c r="B173" s="37"/>
      <c r="C173" s="231" t="s">
        <v>243</v>
      </c>
      <c r="D173" s="231" t="s">
        <v>276</v>
      </c>
      <c r="E173" s="232" t="s">
        <v>613</v>
      </c>
      <c r="F173" s="233" t="s">
        <v>614</v>
      </c>
      <c r="G173" s="234" t="s">
        <v>199</v>
      </c>
      <c r="H173" s="235">
        <v>6.0030000000000001</v>
      </c>
      <c r="I173" s="236"/>
      <c r="J173" s="237">
        <f>ROUND(I173*H173,2)</f>
        <v>0</v>
      </c>
      <c r="K173" s="233" t="s">
        <v>142</v>
      </c>
      <c r="L173" s="238"/>
      <c r="M173" s="239" t="s">
        <v>18</v>
      </c>
      <c r="N173" s="240" t="s">
        <v>41</v>
      </c>
      <c r="O173" s="66"/>
      <c r="P173" s="189">
        <f>O173*H173</f>
        <v>0</v>
      </c>
      <c r="Q173" s="189">
        <v>0.21</v>
      </c>
      <c r="R173" s="189">
        <f>Q173*H173</f>
        <v>1.2606299999999999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184</v>
      </c>
      <c r="AT173" s="191" t="s">
        <v>276</v>
      </c>
      <c r="AU173" s="191" t="s">
        <v>79</v>
      </c>
      <c r="AY173" s="19" t="s">
        <v>136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77</v>
      </c>
      <c r="BK173" s="192">
        <f>ROUND(I173*H173,2)</f>
        <v>0</v>
      </c>
      <c r="BL173" s="19" t="s">
        <v>143</v>
      </c>
      <c r="BM173" s="191" t="s">
        <v>622</v>
      </c>
    </row>
    <row r="174" spans="1:65" s="2" customFormat="1">
      <c r="A174" s="36"/>
      <c r="B174" s="37"/>
      <c r="C174" s="38"/>
      <c r="D174" s="193" t="s">
        <v>145</v>
      </c>
      <c r="E174" s="38"/>
      <c r="F174" s="194" t="s">
        <v>616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145</v>
      </c>
      <c r="AU174" s="19" t="s">
        <v>79</v>
      </c>
    </row>
    <row r="175" spans="1:65" s="14" customFormat="1">
      <c r="B175" s="209"/>
      <c r="C175" s="210"/>
      <c r="D175" s="200" t="s">
        <v>147</v>
      </c>
      <c r="E175" s="210"/>
      <c r="F175" s="212" t="s">
        <v>623</v>
      </c>
      <c r="G175" s="210"/>
      <c r="H175" s="213">
        <v>6.0030000000000001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147</v>
      </c>
      <c r="AU175" s="219" t="s">
        <v>79</v>
      </c>
      <c r="AV175" s="14" t="s">
        <v>79</v>
      </c>
      <c r="AW175" s="14" t="s">
        <v>4</v>
      </c>
      <c r="AX175" s="14" t="s">
        <v>77</v>
      </c>
      <c r="AY175" s="219" t="s">
        <v>136</v>
      </c>
    </row>
    <row r="176" spans="1:65" s="2" customFormat="1" ht="16.5" customHeight="1">
      <c r="A176" s="36"/>
      <c r="B176" s="37"/>
      <c r="C176" s="180" t="s">
        <v>248</v>
      </c>
      <c r="D176" s="180" t="s">
        <v>138</v>
      </c>
      <c r="E176" s="181" t="s">
        <v>624</v>
      </c>
      <c r="F176" s="182" t="s">
        <v>625</v>
      </c>
      <c r="G176" s="183" t="s">
        <v>141</v>
      </c>
      <c r="H176" s="184">
        <v>42.88</v>
      </c>
      <c r="I176" s="185"/>
      <c r="J176" s="186">
        <f>ROUND(I176*H176,2)</f>
        <v>0</v>
      </c>
      <c r="K176" s="182" t="s">
        <v>142</v>
      </c>
      <c r="L176" s="41"/>
      <c r="M176" s="187" t="s">
        <v>18</v>
      </c>
      <c r="N176" s="188" t="s">
        <v>41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143</v>
      </c>
      <c r="AT176" s="191" t="s">
        <v>138</v>
      </c>
      <c r="AU176" s="191" t="s">
        <v>79</v>
      </c>
      <c r="AY176" s="19" t="s">
        <v>136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77</v>
      </c>
      <c r="BK176" s="192">
        <f>ROUND(I176*H176,2)</f>
        <v>0</v>
      </c>
      <c r="BL176" s="19" t="s">
        <v>143</v>
      </c>
      <c r="BM176" s="191" t="s">
        <v>626</v>
      </c>
    </row>
    <row r="177" spans="1:65" s="2" customFormat="1">
      <c r="A177" s="36"/>
      <c r="B177" s="37"/>
      <c r="C177" s="38"/>
      <c r="D177" s="193" t="s">
        <v>145</v>
      </c>
      <c r="E177" s="38"/>
      <c r="F177" s="194" t="s">
        <v>627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145</v>
      </c>
      <c r="AU177" s="19" t="s">
        <v>79</v>
      </c>
    </row>
    <row r="178" spans="1:65" s="13" customFormat="1">
      <c r="B178" s="198"/>
      <c r="C178" s="199"/>
      <c r="D178" s="200" t="s">
        <v>147</v>
      </c>
      <c r="E178" s="201" t="s">
        <v>18</v>
      </c>
      <c r="F178" s="202" t="s">
        <v>558</v>
      </c>
      <c r="G178" s="199"/>
      <c r="H178" s="201" t="s">
        <v>18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147</v>
      </c>
      <c r="AU178" s="208" t="s">
        <v>79</v>
      </c>
      <c r="AV178" s="13" t="s">
        <v>77</v>
      </c>
      <c r="AW178" s="13" t="s">
        <v>31</v>
      </c>
      <c r="AX178" s="13" t="s">
        <v>70</v>
      </c>
      <c r="AY178" s="208" t="s">
        <v>136</v>
      </c>
    </row>
    <row r="179" spans="1:65" s="14" customFormat="1">
      <c r="B179" s="209"/>
      <c r="C179" s="210"/>
      <c r="D179" s="200" t="s">
        <v>147</v>
      </c>
      <c r="E179" s="211" t="s">
        <v>18</v>
      </c>
      <c r="F179" s="212" t="s">
        <v>628</v>
      </c>
      <c r="G179" s="210"/>
      <c r="H179" s="213">
        <v>42.88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147</v>
      </c>
      <c r="AU179" s="219" t="s">
        <v>79</v>
      </c>
      <c r="AV179" s="14" t="s">
        <v>79</v>
      </c>
      <c r="AW179" s="14" t="s">
        <v>31</v>
      </c>
      <c r="AX179" s="14" t="s">
        <v>70</v>
      </c>
      <c r="AY179" s="219" t="s">
        <v>136</v>
      </c>
    </row>
    <row r="180" spans="1:65" s="15" customFormat="1">
      <c r="B180" s="220"/>
      <c r="C180" s="221"/>
      <c r="D180" s="200" t="s">
        <v>147</v>
      </c>
      <c r="E180" s="222" t="s">
        <v>18</v>
      </c>
      <c r="F180" s="223" t="s">
        <v>150</v>
      </c>
      <c r="G180" s="221"/>
      <c r="H180" s="224">
        <v>42.88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147</v>
      </c>
      <c r="AU180" s="230" t="s">
        <v>79</v>
      </c>
      <c r="AV180" s="15" t="s">
        <v>143</v>
      </c>
      <c r="AW180" s="15" t="s">
        <v>31</v>
      </c>
      <c r="AX180" s="15" t="s">
        <v>77</v>
      </c>
      <c r="AY180" s="230" t="s">
        <v>136</v>
      </c>
    </row>
    <row r="181" spans="1:65" s="2" customFormat="1" ht="16.5" customHeight="1">
      <c r="A181" s="36"/>
      <c r="B181" s="37"/>
      <c r="C181" s="180" t="s">
        <v>253</v>
      </c>
      <c r="D181" s="180" t="s">
        <v>138</v>
      </c>
      <c r="E181" s="181" t="s">
        <v>629</v>
      </c>
      <c r="F181" s="182" t="s">
        <v>630</v>
      </c>
      <c r="G181" s="183" t="s">
        <v>141</v>
      </c>
      <c r="H181" s="184">
        <v>64.319999999999993</v>
      </c>
      <c r="I181" s="185"/>
      <c r="J181" s="186">
        <f>ROUND(I181*H181,2)</f>
        <v>0</v>
      </c>
      <c r="K181" s="182" t="s">
        <v>142</v>
      </c>
      <c r="L181" s="41"/>
      <c r="M181" s="187" t="s">
        <v>18</v>
      </c>
      <c r="N181" s="188" t="s">
        <v>41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143</v>
      </c>
      <c r="AT181" s="191" t="s">
        <v>138</v>
      </c>
      <c r="AU181" s="191" t="s">
        <v>79</v>
      </c>
      <c r="AY181" s="19" t="s">
        <v>136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77</v>
      </c>
      <c r="BK181" s="192">
        <f>ROUND(I181*H181,2)</f>
        <v>0</v>
      </c>
      <c r="BL181" s="19" t="s">
        <v>143</v>
      </c>
      <c r="BM181" s="191" t="s">
        <v>631</v>
      </c>
    </row>
    <row r="182" spans="1:65" s="2" customFormat="1">
      <c r="A182" s="36"/>
      <c r="B182" s="37"/>
      <c r="C182" s="38"/>
      <c r="D182" s="193" t="s">
        <v>145</v>
      </c>
      <c r="E182" s="38"/>
      <c r="F182" s="194" t="s">
        <v>632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145</v>
      </c>
      <c r="AU182" s="19" t="s">
        <v>79</v>
      </c>
    </row>
    <row r="183" spans="1:65" s="13" customFormat="1">
      <c r="B183" s="198"/>
      <c r="C183" s="199"/>
      <c r="D183" s="200" t="s">
        <v>147</v>
      </c>
      <c r="E183" s="201" t="s">
        <v>18</v>
      </c>
      <c r="F183" s="202" t="s">
        <v>558</v>
      </c>
      <c r="G183" s="199"/>
      <c r="H183" s="201" t="s">
        <v>18</v>
      </c>
      <c r="I183" s="203"/>
      <c r="J183" s="199"/>
      <c r="K183" s="199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147</v>
      </c>
      <c r="AU183" s="208" t="s">
        <v>79</v>
      </c>
      <c r="AV183" s="13" t="s">
        <v>77</v>
      </c>
      <c r="AW183" s="13" t="s">
        <v>31</v>
      </c>
      <c r="AX183" s="13" t="s">
        <v>70</v>
      </c>
      <c r="AY183" s="208" t="s">
        <v>136</v>
      </c>
    </row>
    <row r="184" spans="1:65" s="14" customFormat="1">
      <c r="B184" s="209"/>
      <c r="C184" s="210"/>
      <c r="D184" s="200" t="s">
        <v>147</v>
      </c>
      <c r="E184" s="211" t="s">
        <v>18</v>
      </c>
      <c r="F184" s="212" t="s">
        <v>633</v>
      </c>
      <c r="G184" s="210"/>
      <c r="H184" s="213">
        <v>64.319999999999993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147</v>
      </c>
      <c r="AU184" s="219" t="s">
        <v>79</v>
      </c>
      <c r="AV184" s="14" t="s">
        <v>79</v>
      </c>
      <c r="AW184" s="14" t="s">
        <v>31</v>
      </c>
      <c r="AX184" s="14" t="s">
        <v>70</v>
      </c>
      <c r="AY184" s="219" t="s">
        <v>136</v>
      </c>
    </row>
    <row r="185" spans="1:65" s="15" customFormat="1">
      <c r="B185" s="220"/>
      <c r="C185" s="221"/>
      <c r="D185" s="200" t="s">
        <v>147</v>
      </c>
      <c r="E185" s="222" t="s">
        <v>18</v>
      </c>
      <c r="F185" s="223" t="s">
        <v>150</v>
      </c>
      <c r="G185" s="221"/>
      <c r="H185" s="224">
        <v>64.319999999999993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147</v>
      </c>
      <c r="AU185" s="230" t="s">
        <v>79</v>
      </c>
      <c r="AV185" s="15" t="s">
        <v>143</v>
      </c>
      <c r="AW185" s="15" t="s">
        <v>31</v>
      </c>
      <c r="AX185" s="15" t="s">
        <v>77</v>
      </c>
      <c r="AY185" s="230" t="s">
        <v>136</v>
      </c>
    </row>
    <row r="186" spans="1:65" s="2" customFormat="1" ht="24.15" customHeight="1">
      <c r="A186" s="36"/>
      <c r="B186" s="37"/>
      <c r="C186" s="180" t="s">
        <v>7</v>
      </c>
      <c r="D186" s="180" t="s">
        <v>138</v>
      </c>
      <c r="E186" s="181" t="s">
        <v>634</v>
      </c>
      <c r="F186" s="182" t="s">
        <v>635</v>
      </c>
      <c r="G186" s="183" t="s">
        <v>141</v>
      </c>
      <c r="H186" s="184">
        <v>21.44</v>
      </c>
      <c r="I186" s="185"/>
      <c r="J186" s="186">
        <f>ROUND(I186*H186,2)</f>
        <v>0</v>
      </c>
      <c r="K186" s="182" t="s">
        <v>142</v>
      </c>
      <c r="L186" s="41"/>
      <c r="M186" s="187" t="s">
        <v>18</v>
      </c>
      <c r="N186" s="188" t="s">
        <v>41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143</v>
      </c>
      <c r="AT186" s="191" t="s">
        <v>138</v>
      </c>
      <c r="AU186" s="191" t="s">
        <v>79</v>
      </c>
      <c r="AY186" s="19" t="s">
        <v>136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77</v>
      </c>
      <c r="BK186" s="192">
        <f>ROUND(I186*H186,2)</f>
        <v>0</v>
      </c>
      <c r="BL186" s="19" t="s">
        <v>143</v>
      </c>
      <c r="BM186" s="191" t="s">
        <v>636</v>
      </c>
    </row>
    <row r="187" spans="1:65" s="2" customFormat="1">
      <c r="A187" s="36"/>
      <c r="B187" s="37"/>
      <c r="C187" s="38"/>
      <c r="D187" s="193" t="s">
        <v>145</v>
      </c>
      <c r="E187" s="38"/>
      <c r="F187" s="194" t="s">
        <v>637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145</v>
      </c>
      <c r="AU187" s="19" t="s">
        <v>79</v>
      </c>
    </row>
    <row r="188" spans="1:65" s="13" customFormat="1">
      <c r="B188" s="198"/>
      <c r="C188" s="199"/>
      <c r="D188" s="200" t="s">
        <v>147</v>
      </c>
      <c r="E188" s="201" t="s">
        <v>18</v>
      </c>
      <c r="F188" s="202" t="s">
        <v>558</v>
      </c>
      <c r="G188" s="199"/>
      <c r="H188" s="201" t="s">
        <v>18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147</v>
      </c>
      <c r="AU188" s="208" t="s">
        <v>79</v>
      </c>
      <c r="AV188" s="13" t="s">
        <v>77</v>
      </c>
      <c r="AW188" s="13" t="s">
        <v>31</v>
      </c>
      <c r="AX188" s="13" t="s">
        <v>70</v>
      </c>
      <c r="AY188" s="208" t="s">
        <v>136</v>
      </c>
    </row>
    <row r="189" spans="1:65" s="14" customFormat="1">
      <c r="B189" s="209"/>
      <c r="C189" s="210"/>
      <c r="D189" s="200" t="s">
        <v>147</v>
      </c>
      <c r="E189" s="211" t="s">
        <v>18</v>
      </c>
      <c r="F189" s="212" t="s">
        <v>612</v>
      </c>
      <c r="G189" s="210"/>
      <c r="H189" s="213">
        <v>21.44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147</v>
      </c>
      <c r="AU189" s="219" t="s">
        <v>79</v>
      </c>
      <c r="AV189" s="14" t="s">
        <v>79</v>
      </c>
      <c r="AW189" s="14" t="s">
        <v>31</v>
      </c>
      <c r="AX189" s="14" t="s">
        <v>70</v>
      </c>
      <c r="AY189" s="219" t="s">
        <v>136</v>
      </c>
    </row>
    <row r="190" spans="1:65" s="15" customFormat="1">
      <c r="B190" s="220"/>
      <c r="C190" s="221"/>
      <c r="D190" s="200" t="s">
        <v>147</v>
      </c>
      <c r="E190" s="222" t="s">
        <v>18</v>
      </c>
      <c r="F190" s="223" t="s">
        <v>150</v>
      </c>
      <c r="G190" s="221"/>
      <c r="H190" s="224">
        <v>21.44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147</v>
      </c>
      <c r="AU190" s="230" t="s">
        <v>79</v>
      </c>
      <c r="AV190" s="15" t="s">
        <v>143</v>
      </c>
      <c r="AW190" s="15" t="s">
        <v>31</v>
      </c>
      <c r="AX190" s="15" t="s">
        <v>77</v>
      </c>
      <c r="AY190" s="230" t="s">
        <v>136</v>
      </c>
    </row>
    <row r="191" spans="1:65" s="2" customFormat="1" ht="16.5" customHeight="1">
      <c r="A191" s="36"/>
      <c r="B191" s="37"/>
      <c r="C191" s="231" t="s">
        <v>263</v>
      </c>
      <c r="D191" s="231" t="s">
        <v>276</v>
      </c>
      <c r="E191" s="232" t="s">
        <v>601</v>
      </c>
      <c r="F191" s="233" t="s">
        <v>602</v>
      </c>
      <c r="G191" s="234" t="s">
        <v>603</v>
      </c>
      <c r="H191" s="235">
        <v>0.32200000000000001</v>
      </c>
      <c r="I191" s="236"/>
      <c r="J191" s="237">
        <f>ROUND(I191*H191,2)</f>
        <v>0</v>
      </c>
      <c r="K191" s="233" t="s">
        <v>142</v>
      </c>
      <c r="L191" s="238"/>
      <c r="M191" s="239" t="s">
        <v>18</v>
      </c>
      <c r="N191" s="240" t="s">
        <v>41</v>
      </c>
      <c r="O191" s="66"/>
      <c r="P191" s="189">
        <f>O191*H191</f>
        <v>0</v>
      </c>
      <c r="Q191" s="189">
        <v>1E-3</v>
      </c>
      <c r="R191" s="189">
        <f>Q191*H191</f>
        <v>3.2200000000000002E-4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184</v>
      </c>
      <c r="AT191" s="191" t="s">
        <v>276</v>
      </c>
      <c r="AU191" s="191" t="s">
        <v>79</v>
      </c>
      <c r="AY191" s="19" t="s">
        <v>136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77</v>
      </c>
      <c r="BK191" s="192">
        <f>ROUND(I191*H191,2)</f>
        <v>0</v>
      </c>
      <c r="BL191" s="19" t="s">
        <v>143</v>
      </c>
      <c r="BM191" s="191" t="s">
        <v>638</v>
      </c>
    </row>
    <row r="192" spans="1:65" s="2" customFormat="1">
      <c r="A192" s="36"/>
      <c r="B192" s="37"/>
      <c r="C192" s="38"/>
      <c r="D192" s="193" t="s">
        <v>145</v>
      </c>
      <c r="E192" s="38"/>
      <c r="F192" s="194" t="s">
        <v>605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145</v>
      </c>
      <c r="AU192" s="19" t="s">
        <v>79</v>
      </c>
    </row>
    <row r="193" spans="1:65" s="14" customFormat="1">
      <c r="B193" s="209"/>
      <c r="C193" s="210"/>
      <c r="D193" s="200" t="s">
        <v>147</v>
      </c>
      <c r="E193" s="210"/>
      <c r="F193" s="212" t="s">
        <v>639</v>
      </c>
      <c r="G193" s="210"/>
      <c r="H193" s="213">
        <v>0.32200000000000001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147</v>
      </c>
      <c r="AU193" s="219" t="s">
        <v>79</v>
      </c>
      <c r="AV193" s="14" t="s">
        <v>79</v>
      </c>
      <c r="AW193" s="14" t="s">
        <v>4</v>
      </c>
      <c r="AX193" s="14" t="s">
        <v>77</v>
      </c>
      <c r="AY193" s="219" t="s">
        <v>136</v>
      </c>
    </row>
    <row r="194" spans="1:65" s="2" customFormat="1" ht="16.5" customHeight="1">
      <c r="A194" s="36"/>
      <c r="B194" s="37"/>
      <c r="C194" s="180" t="s">
        <v>269</v>
      </c>
      <c r="D194" s="180" t="s">
        <v>138</v>
      </c>
      <c r="E194" s="181" t="s">
        <v>640</v>
      </c>
      <c r="F194" s="182" t="s">
        <v>641</v>
      </c>
      <c r="G194" s="183" t="s">
        <v>141</v>
      </c>
      <c r="H194" s="184">
        <v>21.44</v>
      </c>
      <c r="I194" s="185"/>
      <c r="J194" s="186">
        <f>ROUND(I194*H194,2)</f>
        <v>0</v>
      </c>
      <c r="K194" s="182" t="s">
        <v>142</v>
      </c>
      <c r="L194" s="41"/>
      <c r="M194" s="187" t="s">
        <v>18</v>
      </c>
      <c r="N194" s="188" t="s">
        <v>41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143</v>
      </c>
      <c r="AT194" s="191" t="s">
        <v>138</v>
      </c>
      <c r="AU194" s="191" t="s">
        <v>79</v>
      </c>
      <c r="AY194" s="19" t="s">
        <v>136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77</v>
      </c>
      <c r="BK194" s="192">
        <f>ROUND(I194*H194,2)</f>
        <v>0</v>
      </c>
      <c r="BL194" s="19" t="s">
        <v>143</v>
      </c>
      <c r="BM194" s="191" t="s">
        <v>642</v>
      </c>
    </row>
    <row r="195" spans="1:65" s="2" customFormat="1">
      <c r="A195" s="36"/>
      <c r="B195" s="37"/>
      <c r="C195" s="38"/>
      <c r="D195" s="193" t="s">
        <v>145</v>
      </c>
      <c r="E195" s="38"/>
      <c r="F195" s="194" t="s">
        <v>643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145</v>
      </c>
      <c r="AU195" s="19" t="s">
        <v>79</v>
      </c>
    </row>
    <row r="196" spans="1:65" s="13" customFormat="1">
      <c r="B196" s="198"/>
      <c r="C196" s="199"/>
      <c r="D196" s="200" t="s">
        <v>147</v>
      </c>
      <c r="E196" s="201" t="s">
        <v>18</v>
      </c>
      <c r="F196" s="202" t="s">
        <v>558</v>
      </c>
      <c r="G196" s="199"/>
      <c r="H196" s="201" t="s">
        <v>18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147</v>
      </c>
      <c r="AU196" s="208" t="s">
        <v>79</v>
      </c>
      <c r="AV196" s="13" t="s">
        <v>77</v>
      </c>
      <c r="AW196" s="13" t="s">
        <v>31</v>
      </c>
      <c r="AX196" s="13" t="s">
        <v>70</v>
      </c>
      <c r="AY196" s="208" t="s">
        <v>136</v>
      </c>
    </row>
    <row r="197" spans="1:65" s="14" customFormat="1">
      <c r="B197" s="209"/>
      <c r="C197" s="210"/>
      <c r="D197" s="200" t="s">
        <v>147</v>
      </c>
      <c r="E197" s="211" t="s">
        <v>18</v>
      </c>
      <c r="F197" s="212" t="s">
        <v>586</v>
      </c>
      <c r="G197" s="210"/>
      <c r="H197" s="213">
        <v>21.44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147</v>
      </c>
      <c r="AU197" s="219" t="s">
        <v>79</v>
      </c>
      <c r="AV197" s="14" t="s">
        <v>79</v>
      </c>
      <c r="AW197" s="14" t="s">
        <v>31</v>
      </c>
      <c r="AX197" s="14" t="s">
        <v>70</v>
      </c>
      <c r="AY197" s="219" t="s">
        <v>136</v>
      </c>
    </row>
    <row r="198" spans="1:65" s="15" customFormat="1">
      <c r="B198" s="220"/>
      <c r="C198" s="221"/>
      <c r="D198" s="200" t="s">
        <v>147</v>
      </c>
      <c r="E198" s="222" t="s">
        <v>18</v>
      </c>
      <c r="F198" s="223" t="s">
        <v>150</v>
      </c>
      <c r="G198" s="221"/>
      <c r="H198" s="224">
        <v>21.44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147</v>
      </c>
      <c r="AU198" s="230" t="s">
        <v>79</v>
      </c>
      <c r="AV198" s="15" t="s">
        <v>143</v>
      </c>
      <c r="AW198" s="15" t="s">
        <v>31</v>
      </c>
      <c r="AX198" s="15" t="s">
        <v>77</v>
      </c>
      <c r="AY198" s="230" t="s">
        <v>136</v>
      </c>
    </row>
    <row r="199" spans="1:65" s="2" customFormat="1" ht="16.5" customHeight="1">
      <c r="A199" s="36"/>
      <c r="B199" s="37"/>
      <c r="C199" s="180" t="s">
        <v>275</v>
      </c>
      <c r="D199" s="180" t="s">
        <v>138</v>
      </c>
      <c r="E199" s="181" t="s">
        <v>644</v>
      </c>
      <c r="F199" s="182" t="s">
        <v>645</v>
      </c>
      <c r="G199" s="183" t="s">
        <v>141</v>
      </c>
      <c r="H199" s="184">
        <v>21.44</v>
      </c>
      <c r="I199" s="185"/>
      <c r="J199" s="186">
        <f>ROUND(I199*H199,2)</f>
        <v>0</v>
      </c>
      <c r="K199" s="182" t="s">
        <v>142</v>
      </c>
      <c r="L199" s="41"/>
      <c r="M199" s="187" t="s">
        <v>18</v>
      </c>
      <c r="N199" s="188" t="s">
        <v>41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143</v>
      </c>
      <c r="AT199" s="191" t="s">
        <v>138</v>
      </c>
      <c r="AU199" s="191" t="s">
        <v>79</v>
      </c>
      <c r="AY199" s="19" t="s">
        <v>136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77</v>
      </c>
      <c r="BK199" s="192">
        <f>ROUND(I199*H199,2)</f>
        <v>0</v>
      </c>
      <c r="BL199" s="19" t="s">
        <v>143</v>
      </c>
      <c r="BM199" s="191" t="s">
        <v>646</v>
      </c>
    </row>
    <row r="200" spans="1:65" s="2" customFormat="1">
      <c r="A200" s="36"/>
      <c r="B200" s="37"/>
      <c r="C200" s="38"/>
      <c r="D200" s="193" t="s">
        <v>145</v>
      </c>
      <c r="E200" s="38"/>
      <c r="F200" s="194" t="s">
        <v>647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145</v>
      </c>
      <c r="AU200" s="19" t="s">
        <v>79</v>
      </c>
    </row>
    <row r="201" spans="1:65" s="13" customFormat="1">
      <c r="B201" s="198"/>
      <c r="C201" s="199"/>
      <c r="D201" s="200" t="s">
        <v>147</v>
      </c>
      <c r="E201" s="201" t="s">
        <v>18</v>
      </c>
      <c r="F201" s="202" t="s">
        <v>558</v>
      </c>
      <c r="G201" s="199"/>
      <c r="H201" s="201" t="s">
        <v>18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147</v>
      </c>
      <c r="AU201" s="208" t="s">
        <v>79</v>
      </c>
      <c r="AV201" s="13" t="s">
        <v>77</v>
      </c>
      <c r="AW201" s="13" t="s">
        <v>31</v>
      </c>
      <c r="AX201" s="13" t="s">
        <v>70</v>
      </c>
      <c r="AY201" s="208" t="s">
        <v>136</v>
      </c>
    </row>
    <row r="202" spans="1:65" s="14" customFormat="1">
      <c r="B202" s="209"/>
      <c r="C202" s="210"/>
      <c r="D202" s="200" t="s">
        <v>147</v>
      </c>
      <c r="E202" s="211" t="s">
        <v>18</v>
      </c>
      <c r="F202" s="212" t="s">
        <v>648</v>
      </c>
      <c r="G202" s="210"/>
      <c r="H202" s="213">
        <v>21.44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147</v>
      </c>
      <c r="AU202" s="219" t="s">
        <v>79</v>
      </c>
      <c r="AV202" s="14" t="s">
        <v>79</v>
      </c>
      <c r="AW202" s="14" t="s">
        <v>31</v>
      </c>
      <c r="AX202" s="14" t="s">
        <v>70</v>
      </c>
      <c r="AY202" s="219" t="s">
        <v>136</v>
      </c>
    </row>
    <row r="203" spans="1:65" s="15" customFormat="1">
      <c r="B203" s="220"/>
      <c r="C203" s="221"/>
      <c r="D203" s="200" t="s">
        <v>147</v>
      </c>
      <c r="E203" s="222" t="s">
        <v>18</v>
      </c>
      <c r="F203" s="223" t="s">
        <v>150</v>
      </c>
      <c r="G203" s="221"/>
      <c r="H203" s="224">
        <v>21.44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147</v>
      </c>
      <c r="AU203" s="230" t="s">
        <v>79</v>
      </c>
      <c r="AV203" s="15" t="s">
        <v>143</v>
      </c>
      <c r="AW203" s="15" t="s">
        <v>31</v>
      </c>
      <c r="AX203" s="15" t="s">
        <v>77</v>
      </c>
      <c r="AY203" s="230" t="s">
        <v>136</v>
      </c>
    </row>
    <row r="204" spans="1:65" s="2" customFormat="1" ht="16.5" customHeight="1">
      <c r="A204" s="36"/>
      <c r="B204" s="37"/>
      <c r="C204" s="180" t="s">
        <v>283</v>
      </c>
      <c r="D204" s="180" t="s">
        <v>138</v>
      </c>
      <c r="E204" s="181" t="s">
        <v>649</v>
      </c>
      <c r="F204" s="182" t="s">
        <v>650</v>
      </c>
      <c r="G204" s="183" t="s">
        <v>199</v>
      </c>
      <c r="H204" s="184">
        <v>0.32200000000000001</v>
      </c>
      <c r="I204" s="185"/>
      <c r="J204" s="186">
        <f>ROUND(I204*H204,2)</f>
        <v>0</v>
      </c>
      <c r="K204" s="182" t="s">
        <v>142</v>
      </c>
      <c r="L204" s="41"/>
      <c r="M204" s="187" t="s">
        <v>18</v>
      </c>
      <c r="N204" s="188" t="s">
        <v>41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143</v>
      </c>
      <c r="AT204" s="191" t="s">
        <v>138</v>
      </c>
      <c r="AU204" s="191" t="s">
        <v>79</v>
      </c>
      <c r="AY204" s="19" t="s">
        <v>136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77</v>
      </c>
      <c r="BK204" s="192">
        <f>ROUND(I204*H204,2)</f>
        <v>0</v>
      </c>
      <c r="BL204" s="19" t="s">
        <v>143</v>
      </c>
      <c r="BM204" s="191" t="s">
        <v>651</v>
      </c>
    </row>
    <row r="205" spans="1:65" s="2" customFormat="1">
      <c r="A205" s="36"/>
      <c r="B205" s="37"/>
      <c r="C205" s="38"/>
      <c r="D205" s="193" t="s">
        <v>145</v>
      </c>
      <c r="E205" s="38"/>
      <c r="F205" s="194" t="s">
        <v>652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145</v>
      </c>
      <c r="AU205" s="19" t="s">
        <v>79</v>
      </c>
    </row>
    <row r="206" spans="1:65" s="13" customFormat="1">
      <c r="B206" s="198"/>
      <c r="C206" s="199"/>
      <c r="D206" s="200" t="s">
        <v>147</v>
      </c>
      <c r="E206" s="201" t="s">
        <v>18</v>
      </c>
      <c r="F206" s="202" t="s">
        <v>558</v>
      </c>
      <c r="G206" s="199"/>
      <c r="H206" s="201" t="s">
        <v>18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147</v>
      </c>
      <c r="AU206" s="208" t="s">
        <v>79</v>
      </c>
      <c r="AV206" s="13" t="s">
        <v>77</v>
      </c>
      <c r="AW206" s="13" t="s">
        <v>31</v>
      </c>
      <c r="AX206" s="13" t="s">
        <v>70</v>
      </c>
      <c r="AY206" s="208" t="s">
        <v>136</v>
      </c>
    </row>
    <row r="207" spans="1:65" s="14" customFormat="1">
      <c r="B207" s="209"/>
      <c r="C207" s="210"/>
      <c r="D207" s="200" t="s">
        <v>147</v>
      </c>
      <c r="E207" s="211" t="s">
        <v>18</v>
      </c>
      <c r="F207" s="212" t="s">
        <v>653</v>
      </c>
      <c r="G207" s="210"/>
      <c r="H207" s="213">
        <v>0.32200000000000001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147</v>
      </c>
      <c r="AU207" s="219" t="s">
        <v>79</v>
      </c>
      <c r="AV207" s="14" t="s">
        <v>79</v>
      </c>
      <c r="AW207" s="14" t="s">
        <v>31</v>
      </c>
      <c r="AX207" s="14" t="s">
        <v>70</v>
      </c>
      <c r="AY207" s="219" t="s">
        <v>136</v>
      </c>
    </row>
    <row r="208" spans="1:65" s="15" customFormat="1">
      <c r="B208" s="220"/>
      <c r="C208" s="221"/>
      <c r="D208" s="200" t="s">
        <v>147</v>
      </c>
      <c r="E208" s="222" t="s">
        <v>18</v>
      </c>
      <c r="F208" s="223" t="s">
        <v>150</v>
      </c>
      <c r="G208" s="221"/>
      <c r="H208" s="224">
        <v>0.32200000000000001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147</v>
      </c>
      <c r="AU208" s="230" t="s">
        <v>79</v>
      </c>
      <c r="AV208" s="15" t="s">
        <v>143</v>
      </c>
      <c r="AW208" s="15" t="s">
        <v>31</v>
      </c>
      <c r="AX208" s="15" t="s">
        <v>77</v>
      </c>
      <c r="AY208" s="230" t="s">
        <v>136</v>
      </c>
    </row>
    <row r="209" spans="1:65" s="12" customFormat="1" ht="22.8" customHeight="1">
      <c r="B209" s="164"/>
      <c r="C209" s="165"/>
      <c r="D209" s="166" t="s">
        <v>69</v>
      </c>
      <c r="E209" s="178" t="s">
        <v>168</v>
      </c>
      <c r="F209" s="178" t="s">
        <v>345</v>
      </c>
      <c r="G209" s="165"/>
      <c r="H209" s="165"/>
      <c r="I209" s="168"/>
      <c r="J209" s="179">
        <f>BK209</f>
        <v>0</v>
      </c>
      <c r="K209" s="165"/>
      <c r="L209" s="170"/>
      <c r="M209" s="171"/>
      <c r="N209" s="172"/>
      <c r="O209" s="172"/>
      <c r="P209" s="173">
        <f>SUM(P210:P284)</f>
        <v>0</v>
      </c>
      <c r="Q209" s="172"/>
      <c r="R209" s="173">
        <f>SUM(R210:R284)</f>
        <v>2.1303510000000001</v>
      </c>
      <c r="S209" s="172"/>
      <c r="T209" s="174">
        <f>SUM(T210:T284)</f>
        <v>0</v>
      </c>
      <c r="AR209" s="175" t="s">
        <v>77</v>
      </c>
      <c r="AT209" s="176" t="s">
        <v>69</v>
      </c>
      <c r="AU209" s="176" t="s">
        <v>77</v>
      </c>
      <c r="AY209" s="175" t="s">
        <v>136</v>
      </c>
      <c r="BK209" s="177">
        <f>SUM(BK210:BK284)</f>
        <v>0</v>
      </c>
    </row>
    <row r="210" spans="1:65" s="2" customFormat="1" ht="16.5" customHeight="1">
      <c r="A210" s="36"/>
      <c r="B210" s="37"/>
      <c r="C210" s="180" t="s">
        <v>289</v>
      </c>
      <c r="D210" s="180" t="s">
        <v>138</v>
      </c>
      <c r="E210" s="181" t="s">
        <v>347</v>
      </c>
      <c r="F210" s="182" t="s">
        <v>348</v>
      </c>
      <c r="G210" s="183" t="s">
        <v>141</v>
      </c>
      <c r="H210" s="184">
        <v>9.7200000000000006</v>
      </c>
      <c r="I210" s="185"/>
      <c r="J210" s="186">
        <f>ROUND(I210*H210,2)</f>
        <v>0</v>
      </c>
      <c r="K210" s="182" t="s">
        <v>142</v>
      </c>
      <c r="L210" s="41"/>
      <c r="M210" s="187" t="s">
        <v>18</v>
      </c>
      <c r="N210" s="188" t="s">
        <v>41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143</v>
      </c>
      <c r="AT210" s="191" t="s">
        <v>138</v>
      </c>
      <c r="AU210" s="191" t="s">
        <v>79</v>
      </c>
      <c r="AY210" s="19" t="s">
        <v>136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77</v>
      </c>
      <c r="BK210" s="192">
        <f>ROUND(I210*H210,2)</f>
        <v>0</v>
      </c>
      <c r="BL210" s="19" t="s">
        <v>143</v>
      </c>
      <c r="BM210" s="191" t="s">
        <v>654</v>
      </c>
    </row>
    <row r="211" spans="1:65" s="2" customFormat="1">
      <c r="A211" s="36"/>
      <c r="B211" s="37"/>
      <c r="C211" s="38"/>
      <c r="D211" s="193" t="s">
        <v>145</v>
      </c>
      <c r="E211" s="38"/>
      <c r="F211" s="194" t="s">
        <v>350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145</v>
      </c>
      <c r="AU211" s="19" t="s">
        <v>79</v>
      </c>
    </row>
    <row r="212" spans="1:65" s="13" customFormat="1">
      <c r="B212" s="198"/>
      <c r="C212" s="199"/>
      <c r="D212" s="200" t="s">
        <v>147</v>
      </c>
      <c r="E212" s="201" t="s">
        <v>18</v>
      </c>
      <c r="F212" s="202" t="s">
        <v>558</v>
      </c>
      <c r="G212" s="199"/>
      <c r="H212" s="201" t="s">
        <v>18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147</v>
      </c>
      <c r="AU212" s="208" t="s">
        <v>79</v>
      </c>
      <c r="AV212" s="13" t="s">
        <v>77</v>
      </c>
      <c r="AW212" s="13" t="s">
        <v>31</v>
      </c>
      <c r="AX212" s="13" t="s">
        <v>70</v>
      </c>
      <c r="AY212" s="208" t="s">
        <v>136</v>
      </c>
    </row>
    <row r="213" spans="1:65" s="13" customFormat="1">
      <c r="B213" s="198"/>
      <c r="C213" s="199"/>
      <c r="D213" s="200" t="s">
        <v>147</v>
      </c>
      <c r="E213" s="201" t="s">
        <v>18</v>
      </c>
      <c r="F213" s="202" t="s">
        <v>591</v>
      </c>
      <c r="G213" s="199"/>
      <c r="H213" s="201" t="s">
        <v>18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147</v>
      </c>
      <c r="AU213" s="208" t="s">
        <v>79</v>
      </c>
      <c r="AV213" s="13" t="s">
        <v>77</v>
      </c>
      <c r="AW213" s="13" t="s">
        <v>31</v>
      </c>
      <c r="AX213" s="13" t="s">
        <v>70</v>
      </c>
      <c r="AY213" s="208" t="s">
        <v>136</v>
      </c>
    </row>
    <row r="214" spans="1:65" s="14" customFormat="1">
      <c r="B214" s="209"/>
      <c r="C214" s="210"/>
      <c r="D214" s="200" t="s">
        <v>147</v>
      </c>
      <c r="E214" s="211" t="s">
        <v>18</v>
      </c>
      <c r="F214" s="212" t="s">
        <v>655</v>
      </c>
      <c r="G214" s="210"/>
      <c r="H214" s="213">
        <v>8.64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147</v>
      </c>
      <c r="AU214" s="219" t="s">
        <v>79</v>
      </c>
      <c r="AV214" s="14" t="s">
        <v>79</v>
      </c>
      <c r="AW214" s="14" t="s">
        <v>31</v>
      </c>
      <c r="AX214" s="14" t="s">
        <v>70</v>
      </c>
      <c r="AY214" s="219" t="s">
        <v>136</v>
      </c>
    </row>
    <row r="215" spans="1:65" s="14" customFormat="1">
      <c r="B215" s="209"/>
      <c r="C215" s="210"/>
      <c r="D215" s="200" t="s">
        <v>147</v>
      </c>
      <c r="E215" s="211" t="s">
        <v>18</v>
      </c>
      <c r="F215" s="212" t="s">
        <v>656</v>
      </c>
      <c r="G215" s="210"/>
      <c r="H215" s="213">
        <v>1.08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147</v>
      </c>
      <c r="AU215" s="219" t="s">
        <v>79</v>
      </c>
      <c r="AV215" s="14" t="s">
        <v>79</v>
      </c>
      <c r="AW215" s="14" t="s">
        <v>31</v>
      </c>
      <c r="AX215" s="14" t="s">
        <v>70</v>
      </c>
      <c r="AY215" s="219" t="s">
        <v>136</v>
      </c>
    </row>
    <row r="216" spans="1:65" s="15" customFormat="1">
      <c r="B216" s="220"/>
      <c r="C216" s="221"/>
      <c r="D216" s="200" t="s">
        <v>147</v>
      </c>
      <c r="E216" s="222" t="s">
        <v>18</v>
      </c>
      <c r="F216" s="223" t="s">
        <v>150</v>
      </c>
      <c r="G216" s="221"/>
      <c r="H216" s="224">
        <v>9.7200000000000006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147</v>
      </c>
      <c r="AU216" s="230" t="s">
        <v>79</v>
      </c>
      <c r="AV216" s="15" t="s">
        <v>143</v>
      </c>
      <c r="AW216" s="15" t="s">
        <v>31</v>
      </c>
      <c r="AX216" s="15" t="s">
        <v>77</v>
      </c>
      <c r="AY216" s="230" t="s">
        <v>136</v>
      </c>
    </row>
    <row r="217" spans="1:65" s="2" customFormat="1" ht="16.5" customHeight="1">
      <c r="A217" s="36"/>
      <c r="B217" s="37"/>
      <c r="C217" s="180" t="s">
        <v>295</v>
      </c>
      <c r="D217" s="180" t="s">
        <v>138</v>
      </c>
      <c r="E217" s="181" t="s">
        <v>353</v>
      </c>
      <c r="F217" s="182" t="s">
        <v>354</v>
      </c>
      <c r="G217" s="183" t="s">
        <v>141</v>
      </c>
      <c r="H217" s="184">
        <v>128.09</v>
      </c>
      <c r="I217" s="185"/>
      <c r="J217" s="186">
        <f>ROUND(I217*H217,2)</f>
        <v>0</v>
      </c>
      <c r="K217" s="182" t="s">
        <v>142</v>
      </c>
      <c r="L217" s="41"/>
      <c r="M217" s="187" t="s">
        <v>18</v>
      </c>
      <c r="N217" s="188" t="s">
        <v>41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143</v>
      </c>
      <c r="AT217" s="191" t="s">
        <v>138</v>
      </c>
      <c r="AU217" s="191" t="s">
        <v>79</v>
      </c>
      <c r="AY217" s="19" t="s">
        <v>136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77</v>
      </c>
      <c r="BK217" s="192">
        <f>ROUND(I217*H217,2)</f>
        <v>0</v>
      </c>
      <c r="BL217" s="19" t="s">
        <v>143</v>
      </c>
      <c r="BM217" s="191" t="s">
        <v>657</v>
      </c>
    </row>
    <row r="218" spans="1:65" s="2" customFormat="1">
      <c r="A218" s="36"/>
      <c r="B218" s="37"/>
      <c r="C218" s="38"/>
      <c r="D218" s="193" t="s">
        <v>145</v>
      </c>
      <c r="E218" s="38"/>
      <c r="F218" s="194" t="s">
        <v>356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145</v>
      </c>
      <c r="AU218" s="19" t="s">
        <v>79</v>
      </c>
    </row>
    <row r="219" spans="1:65" s="13" customFormat="1">
      <c r="B219" s="198"/>
      <c r="C219" s="199"/>
      <c r="D219" s="200" t="s">
        <v>147</v>
      </c>
      <c r="E219" s="201" t="s">
        <v>18</v>
      </c>
      <c r="F219" s="202" t="s">
        <v>558</v>
      </c>
      <c r="G219" s="199"/>
      <c r="H219" s="201" t="s">
        <v>18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147</v>
      </c>
      <c r="AU219" s="208" t="s">
        <v>79</v>
      </c>
      <c r="AV219" s="13" t="s">
        <v>77</v>
      </c>
      <c r="AW219" s="13" t="s">
        <v>31</v>
      </c>
      <c r="AX219" s="13" t="s">
        <v>70</v>
      </c>
      <c r="AY219" s="208" t="s">
        <v>136</v>
      </c>
    </row>
    <row r="220" spans="1:65" s="13" customFormat="1">
      <c r="B220" s="198"/>
      <c r="C220" s="199"/>
      <c r="D220" s="200" t="s">
        <v>147</v>
      </c>
      <c r="E220" s="201" t="s">
        <v>18</v>
      </c>
      <c r="F220" s="202" t="s">
        <v>591</v>
      </c>
      <c r="G220" s="199"/>
      <c r="H220" s="201" t="s">
        <v>18</v>
      </c>
      <c r="I220" s="203"/>
      <c r="J220" s="199"/>
      <c r="K220" s="199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147</v>
      </c>
      <c r="AU220" s="208" t="s">
        <v>79</v>
      </c>
      <c r="AV220" s="13" t="s">
        <v>77</v>
      </c>
      <c r="AW220" s="13" t="s">
        <v>31</v>
      </c>
      <c r="AX220" s="13" t="s">
        <v>70</v>
      </c>
      <c r="AY220" s="208" t="s">
        <v>136</v>
      </c>
    </row>
    <row r="221" spans="1:65" s="14" customFormat="1">
      <c r="B221" s="209"/>
      <c r="C221" s="210"/>
      <c r="D221" s="200" t="s">
        <v>147</v>
      </c>
      <c r="E221" s="211" t="s">
        <v>18</v>
      </c>
      <c r="F221" s="212" t="s">
        <v>658</v>
      </c>
      <c r="G221" s="210"/>
      <c r="H221" s="213">
        <v>110.67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147</v>
      </c>
      <c r="AU221" s="219" t="s">
        <v>79</v>
      </c>
      <c r="AV221" s="14" t="s">
        <v>79</v>
      </c>
      <c r="AW221" s="14" t="s">
        <v>31</v>
      </c>
      <c r="AX221" s="14" t="s">
        <v>70</v>
      </c>
      <c r="AY221" s="219" t="s">
        <v>136</v>
      </c>
    </row>
    <row r="222" spans="1:65" s="14" customFormat="1">
      <c r="B222" s="209"/>
      <c r="C222" s="210"/>
      <c r="D222" s="200" t="s">
        <v>147</v>
      </c>
      <c r="E222" s="211" t="s">
        <v>18</v>
      </c>
      <c r="F222" s="212" t="s">
        <v>659</v>
      </c>
      <c r="G222" s="210"/>
      <c r="H222" s="213">
        <v>17.420000000000002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147</v>
      </c>
      <c r="AU222" s="219" t="s">
        <v>79</v>
      </c>
      <c r="AV222" s="14" t="s">
        <v>79</v>
      </c>
      <c r="AW222" s="14" t="s">
        <v>31</v>
      </c>
      <c r="AX222" s="14" t="s">
        <v>70</v>
      </c>
      <c r="AY222" s="219" t="s">
        <v>136</v>
      </c>
    </row>
    <row r="223" spans="1:65" s="15" customFormat="1">
      <c r="B223" s="220"/>
      <c r="C223" s="221"/>
      <c r="D223" s="200" t="s">
        <v>147</v>
      </c>
      <c r="E223" s="222" t="s">
        <v>18</v>
      </c>
      <c r="F223" s="223" t="s">
        <v>150</v>
      </c>
      <c r="G223" s="221"/>
      <c r="H223" s="224">
        <v>128.09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147</v>
      </c>
      <c r="AU223" s="230" t="s">
        <v>79</v>
      </c>
      <c r="AV223" s="15" t="s">
        <v>143</v>
      </c>
      <c r="AW223" s="15" t="s">
        <v>31</v>
      </c>
      <c r="AX223" s="15" t="s">
        <v>77</v>
      </c>
      <c r="AY223" s="230" t="s">
        <v>136</v>
      </c>
    </row>
    <row r="224" spans="1:65" s="2" customFormat="1" ht="24.15" customHeight="1">
      <c r="A224" s="36"/>
      <c r="B224" s="37"/>
      <c r="C224" s="180" t="s">
        <v>301</v>
      </c>
      <c r="D224" s="180" t="s">
        <v>138</v>
      </c>
      <c r="E224" s="181" t="s">
        <v>358</v>
      </c>
      <c r="F224" s="182" t="s">
        <v>359</v>
      </c>
      <c r="G224" s="183" t="s">
        <v>141</v>
      </c>
      <c r="H224" s="184">
        <v>128.09</v>
      </c>
      <c r="I224" s="185"/>
      <c r="J224" s="186">
        <f>ROUND(I224*H224,2)</f>
        <v>0</v>
      </c>
      <c r="K224" s="182" t="s">
        <v>142</v>
      </c>
      <c r="L224" s="41"/>
      <c r="M224" s="187" t="s">
        <v>18</v>
      </c>
      <c r="N224" s="188" t="s">
        <v>41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143</v>
      </c>
      <c r="AT224" s="191" t="s">
        <v>138</v>
      </c>
      <c r="AU224" s="191" t="s">
        <v>79</v>
      </c>
      <c r="AY224" s="19" t="s">
        <v>136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77</v>
      </c>
      <c r="BK224" s="192">
        <f>ROUND(I224*H224,2)</f>
        <v>0</v>
      </c>
      <c r="BL224" s="19" t="s">
        <v>143</v>
      </c>
      <c r="BM224" s="191" t="s">
        <v>660</v>
      </c>
    </row>
    <row r="225" spans="1:65" s="2" customFormat="1">
      <c r="A225" s="36"/>
      <c r="B225" s="37"/>
      <c r="C225" s="38"/>
      <c r="D225" s="193" t="s">
        <v>145</v>
      </c>
      <c r="E225" s="38"/>
      <c r="F225" s="194" t="s">
        <v>361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145</v>
      </c>
      <c r="AU225" s="19" t="s">
        <v>79</v>
      </c>
    </row>
    <row r="226" spans="1:65" s="13" customFormat="1">
      <c r="B226" s="198"/>
      <c r="C226" s="199"/>
      <c r="D226" s="200" t="s">
        <v>147</v>
      </c>
      <c r="E226" s="201" t="s">
        <v>18</v>
      </c>
      <c r="F226" s="202" t="s">
        <v>558</v>
      </c>
      <c r="G226" s="199"/>
      <c r="H226" s="201" t="s">
        <v>18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147</v>
      </c>
      <c r="AU226" s="208" t="s">
        <v>79</v>
      </c>
      <c r="AV226" s="13" t="s">
        <v>77</v>
      </c>
      <c r="AW226" s="13" t="s">
        <v>31</v>
      </c>
      <c r="AX226" s="13" t="s">
        <v>70</v>
      </c>
      <c r="AY226" s="208" t="s">
        <v>136</v>
      </c>
    </row>
    <row r="227" spans="1:65" s="13" customFormat="1">
      <c r="B227" s="198"/>
      <c r="C227" s="199"/>
      <c r="D227" s="200" t="s">
        <v>147</v>
      </c>
      <c r="E227" s="201" t="s">
        <v>18</v>
      </c>
      <c r="F227" s="202" t="s">
        <v>591</v>
      </c>
      <c r="G227" s="199"/>
      <c r="H227" s="201" t="s">
        <v>18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147</v>
      </c>
      <c r="AU227" s="208" t="s">
        <v>79</v>
      </c>
      <c r="AV227" s="13" t="s">
        <v>77</v>
      </c>
      <c r="AW227" s="13" t="s">
        <v>31</v>
      </c>
      <c r="AX227" s="13" t="s">
        <v>70</v>
      </c>
      <c r="AY227" s="208" t="s">
        <v>136</v>
      </c>
    </row>
    <row r="228" spans="1:65" s="14" customFormat="1">
      <c r="B228" s="209"/>
      <c r="C228" s="210"/>
      <c r="D228" s="200" t="s">
        <v>147</v>
      </c>
      <c r="E228" s="211" t="s">
        <v>18</v>
      </c>
      <c r="F228" s="212" t="s">
        <v>658</v>
      </c>
      <c r="G228" s="210"/>
      <c r="H228" s="213">
        <v>110.67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147</v>
      </c>
      <c r="AU228" s="219" t="s">
        <v>79</v>
      </c>
      <c r="AV228" s="14" t="s">
        <v>79</v>
      </c>
      <c r="AW228" s="14" t="s">
        <v>31</v>
      </c>
      <c r="AX228" s="14" t="s">
        <v>70</v>
      </c>
      <c r="AY228" s="219" t="s">
        <v>136</v>
      </c>
    </row>
    <row r="229" spans="1:65" s="14" customFormat="1">
      <c r="B229" s="209"/>
      <c r="C229" s="210"/>
      <c r="D229" s="200" t="s">
        <v>147</v>
      </c>
      <c r="E229" s="211" t="s">
        <v>18</v>
      </c>
      <c r="F229" s="212" t="s">
        <v>659</v>
      </c>
      <c r="G229" s="210"/>
      <c r="H229" s="213">
        <v>17.420000000000002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147</v>
      </c>
      <c r="AU229" s="219" t="s">
        <v>79</v>
      </c>
      <c r="AV229" s="14" t="s">
        <v>79</v>
      </c>
      <c r="AW229" s="14" t="s">
        <v>31</v>
      </c>
      <c r="AX229" s="14" t="s">
        <v>70</v>
      </c>
      <c r="AY229" s="219" t="s">
        <v>136</v>
      </c>
    </row>
    <row r="230" spans="1:65" s="15" customFormat="1">
      <c r="B230" s="220"/>
      <c r="C230" s="221"/>
      <c r="D230" s="200" t="s">
        <v>147</v>
      </c>
      <c r="E230" s="222" t="s">
        <v>18</v>
      </c>
      <c r="F230" s="223" t="s">
        <v>150</v>
      </c>
      <c r="G230" s="221"/>
      <c r="H230" s="224">
        <v>128.09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147</v>
      </c>
      <c r="AU230" s="230" t="s">
        <v>79</v>
      </c>
      <c r="AV230" s="15" t="s">
        <v>143</v>
      </c>
      <c r="AW230" s="15" t="s">
        <v>31</v>
      </c>
      <c r="AX230" s="15" t="s">
        <v>77</v>
      </c>
      <c r="AY230" s="230" t="s">
        <v>136</v>
      </c>
    </row>
    <row r="231" spans="1:65" s="2" customFormat="1" ht="16.5" customHeight="1">
      <c r="A231" s="36"/>
      <c r="B231" s="37"/>
      <c r="C231" s="180" t="s">
        <v>309</v>
      </c>
      <c r="D231" s="180" t="s">
        <v>138</v>
      </c>
      <c r="E231" s="181" t="s">
        <v>369</v>
      </c>
      <c r="F231" s="182" t="s">
        <v>370</v>
      </c>
      <c r="G231" s="183" t="s">
        <v>141</v>
      </c>
      <c r="H231" s="184">
        <v>128.09</v>
      </c>
      <c r="I231" s="185"/>
      <c r="J231" s="186">
        <f>ROUND(I231*H231,2)</f>
        <v>0</v>
      </c>
      <c r="K231" s="182" t="s">
        <v>142</v>
      </c>
      <c r="L231" s="41"/>
      <c r="M231" s="187" t="s">
        <v>18</v>
      </c>
      <c r="N231" s="188" t="s">
        <v>41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143</v>
      </c>
      <c r="AT231" s="191" t="s">
        <v>138</v>
      </c>
      <c r="AU231" s="191" t="s">
        <v>79</v>
      </c>
      <c r="AY231" s="19" t="s">
        <v>136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77</v>
      </c>
      <c r="BK231" s="192">
        <f>ROUND(I231*H231,2)</f>
        <v>0</v>
      </c>
      <c r="BL231" s="19" t="s">
        <v>143</v>
      </c>
      <c r="BM231" s="191" t="s">
        <v>661</v>
      </c>
    </row>
    <row r="232" spans="1:65" s="2" customFormat="1">
      <c r="A232" s="36"/>
      <c r="B232" s="37"/>
      <c r="C232" s="38"/>
      <c r="D232" s="193" t="s">
        <v>145</v>
      </c>
      <c r="E232" s="38"/>
      <c r="F232" s="194" t="s">
        <v>372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145</v>
      </c>
      <c r="AU232" s="19" t="s">
        <v>79</v>
      </c>
    </row>
    <row r="233" spans="1:65" s="13" customFormat="1">
      <c r="B233" s="198"/>
      <c r="C233" s="199"/>
      <c r="D233" s="200" t="s">
        <v>147</v>
      </c>
      <c r="E233" s="201" t="s">
        <v>18</v>
      </c>
      <c r="F233" s="202" t="s">
        <v>558</v>
      </c>
      <c r="G233" s="199"/>
      <c r="H233" s="201" t="s">
        <v>18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147</v>
      </c>
      <c r="AU233" s="208" t="s">
        <v>79</v>
      </c>
      <c r="AV233" s="13" t="s">
        <v>77</v>
      </c>
      <c r="AW233" s="13" t="s">
        <v>31</v>
      </c>
      <c r="AX233" s="13" t="s">
        <v>70</v>
      </c>
      <c r="AY233" s="208" t="s">
        <v>136</v>
      </c>
    </row>
    <row r="234" spans="1:65" s="13" customFormat="1">
      <c r="B234" s="198"/>
      <c r="C234" s="199"/>
      <c r="D234" s="200" t="s">
        <v>147</v>
      </c>
      <c r="E234" s="201" t="s">
        <v>18</v>
      </c>
      <c r="F234" s="202" t="s">
        <v>591</v>
      </c>
      <c r="G234" s="199"/>
      <c r="H234" s="201" t="s">
        <v>18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147</v>
      </c>
      <c r="AU234" s="208" t="s">
        <v>79</v>
      </c>
      <c r="AV234" s="13" t="s">
        <v>77</v>
      </c>
      <c r="AW234" s="13" t="s">
        <v>31</v>
      </c>
      <c r="AX234" s="13" t="s">
        <v>70</v>
      </c>
      <c r="AY234" s="208" t="s">
        <v>136</v>
      </c>
    </row>
    <row r="235" spans="1:65" s="14" customFormat="1">
      <c r="B235" s="209"/>
      <c r="C235" s="210"/>
      <c r="D235" s="200" t="s">
        <v>147</v>
      </c>
      <c r="E235" s="211" t="s">
        <v>18</v>
      </c>
      <c r="F235" s="212" t="s">
        <v>658</v>
      </c>
      <c r="G235" s="210"/>
      <c r="H235" s="213">
        <v>110.67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147</v>
      </c>
      <c r="AU235" s="219" t="s">
        <v>79</v>
      </c>
      <c r="AV235" s="14" t="s">
        <v>79</v>
      </c>
      <c r="AW235" s="14" t="s">
        <v>31</v>
      </c>
      <c r="AX235" s="14" t="s">
        <v>70</v>
      </c>
      <c r="AY235" s="219" t="s">
        <v>136</v>
      </c>
    </row>
    <row r="236" spans="1:65" s="14" customFormat="1">
      <c r="B236" s="209"/>
      <c r="C236" s="210"/>
      <c r="D236" s="200" t="s">
        <v>147</v>
      </c>
      <c r="E236" s="211" t="s">
        <v>18</v>
      </c>
      <c r="F236" s="212" t="s">
        <v>659</v>
      </c>
      <c r="G236" s="210"/>
      <c r="H236" s="213">
        <v>17.420000000000002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147</v>
      </c>
      <c r="AU236" s="219" t="s">
        <v>79</v>
      </c>
      <c r="AV236" s="14" t="s">
        <v>79</v>
      </c>
      <c r="AW236" s="14" t="s">
        <v>31</v>
      </c>
      <c r="AX236" s="14" t="s">
        <v>70</v>
      </c>
      <c r="AY236" s="219" t="s">
        <v>136</v>
      </c>
    </row>
    <row r="237" spans="1:65" s="15" customFormat="1">
      <c r="B237" s="220"/>
      <c r="C237" s="221"/>
      <c r="D237" s="200" t="s">
        <v>147</v>
      </c>
      <c r="E237" s="222" t="s">
        <v>18</v>
      </c>
      <c r="F237" s="223" t="s">
        <v>150</v>
      </c>
      <c r="G237" s="221"/>
      <c r="H237" s="224">
        <v>128.09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147</v>
      </c>
      <c r="AU237" s="230" t="s">
        <v>79</v>
      </c>
      <c r="AV237" s="15" t="s">
        <v>143</v>
      </c>
      <c r="AW237" s="15" t="s">
        <v>31</v>
      </c>
      <c r="AX237" s="15" t="s">
        <v>77</v>
      </c>
      <c r="AY237" s="230" t="s">
        <v>136</v>
      </c>
    </row>
    <row r="238" spans="1:65" s="2" customFormat="1" ht="16.5" customHeight="1">
      <c r="A238" s="36"/>
      <c r="B238" s="37"/>
      <c r="C238" s="180" t="s">
        <v>314</v>
      </c>
      <c r="D238" s="180" t="s">
        <v>138</v>
      </c>
      <c r="E238" s="181" t="s">
        <v>374</v>
      </c>
      <c r="F238" s="182" t="s">
        <v>375</v>
      </c>
      <c r="G238" s="183" t="s">
        <v>141</v>
      </c>
      <c r="H238" s="184">
        <v>960.35</v>
      </c>
      <c r="I238" s="185"/>
      <c r="J238" s="186">
        <f>ROUND(I238*H238,2)</f>
        <v>0</v>
      </c>
      <c r="K238" s="182" t="s">
        <v>142</v>
      </c>
      <c r="L238" s="41"/>
      <c r="M238" s="187" t="s">
        <v>18</v>
      </c>
      <c r="N238" s="188" t="s">
        <v>41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143</v>
      </c>
      <c r="AT238" s="191" t="s">
        <v>138</v>
      </c>
      <c r="AU238" s="191" t="s">
        <v>79</v>
      </c>
      <c r="AY238" s="19" t="s">
        <v>136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77</v>
      </c>
      <c r="BK238" s="192">
        <f>ROUND(I238*H238,2)</f>
        <v>0</v>
      </c>
      <c r="BL238" s="19" t="s">
        <v>143</v>
      </c>
      <c r="BM238" s="191" t="s">
        <v>662</v>
      </c>
    </row>
    <row r="239" spans="1:65" s="2" customFormat="1">
      <c r="A239" s="36"/>
      <c r="B239" s="37"/>
      <c r="C239" s="38"/>
      <c r="D239" s="193" t="s">
        <v>145</v>
      </c>
      <c r="E239" s="38"/>
      <c r="F239" s="194" t="s">
        <v>377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145</v>
      </c>
      <c r="AU239" s="19" t="s">
        <v>79</v>
      </c>
    </row>
    <row r="240" spans="1:65" s="13" customFormat="1">
      <c r="B240" s="198"/>
      <c r="C240" s="199"/>
      <c r="D240" s="200" t="s">
        <v>147</v>
      </c>
      <c r="E240" s="201" t="s">
        <v>18</v>
      </c>
      <c r="F240" s="202" t="s">
        <v>558</v>
      </c>
      <c r="G240" s="199"/>
      <c r="H240" s="201" t="s">
        <v>18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147</v>
      </c>
      <c r="AU240" s="208" t="s">
        <v>79</v>
      </c>
      <c r="AV240" s="13" t="s">
        <v>77</v>
      </c>
      <c r="AW240" s="13" t="s">
        <v>31</v>
      </c>
      <c r="AX240" s="13" t="s">
        <v>70</v>
      </c>
      <c r="AY240" s="208" t="s">
        <v>136</v>
      </c>
    </row>
    <row r="241" spans="1:65" s="13" customFormat="1">
      <c r="B241" s="198"/>
      <c r="C241" s="199"/>
      <c r="D241" s="200" t="s">
        <v>147</v>
      </c>
      <c r="E241" s="201" t="s">
        <v>18</v>
      </c>
      <c r="F241" s="202" t="s">
        <v>591</v>
      </c>
      <c r="G241" s="199"/>
      <c r="H241" s="201" t="s">
        <v>18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147</v>
      </c>
      <c r="AU241" s="208" t="s">
        <v>79</v>
      </c>
      <c r="AV241" s="13" t="s">
        <v>77</v>
      </c>
      <c r="AW241" s="13" t="s">
        <v>31</v>
      </c>
      <c r="AX241" s="13" t="s">
        <v>70</v>
      </c>
      <c r="AY241" s="208" t="s">
        <v>136</v>
      </c>
    </row>
    <row r="242" spans="1:65" s="14" customFormat="1">
      <c r="B242" s="209"/>
      <c r="C242" s="210"/>
      <c r="D242" s="200" t="s">
        <v>147</v>
      </c>
      <c r="E242" s="211" t="s">
        <v>18</v>
      </c>
      <c r="F242" s="212" t="s">
        <v>663</v>
      </c>
      <c r="G242" s="210"/>
      <c r="H242" s="213">
        <v>86.16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147</v>
      </c>
      <c r="AU242" s="219" t="s">
        <v>79</v>
      </c>
      <c r="AV242" s="14" t="s">
        <v>79</v>
      </c>
      <c r="AW242" s="14" t="s">
        <v>31</v>
      </c>
      <c r="AX242" s="14" t="s">
        <v>70</v>
      </c>
      <c r="AY242" s="219" t="s">
        <v>136</v>
      </c>
    </row>
    <row r="243" spans="1:65" s="14" customFormat="1">
      <c r="B243" s="209"/>
      <c r="C243" s="210"/>
      <c r="D243" s="200" t="s">
        <v>147</v>
      </c>
      <c r="E243" s="211" t="s">
        <v>18</v>
      </c>
      <c r="F243" s="212" t="s">
        <v>658</v>
      </c>
      <c r="G243" s="210"/>
      <c r="H243" s="213">
        <v>110.67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147</v>
      </c>
      <c r="AU243" s="219" t="s">
        <v>79</v>
      </c>
      <c r="AV243" s="14" t="s">
        <v>79</v>
      </c>
      <c r="AW243" s="14" t="s">
        <v>31</v>
      </c>
      <c r="AX243" s="14" t="s">
        <v>70</v>
      </c>
      <c r="AY243" s="219" t="s">
        <v>136</v>
      </c>
    </row>
    <row r="244" spans="1:65" s="14" customFormat="1">
      <c r="B244" s="209"/>
      <c r="C244" s="210"/>
      <c r="D244" s="200" t="s">
        <v>147</v>
      </c>
      <c r="E244" s="211" t="s">
        <v>18</v>
      </c>
      <c r="F244" s="212" t="s">
        <v>659</v>
      </c>
      <c r="G244" s="210"/>
      <c r="H244" s="213">
        <v>17.420000000000002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147</v>
      </c>
      <c r="AU244" s="219" t="s">
        <v>79</v>
      </c>
      <c r="AV244" s="14" t="s">
        <v>79</v>
      </c>
      <c r="AW244" s="14" t="s">
        <v>31</v>
      </c>
      <c r="AX244" s="14" t="s">
        <v>70</v>
      </c>
      <c r="AY244" s="219" t="s">
        <v>136</v>
      </c>
    </row>
    <row r="245" spans="1:65" s="14" customFormat="1">
      <c r="B245" s="209"/>
      <c r="C245" s="210"/>
      <c r="D245" s="200" t="s">
        <v>147</v>
      </c>
      <c r="E245" s="211" t="s">
        <v>18</v>
      </c>
      <c r="F245" s="212" t="s">
        <v>664</v>
      </c>
      <c r="G245" s="210"/>
      <c r="H245" s="213">
        <v>746.1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147</v>
      </c>
      <c r="AU245" s="219" t="s">
        <v>79</v>
      </c>
      <c r="AV245" s="14" t="s">
        <v>79</v>
      </c>
      <c r="AW245" s="14" t="s">
        <v>31</v>
      </c>
      <c r="AX245" s="14" t="s">
        <v>70</v>
      </c>
      <c r="AY245" s="219" t="s">
        <v>136</v>
      </c>
    </row>
    <row r="246" spans="1:65" s="15" customFormat="1">
      <c r="B246" s="220"/>
      <c r="C246" s="221"/>
      <c r="D246" s="200" t="s">
        <v>147</v>
      </c>
      <c r="E246" s="222" t="s">
        <v>18</v>
      </c>
      <c r="F246" s="223" t="s">
        <v>150</v>
      </c>
      <c r="G246" s="221"/>
      <c r="H246" s="224">
        <v>960.35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147</v>
      </c>
      <c r="AU246" s="230" t="s">
        <v>79</v>
      </c>
      <c r="AV246" s="15" t="s">
        <v>143</v>
      </c>
      <c r="AW246" s="15" t="s">
        <v>31</v>
      </c>
      <c r="AX246" s="15" t="s">
        <v>77</v>
      </c>
      <c r="AY246" s="230" t="s">
        <v>136</v>
      </c>
    </row>
    <row r="247" spans="1:65" s="2" customFormat="1" ht="24.15" customHeight="1">
      <c r="A247" s="36"/>
      <c r="B247" s="37"/>
      <c r="C247" s="180" t="s">
        <v>319</v>
      </c>
      <c r="D247" s="180" t="s">
        <v>138</v>
      </c>
      <c r="E247" s="181" t="s">
        <v>379</v>
      </c>
      <c r="F247" s="182" t="s">
        <v>380</v>
      </c>
      <c r="G247" s="183" t="s">
        <v>141</v>
      </c>
      <c r="H247" s="184">
        <v>544.22</v>
      </c>
      <c r="I247" s="185"/>
      <c r="J247" s="186">
        <f>ROUND(I247*H247,2)</f>
        <v>0</v>
      </c>
      <c r="K247" s="182" t="s">
        <v>142</v>
      </c>
      <c r="L247" s="41"/>
      <c r="M247" s="187" t="s">
        <v>18</v>
      </c>
      <c r="N247" s="188" t="s">
        <v>41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143</v>
      </c>
      <c r="AT247" s="191" t="s">
        <v>138</v>
      </c>
      <c r="AU247" s="191" t="s">
        <v>79</v>
      </c>
      <c r="AY247" s="19" t="s">
        <v>136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77</v>
      </c>
      <c r="BK247" s="192">
        <f>ROUND(I247*H247,2)</f>
        <v>0</v>
      </c>
      <c r="BL247" s="19" t="s">
        <v>143</v>
      </c>
      <c r="BM247" s="191" t="s">
        <v>665</v>
      </c>
    </row>
    <row r="248" spans="1:65" s="2" customFormat="1">
      <c r="A248" s="36"/>
      <c r="B248" s="37"/>
      <c r="C248" s="38"/>
      <c r="D248" s="193" t="s">
        <v>145</v>
      </c>
      <c r="E248" s="38"/>
      <c r="F248" s="194" t="s">
        <v>382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145</v>
      </c>
      <c r="AU248" s="19" t="s">
        <v>79</v>
      </c>
    </row>
    <row r="249" spans="1:65" s="13" customFormat="1">
      <c r="B249" s="198"/>
      <c r="C249" s="199"/>
      <c r="D249" s="200" t="s">
        <v>147</v>
      </c>
      <c r="E249" s="201" t="s">
        <v>18</v>
      </c>
      <c r="F249" s="202" t="s">
        <v>558</v>
      </c>
      <c r="G249" s="199"/>
      <c r="H249" s="201" t="s">
        <v>18</v>
      </c>
      <c r="I249" s="203"/>
      <c r="J249" s="199"/>
      <c r="K249" s="199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147</v>
      </c>
      <c r="AU249" s="208" t="s">
        <v>79</v>
      </c>
      <c r="AV249" s="13" t="s">
        <v>77</v>
      </c>
      <c r="AW249" s="13" t="s">
        <v>31</v>
      </c>
      <c r="AX249" s="13" t="s">
        <v>70</v>
      </c>
      <c r="AY249" s="208" t="s">
        <v>136</v>
      </c>
    </row>
    <row r="250" spans="1:65" s="13" customFormat="1">
      <c r="B250" s="198"/>
      <c r="C250" s="199"/>
      <c r="D250" s="200" t="s">
        <v>147</v>
      </c>
      <c r="E250" s="201" t="s">
        <v>18</v>
      </c>
      <c r="F250" s="202" t="s">
        <v>591</v>
      </c>
      <c r="G250" s="199"/>
      <c r="H250" s="201" t="s">
        <v>18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147</v>
      </c>
      <c r="AU250" s="208" t="s">
        <v>79</v>
      </c>
      <c r="AV250" s="13" t="s">
        <v>77</v>
      </c>
      <c r="AW250" s="13" t="s">
        <v>31</v>
      </c>
      <c r="AX250" s="13" t="s">
        <v>70</v>
      </c>
      <c r="AY250" s="208" t="s">
        <v>136</v>
      </c>
    </row>
    <row r="251" spans="1:65" s="14" customFormat="1">
      <c r="B251" s="209"/>
      <c r="C251" s="210"/>
      <c r="D251" s="200" t="s">
        <v>147</v>
      </c>
      <c r="E251" s="211" t="s">
        <v>18</v>
      </c>
      <c r="F251" s="212" t="s">
        <v>666</v>
      </c>
      <c r="G251" s="210"/>
      <c r="H251" s="213">
        <v>43.08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147</v>
      </c>
      <c r="AU251" s="219" t="s">
        <v>79</v>
      </c>
      <c r="AV251" s="14" t="s">
        <v>79</v>
      </c>
      <c r="AW251" s="14" t="s">
        <v>31</v>
      </c>
      <c r="AX251" s="14" t="s">
        <v>70</v>
      </c>
      <c r="AY251" s="219" t="s">
        <v>136</v>
      </c>
    </row>
    <row r="252" spans="1:65" s="14" customFormat="1">
      <c r="B252" s="209"/>
      <c r="C252" s="210"/>
      <c r="D252" s="200" t="s">
        <v>147</v>
      </c>
      <c r="E252" s="211" t="s">
        <v>18</v>
      </c>
      <c r="F252" s="212" t="s">
        <v>658</v>
      </c>
      <c r="G252" s="210"/>
      <c r="H252" s="213">
        <v>110.67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147</v>
      </c>
      <c r="AU252" s="219" t="s">
        <v>79</v>
      </c>
      <c r="AV252" s="14" t="s">
        <v>79</v>
      </c>
      <c r="AW252" s="14" t="s">
        <v>31</v>
      </c>
      <c r="AX252" s="14" t="s">
        <v>70</v>
      </c>
      <c r="AY252" s="219" t="s">
        <v>136</v>
      </c>
    </row>
    <row r="253" spans="1:65" s="14" customFormat="1">
      <c r="B253" s="209"/>
      <c r="C253" s="210"/>
      <c r="D253" s="200" t="s">
        <v>147</v>
      </c>
      <c r="E253" s="211" t="s">
        <v>18</v>
      </c>
      <c r="F253" s="212" t="s">
        <v>659</v>
      </c>
      <c r="G253" s="210"/>
      <c r="H253" s="213">
        <v>17.420000000000002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147</v>
      </c>
      <c r="AU253" s="219" t="s">
        <v>79</v>
      </c>
      <c r="AV253" s="14" t="s">
        <v>79</v>
      </c>
      <c r="AW253" s="14" t="s">
        <v>31</v>
      </c>
      <c r="AX253" s="14" t="s">
        <v>70</v>
      </c>
      <c r="AY253" s="219" t="s">
        <v>136</v>
      </c>
    </row>
    <row r="254" spans="1:65" s="14" customFormat="1">
      <c r="B254" s="209"/>
      <c r="C254" s="210"/>
      <c r="D254" s="200" t="s">
        <v>147</v>
      </c>
      <c r="E254" s="211" t="s">
        <v>18</v>
      </c>
      <c r="F254" s="212" t="s">
        <v>667</v>
      </c>
      <c r="G254" s="210"/>
      <c r="H254" s="213">
        <v>373.05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147</v>
      </c>
      <c r="AU254" s="219" t="s">
        <v>79</v>
      </c>
      <c r="AV254" s="14" t="s">
        <v>79</v>
      </c>
      <c r="AW254" s="14" t="s">
        <v>31</v>
      </c>
      <c r="AX254" s="14" t="s">
        <v>70</v>
      </c>
      <c r="AY254" s="219" t="s">
        <v>136</v>
      </c>
    </row>
    <row r="255" spans="1:65" s="15" customFormat="1">
      <c r="B255" s="220"/>
      <c r="C255" s="221"/>
      <c r="D255" s="200" t="s">
        <v>147</v>
      </c>
      <c r="E255" s="222" t="s">
        <v>18</v>
      </c>
      <c r="F255" s="223" t="s">
        <v>150</v>
      </c>
      <c r="G255" s="221"/>
      <c r="H255" s="224">
        <v>544.22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147</v>
      </c>
      <c r="AU255" s="230" t="s">
        <v>79</v>
      </c>
      <c r="AV255" s="15" t="s">
        <v>143</v>
      </c>
      <c r="AW255" s="15" t="s">
        <v>31</v>
      </c>
      <c r="AX255" s="15" t="s">
        <v>77</v>
      </c>
      <c r="AY255" s="230" t="s">
        <v>136</v>
      </c>
    </row>
    <row r="256" spans="1:65" s="2" customFormat="1" ht="24.15" customHeight="1">
      <c r="A256" s="36"/>
      <c r="B256" s="37"/>
      <c r="C256" s="180" t="s">
        <v>326</v>
      </c>
      <c r="D256" s="180" t="s">
        <v>138</v>
      </c>
      <c r="E256" s="181" t="s">
        <v>384</v>
      </c>
      <c r="F256" s="182" t="s">
        <v>385</v>
      </c>
      <c r="G256" s="183" t="s">
        <v>141</v>
      </c>
      <c r="H256" s="184">
        <v>544.22</v>
      </c>
      <c r="I256" s="185"/>
      <c r="J256" s="186">
        <f>ROUND(I256*H256,2)</f>
        <v>0</v>
      </c>
      <c r="K256" s="182" t="s">
        <v>142</v>
      </c>
      <c r="L256" s="41"/>
      <c r="M256" s="187" t="s">
        <v>18</v>
      </c>
      <c r="N256" s="188" t="s">
        <v>41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143</v>
      </c>
      <c r="AT256" s="191" t="s">
        <v>138</v>
      </c>
      <c r="AU256" s="191" t="s">
        <v>79</v>
      </c>
      <c r="AY256" s="19" t="s">
        <v>136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77</v>
      </c>
      <c r="BK256" s="192">
        <f>ROUND(I256*H256,2)</f>
        <v>0</v>
      </c>
      <c r="BL256" s="19" t="s">
        <v>143</v>
      </c>
      <c r="BM256" s="191" t="s">
        <v>668</v>
      </c>
    </row>
    <row r="257" spans="1:65" s="2" customFormat="1">
      <c r="A257" s="36"/>
      <c r="B257" s="37"/>
      <c r="C257" s="38"/>
      <c r="D257" s="193" t="s">
        <v>145</v>
      </c>
      <c r="E257" s="38"/>
      <c r="F257" s="194" t="s">
        <v>387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145</v>
      </c>
      <c r="AU257" s="19" t="s">
        <v>79</v>
      </c>
    </row>
    <row r="258" spans="1:65" s="13" customFormat="1">
      <c r="B258" s="198"/>
      <c r="C258" s="199"/>
      <c r="D258" s="200" t="s">
        <v>147</v>
      </c>
      <c r="E258" s="201" t="s">
        <v>18</v>
      </c>
      <c r="F258" s="202" t="s">
        <v>558</v>
      </c>
      <c r="G258" s="199"/>
      <c r="H258" s="201" t="s">
        <v>18</v>
      </c>
      <c r="I258" s="203"/>
      <c r="J258" s="199"/>
      <c r="K258" s="199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147</v>
      </c>
      <c r="AU258" s="208" t="s">
        <v>79</v>
      </c>
      <c r="AV258" s="13" t="s">
        <v>77</v>
      </c>
      <c r="AW258" s="13" t="s">
        <v>31</v>
      </c>
      <c r="AX258" s="13" t="s">
        <v>70</v>
      </c>
      <c r="AY258" s="208" t="s">
        <v>136</v>
      </c>
    </row>
    <row r="259" spans="1:65" s="13" customFormat="1">
      <c r="B259" s="198"/>
      <c r="C259" s="199"/>
      <c r="D259" s="200" t="s">
        <v>147</v>
      </c>
      <c r="E259" s="201" t="s">
        <v>18</v>
      </c>
      <c r="F259" s="202" t="s">
        <v>591</v>
      </c>
      <c r="G259" s="199"/>
      <c r="H259" s="201" t="s">
        <v>18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147</v>
      </c>
      <c r="AU259" s="208" t="s">
        <v>79</v>
      </c>
      <c r="AV259" s="13" t="s">
        <v>77</v>
      </c>
      <c r="AW259" s="13" t="s">
        <v>31</v>
      </c>
      <c r="AX259" s="13" t="s">
        <v>70</v>
      </c>
      <c r="AY259" s="208" t="s">
        <v>136</v>
      </c>
    </row>
    <row r="260" spans="1:65" s="14" customFormat="1">
      <c r="B260" s="209"/>
      <c r="C260" s="210"/>
      <c r="D260" s="200" t="s">
        <v>147</v>
      </c>
      <c r="E260" s="211" t="s">
        <v>18</v>
      </c>
      <c r="F260" s="212" t="s">
        <v>666</v>
      </c>
      <c r="G260" s="210"/>
      <c r="H260" s="213">
        <v>43.08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147</v>
      </c>
      <c r="AU260" s="219" t="s">
        <v>79</v>
      </c>
      <c r="AV260" s="14" t="s">
        <v>79</v>
      </c>
      <c r="AW260" s="14" t="s">
        <v>31</v>
      </c>
      <c r="AX260" s="14" t="s">
        <v>70</v>
      </c>
      <c r="AY260" s="219" t="s">
        <v>136</v>
      </c>
    </row>
    <row r="261" spans="1:65" s="14" customFormat="1">
      <c r="B261" s="209"/>
      <c r="C261" s="210"/>
      <c r="D261" s="200" t="s">
        <v>147</v>
      </c>
      <c r="E261" s="211" t="s">
        <v>18</v>
      </c>
      <c r="F261" s="212" t="s">
        <v>658</v>
      </c>
      <c r="G261" s="210"/>
      <c r="H261" s="213">
        <v>110.67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147</v>
      </c>
      <c r="AU261" s="219" t="s">
        <v>79</v>
      </c>
      <c r="AV261" s="14" t="s">
        <v>79</v>
      </c>
      <c r="AW261" s="14" t="s">
        <v>31</v>
      </c>
      <c r="AX261" s="14" t="s">
        <v>70</v>
      </c>
      <c r="AY261" s="219" t="s">
        <v>136</v>
      </c>
    </row>
    <row r="262" spans="1:65" s="14" customFormat="1">
      <c r="B262" s="209"/>
      <c r="C262" s="210"/>
      <c r="D262" s="200" t="s">
        <v>147</v>
      </c>
      <c r="E262" s="211" t="s">
        <v>18</v>
      </c>
      <c r="F262" s="212" t="s">
        <v>659</v>
      </c>
      <c r="G262" s="210"/>
      <c r="H262" s="213">
        <v>17.420000000000002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147</v>
      </c>
      <c r="AU262" s="219" t="s">
        <v>79</v>
      </c>
      <c r="AV262" s="14" t="s">
        <v>79</v>
      </c>
      <c r="AW262" s="14" t="s">
        <v>31</v>
      </c>
      <c r="AX262" s="14" t="s">
        <v>70</v>
      </c>
      <c r="AY262" s="219" t="s">
        <v>136</v>
      </c>
    </row>
    <row r="263" spans="1:65" s="14" customFormat="1">
      <c r="B263" s="209"/>
      <c r="C263" s="210"/>
      <c r="D263" s="200" t="s">
        <v>147</v>
      </c>
      <c r="E263" s="211" t="s">
        <v>18</v>
      </c>
      <c r="F263" s="212" t="s">
        <v>667</v>
      </c>
      <c r="G263" s="210"/>
      <c r="H263" s="213">
        <v>373.05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147</v>
      </c>
      <c r="AU263" s="219" t="s">
        <v>79</v>
      </c>
      <c r="AV263" s="14" t="s">
        <v>79</v>
      </c>
      <c r="AW263" s="14" t="s">
        <v>31</v>
      </c>
      <c r="AX263" s="14" t="s">
        <v>70</v>
      </c>
      <c r="AY263" s="219" t="s">
        <v>136</v>
      </c>
    </row>
    <row r="264" spans="1:65" s="15" customFormat="1">
      <c r="B264" s="220"/>
      <c r="C264" s="221"/>
      <c r="D264" s="200" t="s">
        <v>147</v>
      </c>
      <c r="E264" s="222" t="s">
        <v>18</v>
      </c>
      <c r="F264" s="223" t="s">
        <v>150</v>
      </c>
      <c r="G264" s="221"/>
      <c r="H264" s="224">
        <v>544.22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147</v>
      </c>
      <c r="AU264" s="230" t="s">
        <v>79</v>
      </c>
      <c r="AV264" s="15" t="s">
        <v>143</v>
      </c>
      <c r="AW264" s="15" t="s">
        <v>31</v>
      </c>
      <c r="AX264" s="15" t="s">
        <v>77</v>
      </c>
      <c r="AY264" s="230" t="s">
        <v>136</v>
      </c>
    </row>
    <row r="265" spans="1:65" s="2" customFormat="1" ht="21.75" customHeight="1">
      <c r="A265" s="36"/>
      <c r="B265" s="37"/>
      <c r="C265" s="180" t="s">
        <v>333</v>
      </c>
      <c r="D265" s="180" t="s">
        <v>138</v>
      </c>
      <c r="E265" s="181" t="s">
        <v>669</v>
      </c>
      <c r="F265" s="182" t="s">
        <v>670</v>
      </c>
      <c r="G265" s="183" t="s">
        <v>141</v>
      </c>
      <c r="H265" s="184">
        <v>43.08</v>
      </c>
      <c r="I265" s="185"/>
      <c r="J265" s="186">
        <f>ROUND(I265*H265,2)</f>
        <v>0</v>
      </c>
      <c r="K265" s="182" t="s">
        <v>142</v>
      </c>
      <c r="L265" s="41"/>
      <c r="M265" s="187" t="s">
        <v>18</v>
      </c>
      <c r="N265" s="188" t="s">
        <v>41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143</v>
      </c>
      <c r="AT265" s="191" t="s">
        <v>138</v>
      </c>
      <c r="AU265" s="191" t="s">
        <v>79</v>
      </c>
      <c r="AY265" s="19" t="s">
        <v>136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77</v>
      </c>
      <c r="BK265" s="192">
        <f>ROUND(I265*H265,2)</f>
        <v>0</v>
      </c>
      <c r="BL265" s="19" t="s">
        <v>143</v>
      </c>
      <c r="BM265" s="191" t="s">
        <v>671</v>
      </c>
    </row>
    <row r="266" spans="1:65" s="2" customFormat="1">
      <c r="A266" s="36"/>
      <c r="B266" s="37"/>
      <c r="C266" s="38"/>
      <c r="D266" s="193" t="s">
        <v>145</v>
      </c>
      <c r="E266" s="38"/>
      <c r="F266" s="194" t="s">
        <v>672</v>
      </c>
      <c r="G266" s="38"/>
      <c r="H266" s="38"/>
      <c r="I266" s="195"/>
      <c r="J266" s="38"/>
      <c r="K266" s="38"/>
      <c r="L266" s="41"/>
      <c r="M266" s="196"/>
      <c r="N266" s="197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145</v>
      </c>
      <c r="AU266" s="19" t="s">
        <v>79</v>
      </c>
    </row>
    <row r="267" spans="1:65" s="13" customFormat="1">
      <c r="B267" s="198"/>
      <c r="C267" s="199"/>
      <c r="D267" s="200" t="s">
        <v>147</v>
      </c>
      <c r="E267" s="201" t="s">
        <v>18</v>
      </c>
      <c r="F267" s="202" t="s">
        <v>558</v>
      </c>
      <c r="G267" s="199"/>
      <c r="H267" s="201" t="s">
        <v>18</v>
      </c>
      <c r="I267" s="203"/>
      <c r="J267" s="199"/>
      <c r="K267" s="199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147</v>
      </c>
      <c r="AU267" s="208" t="s">
        <v>79</v>
      </c>
      <c r="AV267" s="13" t="s">
        <v>77</v>
      </c>
      <c r="AW267" s="13" t="s">
        <v>31</v>
      </c>
      <c r="AX267" s="13" t="s">
        <v>70</v>
      </c>
      <c r="AY267" s="208" t="s">
        <v>136</v>
      </c>
    </row>
    <row r="268" spans="1:65" s="13" customFormat="1">
      <c r="B268" s="198"/>
      <c r="C268" s="199"/>
      <c r="D268" s="200" t="s">
        <v>147</v>
      </c>
      <c r="E268" s="201" t="s">
        <v>18</v>
      </c>
      <c r="F268" s="202" t="s">
        <v>591</v>
      </c>
      <c r="G268" s="199"/>
      <c r="H268" s="201" t="s">
        <v>18</v>
      </c>
      <c r="I268" s="203"/>
      <c r="J268" s="199"/>
      <c r="K268" s="199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147</v>
      </c>
      <c r="AU268" s="208" t="s">
        <v>79</v>
      </c>
      <c r="AV268" s="13" t="s">
        <v>77</v>
      </c>
      <c r="AW268" s="13" t="s">
        <v>31</v>
      </c>
      <c r="AX268" s="13" t="s">
        <v>70</v>
      </c>
      <c r="AY268" s="208" t="s">
        <v>136</v>
      </c>
    </row>
    <row r="269" spans="1:65" s="14" customFormat="1">
      <c r="B269" s="209"/>
      <c r="C269" s="210"/>
      <c r="D269" s="200" t="s">
        <v>147</v>
      </c>
      <c r="E269" s="211" t="s">
        <v>18</v>
      </c>
      <c r="F269" s="212" t="s">
        <v>666</v>
      </c>
      <c r="G269" s="210"/>
      <c r="H269" s="213">
        <v>43.08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147</v>
      </c>
      <c r="AU269" s="219" t="s">
        <v>79</v>
      </c>
      <c r="AV269" s="14" t="s">
        <v>79</v>
      </c>
      <c r="AW269" s="14" t="s">
        <v>31</v>
      </c>
      <c r="AX269" s="14" t="s">
        <v>70</v>
      </c>
      <c r="AY269" s="219" t="s">
        <v>136</v>
      </c>
    </row>
    <row r="270" spans="1:65" s="15" customFormat="1">
      <c r="B270" s="220"/>
      <c r="C270" s="221"/>
      <c r="D270" s="200" t="s">
        <v>147</v>
      </c>
      <c r="E270" s="222" t="s">
        <v>18</v>
      </c>
      <c r="F270" s="223" t="s">
        <v>150</v>
      </c>
      <c r="G270" s="221"/>
      <c r="H270" s="224">
        <v>43.08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147</v>
      </c>
      <c r="AU270" s="230" t="s">
        <v>79</v>
      </c>
      <c r="AV270" s="15" t="s">
        <v>143</v>
      </c>
      <c r="AW270" s="15" t="s">
        <v>31</v>
      </c>
      <c r="AX270" s="15" t="s">
        <v>77</v>
      </c>
      <c r="AY270" s="230" t="s">
        <v>136</v>
      </c>
    </row>
    <row r="271" spans="1:65" s="2" customFormat="1" ht="37.799999999999997" customHeight="1">
      <c r="A271" s="36"/>
      <c r="B271" s="37"/>
      <c r="C271" s="180" t="s">
        <v>339</v>
      </c>
      <c r="D271" s="180" t="s">
        <v>138</v>
      </c>
      <c r="E271" s="181" t="s">
        <v>673</v>
      </c>
      <c r="F271" s="182" t="s">
        <v>674</v>
      </c>
      <c r="G271" s="183" t="s">
        <v>141</v>
      </c>
      <c r="H271" s="184">
        <v>9.7200000000000006</v>
      </c>
      <c r="I271" s="185"/>
      <c r="J271" s="186">
        <f>ROUND(I271*H271,2)</f>
        <v>0</v>
      </c>
      <c r="K271" s="182" t="s">
        <v>142</v>
      </c>
      <c r="L271" s="41"/>
      <c r="M271" s="187" t="s">
        <v>18</v>
      </c>
      <c r="N271" s="188" t="s">
        <v>41</v>
      </c>
      <c r="O271" s="66"/>
      <c r="P271" s="189">
        <f>O271*H271</f>
        <v>0</v>
      </c>
      <c r="Q271" s="189">
        <v>8.4250000000000005E-2</v>
      </c>
      <c r="R271" s="189">
        <f>Q271*H271</f>
        <v>0.81891000000000014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143</v>
      </c>
      <c r="AT271" s="191" t="s">
        <v>138</v>
      </c>
      <c r="AU271" s="191" t="s">
        <v>79</v>
      </c>
      <c r="AY271" s="19" t="s">
        <v>136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77</v>
      </c>
      <c r="BK271" s="192">
        <f>ROUND(I271*H271,2)</f>
        <v>0</v>
      </c>
      <c r="BL271" s="19" t="s">
        <v>143</v>
      </c>
      <c r="BM271" s="191" t="s">
        <v>675</v>
      </c>
    </row>
    <row r="272" spans="1:65" s="2" customFormat="1">
      <c r="A272" s="36"/>
      <c r="B272" s="37"/>
      <c r="C272" s="38"/>
      <c r="D272" s="193" t="s">
        <v>145</v>
      </c>
      <c r="E272" s="38"/>
      <c r="F272" s="194" t="s">
        <v>676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145</v>
      </c>
      <c r="AU272" s="19" t="s">
        <v>79</v>
      </c>
    </row>
    <row r="273" spans="1:65" s="13" customFormat="1">
      <c r="B273" s="198"/>
      <c r="C273" s="199"/>
      <c r="D273" s="200" t="s">
        <v>147</v>
      </c>
      <c r="E273" s="201" t="s">
        <v>18</v>
      </c>
      <c r="F273" s="202" t="s">
        <v>558</v>
      </c>
      <c r="G273" s="199"/>
      <c r="H273" s="201" t="s">
        <v>18</v>
      </c>
      <c r="I273" s="203"/>
      <c r="J273" s="199"/>
      <c r="K273" s="199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147</v>
      </c>
      <c r="AU273" s="208" t="s">
        <v>79</v>
      </c>
      <c r="AV273" s="13" t="s">
        <v>77</v>
      </c>
      <c r="AW273" s="13" t="s">
        <v>31</v>
      </c>
      <c r="AX273" s="13" t="s">
        <v>70</v>
      </c>
      <c r="AY273" s="208" t="s">
        <v>136</v>
      </c>
    </row>
    <row r="274" spans="1:65" s="13" customFormat="1">
      <c r="B274" s="198"/>
      <c r="C274" s="199"/>
      <c r="D274" s="200" t="s">
        <v>147</v>
      </c>
      <c r="E274" s="201" t="s">
        <v>18</v>
      </c>
      <c r="F274" s="202" t="s">
        <v>591</v>
      </c>
      <c r="G274" s="199"/>
      <c r="H274" s="201" t="s">
        <v>18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147</v>
      </c>
      <c r="AU274" s="208" t="s">
        <v>79</v>
      </c>
      <c r="AV274" s="13" t="s">
        <v>77</v>
      </c>
      <c r="AW274" s="13" t="s">
        <v>31</v>
      </c>
      <c r="AX274" s="13" t="s">
        <v>70</v>
      </c>
      <c r="AY274" s="208" t="s">
        <v>136</v>
      </c>
    </row>
    <row r="275" spans="1:65" s="14" customFormat="1">
      <c r="B275" s="209"/>
      <c r="C275" s="210"/>
      <c r="D275" s="200" t="s">
        <v>147</v>
      </c>
      <c r="E275" s="211" t="s">
        <v>18</v>
      </c>
      <c r="F275" s="212" t="s">
        <v>655</v>
      </c>
      <c r="G275" s="210"/>
      <c r="H275" s="213">
        <v>8.64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147</v>
      </c>
      <c r="AU275" s="219" t="s">
        <v>79</v>
      </c>
      <c r="AV275" s="14" t="s">
        <v>79</v>
      </c>
      <c r="AW275" s="14" t="s">
        <v>31</v>
      </c>
      <c r="AX275" s="14" t="s">
        <v>70</v>
      </c>
      <c r="AY275" s="219" t="s">
        <v>136</v>
      </c>
    </row>
    <row r="276" spans="1:65" s="14" customFormat="1">
      <c r="B276" s="209"/>
      <c r="C276" s="210"/>
      <c r="D276" s="200" t="s">
        <v>147</v>
      </c>
      <c r="E276" s="211" t="s">
        <v>18</v>
      </c>
      <c r="F276" s="212" t="s">
        <v>656</v>
      </c>
      <c r="G276" s="210"/>
      <c r="H276" s="213">
        <v>1.08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147</v>
      </c>
      <c r="AU276" s="219" t="s">
        <v>79</v>
      </c>
      <c r="AV276" s="14" t="s">
        <v>79</v>
      </c>
      <c r="AW276" s="14" t="s">
        <v>31</v>
      </c>
      <c r="AX276" s="14" t="s">
        <v>70</v>
      </c>
      <c r="AY276" s="219" t="s">
        <v>136</v>
      </c>
    </row>
    <row r="277" spans="1:65" s="15" customFormat="1">
      <c r="B277" s="220"/>
      <c r="C277" s="221"/>
      <c r="D277" s="200" t="s">
        <v>147</v>
      </c>
      <c r="E277" s="222" t="s">
        <v>18</v>
      </c>
      <c r="F277" s="223" t="s">
        <v>150</v>
      </c>
      <c r="G277" s="221"/>
      <c r="H277" s="224">
        <v>9.7200000000000006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147</v>
      </c>
      <c r="AU277" s="230" t="s">
        <v>79</v>
      </c>
      <c r="AV277" s="15" t="s">
        <v>143</v>
      </c>
      <c r="AW277" s="15" t="s">
        <v>31</v>
      </c>
      <c r="AX277" s="15" t="s">
        <v>77</v>
      </c>
      <c r="AY277" s="230" t="s">
        <v>136</v>
      </c>
    </row>
    <row r="278" spans="1:65" s="2" customFormat="1" ht="16.5" customHeight="1">
      <c r="A278" s="36"/>
      <c r="B278" s="37"/>
      <c r="C278" s="231" t="s">
        <v>346</v>
      </c>
      <c r="D278" s="231" t="s">
        <v>276</v>
      </c>
      <c r="E278" s="232" t="s">
        <v>677</v>
      </c>
      <c r="F278" s="233" t="s">
        <v>678</v>
      </c>
      <c r="G278" s="234" t="s">
        <v>141</v>
      </c>
      <c r="H278" s="235">
        <v>8.8989999999999991</v>
      </c>
      <c r="I278" s="236"/>
      <c r="J278" s="237">
        <f>ROUND(I278*H278,2)</f>
        <v>0</v>
      </c>
      <c r="K278" s="233" t="s">
        <v>142</v>
      </c>
      <c r="L278" s="238"/>
      <c r="M278" s="239" t="s">
        <v>18</v>
      </c>
      <c r="N278" s="240" t="s">
        <v>41</v>
      </c>
      <c r="O278" s="66"/>
      <c r="P278" s="189">
        <f>O278*H278</f>
        <v>0</v>
      </c>
      <c r="Q278" s="189">
        <v>0.13100000000000001</v>
      </c>
      <c r="R278" s="189">
        <f>Q278*H278</f>
        <v>1.1657689999999998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184</v>
      </c>
      <c r="AT278" s="191" t="s">
        <v>276</v>
      </c>
      <c r="AU278" s="191" t="s">
        <v>79</v>
      </c>
      <c r="AY278" s="19" t="s">
        <v>136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77</v>
      </c>
      <c r="BK278" s="192">
        <f>ROUND(I278*H278,2)</f>
        <v>0</v>
      </c>
      <c r="BL278" s="19" t="s">
        <v>143</v>
      </c>
      <c r="BM278" s="191" t="s">
        <v>679</v>
      </c>
    </row>
    <row r="279" spans="1:65" s="2" customFormat="1">
      <c r="A279" s="36"/>
      <c r="B279" s="37"/>
      <c r="C279" s="38"/>
      <c r="D279" s="193" t="s">
        <v>145</v>
      </c>
      <c r="E279" s="38"/>
      <c r="F279" s="194" t="s">
        <v>680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145</v>
      </c>
      <c r="AU279" s="19" t="s">
        <v>79</v>
      </c>
    </row>
    <row r="280" spans="1:65" s="14" customFormat="1">
      <c r="B280" s="209"/>
      <c r="C280" s="210"/>
      <c r="D280" s="200" t="s">
        <v>147</v>
      </c>
      <c r="E280" s="210"/>
      <c r="F280" s="212" t="s">
        <v>681</v>
      </c>
      <c r="G280" s="210"/>
      <c r="H280" s="213">
        <v>8.8989999999999991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147</v>
      </c>
      <c r="AU280" s="219" t="s">
        <v>79</v>
      </c>
      <c r="AV280" s="14" t="s">
        <v>79</v>
      </c>
      <c r="AW280" s="14" t="s">
        <v>4</v>
      </c>
      <c r="AX280" s="14" t="s">
        <v>77</v>
      </c>
      <c r="AY280" s="219" t="s">
        <v>136</v>
      </c>
    </row>
    <row r="281" spans="1:65" s="2" customFormat="1" ht="16.5" customHeight="1">
      <c r="A281" s="36"/>
      <c r="B281" s="37"/>
      <c r="C281" s="231" t="s">
        <v>352</v>
      </c>
      <c r="D281" s="231" t="s">
        <v>276</v>
      </c>
      <c r="E281" s="232" t="s">
        <v>682</v>
      </c>
      <c r="F281" s="233" t="s">
        <v>683</v>
      </c>
      <c r="G281" s="234" t="s">
        <v>141</v>
      </c>
      <c r="H281" s="235">
        <v>1.1120000000000001</v>
      </c>
      <c r="I281" s="236"/>
      <c r="J281" s="237">
        <f>ROUND(I281*H281,2)</f>
        <v>0</v>
      </c>
      <c r="K281" s="233" t="s">
        <v>142</v>
      </c>
      <c r="L281" s="238"/>
      <c r="M281" s="239" t="s">
        <v>18</v>
      </c>
      <c r="N281" s="240" t="s">
        <v>41</v>
      </c>
      <c r="O281" s="66"/>
      <c r="P281" s="189">
        <f>O281*H281</f>
        <v>0</v>
      </c>
      <c r="Q281" s="189">
        <v>0.13100000000000001</v>
      </c>
      <c r="R281" s="189">
        <f>Q281*H281</f>
        <v>0.14567200000000002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184</v>
      </c>
      <c r="AT281" s="191" t="s">
        <v>276</v>
      </c>
      <c r="AU281" s="191" t="s">
        <v>79</v>
      </c>
      <c r="AY281" s="19" t="s">
        <v>136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77</v>
      </c>
      <c r="BK281" s="192">
        <f>ROUND(I281*H281,2)</f>
        <v>0</v>
      </c>
      <c r="BL281" s="19" t="s">
        <v>143</v>
      </c>
      <c r="BM281" s="191" t="s">
        <v>684</v>
      </c>
    </row>
    <row r="282" spans="1:65" s="2" customFormat="1">
      <c r="A282" s="36"/>
      <c r="B282" s="37"/>
      <c r="C282" s="38"/>
      <c r="D282" s="193" t="s">
        <v>145</v>
      </c>
      <c r="E282" s="38"/>
      <c r="F282" s="194" t="s">
        <v>685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145</v>
      </c>
      <c r="AU282" s="19" t="s">
        <v>79</v>
      </c>
    </row>
    <row r="283" spans="1:65" s="14" customFormat="1">
      <c r="B283" s="209"/>
      <c r="C283" s="210"/>
      <c r="D283" s="200" t="s">
        <v>147</v>
      </c>
      <c r="E283" s="210"/>
      <c r="F283" s="212" t="s">
        <v>686</v>
      </c>
      <c r="G283" s="210"/>
      <c r="H283" s="213">
        <v>1.1120000000000001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147</v>
      </c>
      <c r="AU283" s="219" t="s">
        <v>79</v>
      </c>
      <c r="AV283" s="14" t="s">
        <v>79</v>
      </c>
      <c r="AW283" s="14" t="s">
        <v>4</v>
      </c>
      <c r="AX283" s="14" t="s">
        <v>77</v>
      </c>
      <c r="AY283" s="219" t="s">
        <v>136</v>
      </c>
    </row>
    <row r="284" spans="1:65" s="2" customFormat="1" ht="16.5" customHeight="1">
      <c r="A284" s="36"/>
      <c r="B284" s="37"/>
      <c r="C284" s="180" t="s">
        <v>357</v>
      </c>
      <c r="D284" s="180" t="s">
        <v>138</v>
      </c>
      <c r="E284" s="181" t="s">
        <v>687</v>
      </c>
      <c r="F284" s="182" t="s">
        <v>688</v>
      </c>
      <c r="G284" s="183" t="s">
        <v>404</v>
      </c>
      <c r="H284" s="184">
        <v>13.8</v>
      </c>
      <c r="I284" s="185"/>
      <c r="J284" s="186">
        <f>ROUND(I284*H284,2)</f>
        <v>0</v>
      </c>
      <c r="K284" s="182" t="s">
        <v>689</v>
      </c>
      <c r="L284" s="41"/>
      <c r="M284" s="187" t="s">
        <v>18</v>
      </c>
      <c r="N284" s="188" t="s">
        <v>41</v>
      </c>
      <c r="O284" s="66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143</v>
      </c>
      <c r="AT284" s="191" t="s">
        <v>138</v>
      </c>
      <c r="AU284" s="191" t="s">
        <v>79</v>
      </c>
      <c r="AY284" s="19" t="s">
        <v>136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77</v>
      </c>
      <c r="BK284" s="192">
        <f>ROUND(I284*H284,2)</f>
        <v>0</v>
      </c>
      <c r="BL284" s="19" t="s">
        <v>143</v>
      </c>
      <c r="BM284" s="191" t="s">
        <v>690</v>
      </c>
    </row>
    <row r="285" spans="1:65" s="12" customFormat="1" ht="22.8" customHeight="1">
      <c r="B285" s="164"/>
      <c r="C285" s="165"/>
      <c r="D285" s="166" t="s">
        <v>69</v>
      </c>
      <c r="E285" s="178" t="s">
        <v>184</v>
      </c>
      <c r="F285" s="178" t="s">
        <v>408</v>
      </c>
      <c r="G285" s="165"/>
      <c r="H285" s="165"/>
      <c r="I285" s="168"/>
      <c r="J285" s="179">
        <f>BK285</f>
        <v>0</v>
      </c>
      <c r="K285" s="165"/>
      <c r="L285" s="170"/>
      <c r="M285" s="171"/>
      <c r="N285" s="172"/>
      <c r="O285" s="172"/>
      <c r="P285" s="173">
        <f>SUM(P286:P295)</f>
        <v>0</v>
      </c>
      <c r="Q285" s="172"/>
      <c r="R285" s="173">
        <f>SUM(R286:R295)</f>
        <v>1.4637600000000002</v>
      </c>
      <c r="S285" s="172"/>
      <c r="T285" s="174">
        <f>SUM(T286:T295)</f>
        <v>0</v>
      </c>
      <c r="AR285" s="175" t="s">
        <v>77</v>
      </c>
      <c r="AT285" s="176" t="s">
        <v>69</v>
      </c>
      <c r="AU285" s="176" t="s">
        <v>77</v>
      </c>
      <c r="AY285" s="175" t="s">
        <v>136</v>
      </c>
      <c r="BK285" s="177">
        <f>SUM(BK286:BK295)</f>
        <v>0</v>
      </c>
    </row>
    <row r="286" spans="1:65" s="2" customFormat="1" ht="16.5" customHeight="1">
      <c r="A286" s="36"/>
      <c r="B286" s="37"/>
      <c r="C286" s="180" t="s">
        <v>362</v>
      </c>
      <c r="D286" s="180" t="s">
        <v>138</v>
      </c>
      <c r="E286" s="181" t="s">
        <v>444</v>
      </c>
      <c r="F286" s="182" t="s">
        <v>445</v>
      </c>
      <c r="G286" s="183" t="s">
        <v>153</v>
      </c>
      <c r="H286" s="184">
        <v>2</v>
      </c>
      <c r="I286" s="185"/>
      <c r="J286" s="186">
        <f>ROUND(I286*H286,2)</f>
        <v>0</v>
      </c>
      <c r="K286" s="182" t="s">
        <v>142</v>
      </c>
      <c r="L286" s="41"/>
      <c r="M286" s="187" t="s">
        <v>18</v>
      </c>
      <c r="N286" s="188" t="s">
        <v>41</v>
      </c>
      <c r="O286" s="66"/>
      <c r="P286" s="189">
        <f>O286*H286</f>
        <v>0</v>
      </c>
      <c r="Q286" s="189">
        <v>0.42080000000000001</v>
      </c>
      <c r="R286" s="189">
        <f>Q286*H286</f>
        <v>0.84160000000000001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143</v>
      </c>
      <c r="AT286" s="191" t="s">
        <v>138</v>
      </c>
      <c r="AU286" s="191" t="s">
        <v>79</v>
      </c>
      <c r="AY286" s="19" t="s">
        <v>136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77</v>
      </c>
      <c r="BK286" s="192">
        <f>ROUND(I286*H286,2)</f>
        <v>0</v>
      </c>
      <c r="BL286" s="19" t="s">
        <v>143</v>
      </c>
      <c r="BM286" s="191" t="s">
        <v>691</v>
      </c>
    </row>
    <row r="287" spans="1:65" s="2" customFormat="1">
      <c r="A287" s="36"/>
      <c r="B287" s="37"/>
      <c r="C287" s="38"/>
      <c r="D287" s="193" t="s">
        <v>145</v>
      </c>
      <c r="E287" s="38"/>
      <c r="F287" s="194" t="s">
        <v>447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145</v>
      </c>
      <c r="AU287" s="19" t="s">
        <v>79</v>
      </c>
    </row>
    <row r="288" spans="1:65" s="13" customFormat="1">
      <c r="B288" s="198"/>
      <c r="C288" s="199"/>
      <c r="D288" s="200" t="s">
        <v>147</v>
      </c>
      <c r="E288" s="201" t="s">
        <v>18</v>
      </c>
      <c r="F288" s="202" t="s">
        <v>558</v>
      </c>
      <c r="G288" s="199"/>
      <c r="H288" s="201" t="s">
        <v>18</v>
      </c>
      <c r="I288" s="203"/>
      <c r="J288" s="199"/>
      <c r="K288" s="199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147</v>
      </c>
      <c r="AU288" s="208" t="s">
        <v>79</v>
      </c>
      <c r="AV288" s="13" t="s">
        <v>77</v>
      </c>
      <c r="AW288" s="13" t="s">
        <v>31</v>
      </c>
      <c r="AX288" s="13" t="s">
        <v>70</v>
      </c>
      <c r="AY288" s="208" t="s">
        <v>136</v>
      </c>
    </row>
    <row r="289" spans="1:65" s="14" customFormat="1">
      <c r="B289" s="209"/>
      <c r="C289" s="210"/>
      <c r="D289" s="200" t="s">
        <v>147</v>
      </c>
      <c r="E289" s="211" t="s">
        <v>18</v>
      </c>
      <c r="F289" s="212" t="s">
        <v>692</v>
      </c>
      <c r="G289" s="210"/>
      <c r="H289" s="213">
        <v>2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147</v>
      </c>
      <c r="AU289" s="219" t="s">
        <v>79</v>
      </c>
      <c r="AV289" s="14" t="s">
        <v>79</v>
      </c>
      <c r="AW289" s="14" t="s">
        <v>31</v>
      </c>
      <c r="AX289" s="14" t="s">
        <v>70</v>
      </c>
      <c r="AY289" s="219" t="s">
        <v>136</v>
      </c>
    </row>
    <row r="290" spans="1:65" s="15" customFormat="1">
      <c r="B290" s="220"/>
      <c r="C290" s="221"/>
      <c r="D290" s="200" t="s">
        <v>147</v>
      </c>
      <c r="E290" s="222" t="s">
        <v>18</v>
      </c>
      <c r="F290" s="223" t="s">
        <v>150</v>
      </c>
      <c r="G290" s="221"/>
      <c r="H290" s="224">
        <v>2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147</v>
      </c>
      <c r="AU290" s="230" t="s">
        <v>79</v>
      </c>
      <c r="AV290" s="15" t="s">
        <v>143</v>
      </c>
      <c r="AW290" s="15" t="s">
        <v>31</v>
      </c>
      <c r="AX290" s="15" t="s">
        <v>77</v>
      </c>
      <c r="AY290" s="230" t="s">
        <v>136</v>
      </c>
    </row>
    <row r="291" spans="1:65" s="2" customFormat="1" ht="24.15" customHeight="1">
      <c r="A291" s="36"/>
      <c r="B291" s="37"/>
      <c r="C291" s="180" t="s">
        <v>368</v>
      </c>
      <c r="D291" s="180" t="s">
        <v>138</v>
      </c>
      <c r="E291" s="181" t="s">
        <v>693</v>
      </c>
      <c r="F291" s="182" t="s">
        <v>694</v>
      </c>
      <c r="G291" s="183" t="s">
        <v>153</v>
      </c>
      <c r="H291" s="184">
        <v>2</v>
      </c>
      <c r="I291" s="185"/>
      <c r="J291" s="186">
        <f>ROUND(I291*H291,2)</f>
        <v>0</v>
      </c>
      <c r="K291" s="182" t="s">
        <v>142</v>
      </c>
      <c r="L291" s="41"/>
      <c r="M291" s="187" t="s">
        <v>18</v>
      </c>
      <c r="N291" s="188" t="s">
        <v>41</v>
      </c>
      <c r="O291" s="66"/>
      <c r="P291" s="189">
        <f>O291*H291</f>
        <v>0</v>
      </c>
      <c r="Q291" s="189">
        <v>0.31108000000000002</v>
      </c>
      <c r="R291" s="189">
        <f>Q291*H291</f>
        <v>0.62216000000000005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143</v>
      </c>
      <c r="AT291" s="191" t="s">
        <v>138</v>
      </c>
      <c r="AU291" s="191" t="s">
        <v>79</v>
      </c>
      <c r="AY291" s="19" t="s">
        <v>136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77</v>
      </c>
      <c r="BK291" s="192">
        <f>ROUND(I291*H291,2)</f>
        <v>0</v>
      </c>
      <c r="BL291" s="19" t="s">
        <v>143</v>
      </c>
      <c r="BM291" s="191" t="s">
        <v>695</v>
      </c>
    </row>
    <row r="292" spans="1:65" s="2" customFormat="1">
      <c r="A292" s="36"/>
      <c r="B292" s="37"/>
      <c r="C292" s="38"/>
      <c r="D292" s="193" t="s">
        <v>145</v>
      </c>
      <c r="E292" s="38"/>
      <c r="F292" s="194" t="s">
        <v>696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145</v>
      </c>
      <c r="AU292" s="19" t="s">
        <v>79</v>
      </c>
    </row>
    <row r="293" spans="1:65" s="13" customFormat="1">
      <c r="B293" s="198"/>
      <c r="C293" s="199"/>
      <c r="D293" s="200" t="s">
        <v>147</v>
      </c>
      <c r="E293" s="201" t="s">
        <v>18</v>
      </c>
      <c r="F293" s="202" t="s">
        <v>558</v>
      </c>
      <c r="G293" s="199"/>
      <c r="H293" s="201" t="s">
        <v>18</v>
      </c>
      <c r="I293" s="203"/>
      <c r="J293" s="199"/>
      <c r="K293" s="199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147</v>
      </c>
      <c r="AU293" s="208" t="s">
        <v>79</v>
      </c>
      <c r="AV293" s="13" t="s">
        <v>77</v>
      </c>
      <c r="AW293" s="13" t="s">
        <v>31</v>
      </c>
      <c r="AX293" s="13" t="s">
        <v>70</v>
      </c>
      <c r="AY293" s="208" t="s">
        <v>136</v>
      </c>
    </row>
    <row r="294" spans="1:65" s="14" customFormat="1">
      <c r="B294" s="209"/>
      <c r="C294" s="210"/>
      <c r="D294" s="200" t="s">
        <v>147</v>
      </c>
      <c r="E294" s="211" t="s">
        <v>18</v>
      </c>
      <c r="F294" s="212" t="s">
        <v>697</v>
      </c>
      <c r="G294" s="210"/>
      <c r="H294" s="213">
        <v>2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147</v>
      </c>
      <c r="AU294" s="219" t="s">
        <v>79</v>
      </c>
      <c r="AV294" s="14" t="s">
        <v>79</v>
      </c>
      <c r="AW294" s="14" t="s">
        <v>31</v>
      </c>
      <c r="AX294" s="14" t="s">
        <v>70</v>
      </c>
      <c r="AY294" s="219" t="s">
        <v>136</v>
      </c>
    </row>
    <row r="295" spans="1:65" s="15" customFormat="1">
      <c r="B295" s="220"/>
      <c r="C295" s="221"/>
      <c r="D295" s="200" t="s">
        <v>147</v>
      </c>
      <c r="E295" s="222" t="s">
        <v>18</v>
      </c>
      <c r="F295" s="223" t="s">
        <v>150</v>
      </c>
      <c r="G295" s="221"/>
      <c r="H295" s="224">
        <v>2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147</v>
      </c>
      <c r="AU295" s="230" t="s">
        <v>79</v>
      </c>
      <c r="AV295" s="15" t="s">
        <v>143</v>
      </c>
      <c r="AW295" s="15" t="s">
        <v>31</v>
      </c>
      <c r="AX295" s="15" t="s">
        <v>77</v>
      </c>
      <c r="AY295" s="230" t="s">
        <v>136</v>
      </c>
    </row>
    <row r="296" spans="1:65" s="12" customFormat="1" ht="22.8" customHeight="1">
      <c r="B296" s="164"/>
      <c r="C296" s="165"/>
      <c r="D296" s="166" t="s">
        <v>69</v>
      </c>
      <c r="E296" s="178" t="s">
        <v>190</v>
      </c>
      <c r="F296" s="178" t="s">
        <v>449</v>
      </c>
      <c r="G296" s="165"/>
      <c r="H296" s="165"/>
      <c r="I296" s="168"/>
      <c r="J296" s="179">
        <f>BK296</f>
        <v>0</v>
      </c>
      <c r="K296" s="165"/>
      <c r="L296" s="170"/>
      <c r="M296" s="171"/>
      <c r="N296" s="172"/>
      <c r="O296" s="172"/>
      <c r="P296" s="173">
        <f>SUM(P297:P423)</f>
        <v>0</v>
      </c>
      <c r="Q296" s="172"/>
      <c r="R296" s="173">
        <f>SUM(R297:R423)</f>
        <v>29.236642549999992</v>
      </c>
      <c r="S296" s="172"/>
      <c r="T296" s="174">
        <f>SUM(T297:T423)</f>
        <v>5.7782000000000009</v>
      </c>
      <c r="AR296" s="175" t="s">
        <v>77</v>
      </c>
      <c r="AT296" s="176" t="s">
        <v>69</v>
      </c>
      <c r="AU296" s="176" t="s">
        <v>77</v>
      </c>
      <c r="AY296" s="175" t="s">
        <v>136</v>
      </c>
      <c r="BK296" s="177">
        <f>SUM(BK297:BK423)</f>
        <v>0</v>
      </c>
    </row>
    <row r="297" spans="1:65" s="2" customFormat="1" ht="16.5" customHeight="1">
      <c r="A297" s="36"/>
      <c r="B297" s="37"/>
      <c r="C297" s="180" t="s">
        <v>373</v>
      </c>
      <c r="D297" s="180" t="s">
        <v>138</v>
      </c>
      <c r="E297" s="181" t="s">
        <v>698</v>
      </c>
      <c r="F297" s="182" t="s">
        <v>699</v>
      </c>
      <c r="G297" s="183" t="s">
        <v>153</v>
      </c>
      <c r="H297" s="184">
        <v>2</v>
      </c>
      <c r="I297" s="185"/>
      <c r="J297" s="186">
        <f>ROUND(I297*H297,2)</f>
        <v>0</v>
      </c>
      <c r="K297" s="182" t="s">
        <v>142</v>
      </c>
      <c r="L297" s="41"/>
      <c r="M297" s="187" t="s">
        <v>18</v>
      </c>
      <c r="N297" s="188" t="s">
        <v>41</v>
      </c>
      <c r="O297" s="66"/>
      <c r="P297" s="189">
        <f>O297*H297</f>
        <v>0</v>
      </c>
      <c r="Q297" s="189">
        <v>6.9999999999999999E-4</v>
      </c>
      <c r="R297" s="189">
        <f>Q297*H297</f>
        <v>1.4E-3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143</v>
      </c>
      <c r="AT297" s="191" t="s">
        <v>138</v>
      </c>
      <c r="AU297" s="191" t="s">
        <v>79</v>
      </c>
      <c r="AY297" s="19" t="s">
        <v>136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77</v>
      </c>
      <c r="BK297" s="192">
        <f>ROUND(I297*H297,2)</f>
        <v>0</v>
      </c>
      <c r="BL297" s="19" t="s">
        <v>143</v>
      </c>
      <c r="BM297" s="191" t="s">
        <v>700</v>
      </c>
    </row>
    <row r="298" spans="1:65" s="2" customFormat="1">
      <c r="A298" s="36"/>
      <c r="B298" s="37"/>
      <c r="C298" s="38"/>
      <c r="D298" s="193" t="s">
        <v>145</v>
      </c>
      <c r="E298" s="38"/>
      <c r="F298" s="194" t="s">
        <v>701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145</v>
      </c>
      <c r="AU298" s="19" t="s">
        <v>79</v>
      </c>
    </row>
    <row r="299" spans="1:65" s="13" customFormat="1">
      <c r="B299" s="198"/>
      <c r="C299" s="199"/>
      <c r="D299" s="200" t="s">
        <v>147</v>
      </c>
      <c r="E299" s="201" t="s">
        <v>18</v>
      </c>
      <c r="F299" s="202" t="s">
        <v>558</v>
      </c>
      <c r="G299" s="199"/>
      <c r="H299" s="201" t="s">
        <v>18</v>
      </c>
      <c r="I299" s="203"/>
      <c r="J299" s="199"/>
      <c r="K299" s="199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147</v>
      </c>
      <c r="AU299" s="208" t="s">
        <v>79</v>
      </c>
      <c r="AV299" s="13" t="s">
        <v>77</v>
      </c>
      <c r="AW299" s="13" t="s">
        <v>31</v>
      </c>
      <c r="AX299" s="13" t="s">
        <v>70</v>
      </c>
      <c r="AY299" s="208" t="s">
        <v>136</v>
      </c>
    </row>
    <row r="300" spans="1:65" s="14" customFormat="1">
      <c r="B300" s="209"/>
      <c r="C300" s="210"/>
      <c r="D300" s="200" t="s">
        <v>147</v>
      </c>
      <c r="E300" s="211" t="s">
        <v>18</v>
      </c>
      <c r="F300" s="212" t="s">
        <v>702</v>
      </c>
      <c r="G300" s="210"/>
      <c r="H300" s="213">
        <v>2</v>
      </c>
      <c r="I300" s="214"/>
      <c r="J300" s="210"/>
      <c r="K300" s="210"/>
      <c r="L300" s="215"/>
      <c r="M300" s="216"/>
      <c r="N300" s="217"/>
      <c r="O300" s="217"/>
      <c r="P300" s="217"/>
      <c r="Q300" s="217"/>
      <c r="R300" s="217"/>
      <c r="S300" s="217"/>
      <c r="T300" s="218"/>
      <c r="AT300" s="219" t="s">
        <v>147</v>
      </c>
      <c r="AU300" s="219" t="s">
        <v>79</v>
      </c>
      <c r="AV300" s="14" t="s">
        <v>79</v>
      </c>
      <c r="AW300" s="14" t="s">
        <v>31</v>
      </c>
      <c r="AX300" s="14" t="s">
        <v>70</v>
      </c>
      <c r="AY300" s="219" t="s">
        <v>136</v>
      </c>
    </row>
    <row r="301" spans="1:65" s="15" customFormat="1">
      <c r="B301" s="220"/>
      <c r="C301" s="221"/>
      <c r="D301" s="200" t="s">
        <v>147</v>
      </c>
      <c r="E301" s="222" t="s">
        <v>18</v>
      </c>
      <c r="F301" s="223" t="s">
        <v>150</v>
      </c>
      <c r="G301" s="221"/>
      <c r="H301" s="224">
        <v>2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147</v>
      </c>
      <c r="AU301" s="230" t="s">
        <v>79</v>
      </c>
      <c r="AV301" s="15" t="s">
        <v>143</v>
      </c>
      <c r="AW301" s="15" t="s">
        <v>31</v>
      </c>
      <c r="AX301" s="15" t="s">
        <v>77</v>
      </c>
      <c r="AY301" s="230" t="s">
        <v>136</v>
      </c>
    </row>
    <row r="302" spans="1:65" s="2" customFormat="1" ht="16.5" customHeight="1">
      <c r="A302" s="36"/>
      <c r="B302" s="37"/>
      <c r="C302" s="180" t="s">
        <v>378</v>
      </c>
      <c r="D302" s="180" t="s">
        <v>138</v>
      </c>
      <c r="E302" s="181" t="s">
        <v>703</v>
      </c>
      <c r="F302" s="182" t="s">
        <v>704</v>
      </c>
      <c r="G302" s="183" t="s">
        <v>153</v>
      </c>
      <c r="H302" s="184">
        <v>2</v>
      </c>
      <c r="I302" s="185"/>
      <c r="J302" s="186">
        <f>ROUND(I302*H302,2)</f>
        <v>0</v>
      </c>
      <c r="K302" s="182" t="s">
        <v>142</v>
      </c>
      <c r="L302" s="41"/>
      <c r="M302" s="187" t="s">
        <v>18</v>
      </c>
      <c r="N302" s="188" t="s">
        <v>41</v>
      </c>
      <c r="O302" s="66"/>
      <c r="P302" s="189">
        <f>O302*H302</f>
        <v>0</v>
      </c>
      <c r="Q302" s="189">
        <v>0.11241</v>
      </c>
      <c r="R302" s="189">
        <f>Q302*H302</f>
        <v>0.22481999999999999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143</v>
      </c>
      <c r="AT302" s="191" t="s">
        <v>138</v>
      </c>
      <c r="AU302" s="191" t="s">
        <v>79</v>
      </c>
      <c r="AY302" s="19" t="s">
        <v>136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77</v>
      </c>
      <c r="BK302" s="192">
        <f>ROUND(I302*H302,2)</f>
        <v>0</v>
      </c>
      <c r="BL302" s="19" t="s">
        <v>143</v>
      </c>
      <c r="BM302" s="191" t="s">
        <v>705</v>
      </c>
    </row>
    <row r="303" spans="1:65" s="2" customFormat="1">
      <c r="A303" s="36"/>
      <c r="B303" s="37"/>
      <c r="C303" s="38"/>
      <c r="D303" s="193" t="s">
        <v>145</v>
      </c>
      <c r="E303" s="38"/>
      <c r="F303" s="194" t="s">
        <v>706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145</v>
      </c>
      <c r="AU303" s="19" t="s">
        <v>79</v>
      </c>
    </row>
    <row r="304" spans="1:65" s="13" customFormat="1">
      <c r="B304" s="198"/>
      <c r="C304" s="199"/>
      <c r="D304" s="200" t="s">
        <v>147</v>
      </c>
      <c r="E304" s="201" t="s">
        <v>18</v>
      </c>
      <c r="F304" s="202" t="s">
        <v>558</v>
      </c>
      <c r="G304" s="199"/>
      <c r="H304" s="201" t="s">
        <v>18</v>
      </c>
      <c r="I304" s="203"/>
      <c r="J304" s="199"/>
      <c r="K304" s="199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147</v>
      </c>
      <c r="AU304" s="208" t="s">
        <v>79</v>
      </c>
      <c r="AV304" s="13" t="s">
        <v>77</v>
      </c>
      <c r="AW304" s="13" t="s">
        <v>31</v>
      </c>
      <c r="AX304" s="13" t="s">
        <v>70</v>
      </c>
      <c r="AY304" s="208" t="s">
        <v>136</v>
      </c>
    </row>
    <row r="305" spans="1:65" s="14" customFormat="1">
      <c r="B305" s="209"/>
      <c r="C305" s="210"/>
      <c r="D305" s="200" t="s">
        <v>147</v>
      </c>
      <c r="E305" s="211" t="s">
        <v>18</v>
      </c>
      <c r="F305" s="212" t="s">
        <v>702</v>
      </c>
      <c r="G305" s="210"/>
      <c r="H305" s="213">
        <v>2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147</v>
      </c>
      <c r="AU305" s="219" t="s">
        <v>79</v>
      </c>
      <c r="AV305" s="14" t="s">
        <v>79</v>
      </c>
      <c r="AW305" s="14" t="s">
        <v>31</v>
      </c>
      <c r="AX305" s="14" t="s">
        <v>70</v>
      </c>
      <c r="AY305" s="219" t="s">
        <v>136</v>
      </c>
    </row>
    <row r="306" spans="1:65" s="15" customFormat="1">
      <c r="B306" s="220"/>
      <c r="C306" s="221"/>
      <c r="D306" s="200" t="s">
        <v>147</v>
      </c>
      <c r="E306" s="222" t="s">
        <v>18</v>
      </c>
      <c r="F306" s="223" t="s">
        <v>150</v>
      </c>
      <c r="G306" s="221"/>
      <c r="H306" s="224">
        <v>2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147</v>
      </c>
      <c r="AU306" s="230" t="s">
        <v>79</v>
      </c>
      <c r="AV306" s="15" t="s">
        <v>143</v>
      </c>
      <c r="AW306" s="15" t="s">
        <v>31</v>
      </c>
      <c r="AX306" s="15" t="s">
        <v>77</v>
      </c>
      <c r="AY306" s="230" t="s">
        <v>136</v>
      </c>
    </row>
    <row r="307" spans="1:65" s="2" customFormat="1" ht="37.799999999999997" customHeight="1">
      <c r="A307" s="36"/>
      <c r="B307" s="37"/>
      <c r="C307" s="180" t="s">
        <v>383</v>
      </c>
      <c r="D307" s="180" t="s">
        <v>138</v>
      </c>
      <c r="E307" s="181" t="s">
        <v>707</v>
      </c>
      <c r="F307" s="182" t="s">
        <v>708</v>
      </c>
      <c r="G307" s="183" t="s">
        <v>404</v>
      </c>
      <c r="H307" s="184">
        <v>125.7</v>
      </c>
      <c r="I307" s="185"/>
      <c r="J307" s="186">
        <f>ROUND(I307*H307,2)</f>
        <v>0</v>
      </c>
      <c r="K307" s="182" t="s">
        <v>142</v>
      </c>
      <c r="L307" s="41"/>
      <c r="M307" s="187" t="s">
        <v>18</v>
      </c>
      <c r="N307" s="188" t="s">
        <v>41</v>
      </c>
      <c r="O307" s="66"/>
      <c r="P307" s="189">
        <f>O307*H307</f>
        <v>0</v>
      </c>
      <c r="Q307" s="189">
        <v>8.9779999999999999E-2</v>
      </c>
      <c r="R307" s="189">
        <f>Q307*H307</f>
        <v>11.285346000000001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143</v>
      </c>
      <c r="AT307" s="191" t="s">
        <v>138</v>
      </c>
      <c r="AU307" s="191" t="s">
        <v>79</v>
      </c>
      <c r="AY307" s="19" t="s">
        <v>136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77</v>
      </c>
      <c r="BK307" s="192">
        <f>ROUND(I307*H307,2)</f>
        <v>0</v>
      </c>
      <c r="BL307" s="19" t="s">
        <v>143</v>
      </c>
      <c r="BM307" s="191" t="s">
        <v>709</v>
      </c>
    </row>
    <row r="308" spans="1:65" s="2" customFormat="1">
      <c r="A308" s="36"/>
      <c r="B308" s="37"/>
      <c r="C308" s="38"/>
      <c r="D308" s="193" t="s">
        <v>145</v>
      </c>
      <c r="E308" s="38"/>
      <c r="F308" s="194" t="s">
        <v>710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145</v>
      </c>
      <c r="AU308" s="19" t="s">
        <v>79</v>
      </c>
    </row>
    <row r="309" spans="1:65" s="13" customFormat="1">
      <c r="B309" s="198"/>
      <c r="C309" s="199"/>
      <c r="D309" s="200" t="s">
        <v>147</v>
      </c>
      <c r="E309" s="201" t="s">
        <v>18</v>
      </c>
      <c r="F309" s="202" t="s">
        <v>558</v>
      </c>
      <c r="G309" s="199"/>
      <c r="H309" s="201" t="s">
        <v>18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147</v>
      </c>
      <c r="AU309" s="208" t="s">
        <v>79</v>
      </c>
      <c r="AV309" s="13" t="s">
        <v>77</v>
      </c>
      <c r="AW309" s="13" t="s">
        <v>31</v>
      </c>
      <c r="AX309" s="13" t="s">
        <v>70</v>
      </c>
      <c r="AY309" s="208" t="s">
        <v>136</v>
      </c>
    </row>
    <row r="310" spans="1:65" s="13" customFormat="1">
      <c r="B310" s="198"/>
      <c r="C310" s="199"/>
      <c r="D310" s="200" t="s">
        <v>147</v>
      </c>
      <c r="E310" s="201" t="s">
        <v>18</v>
      </c>
      <c r="F310" s="202" t="s">
        <v>591</v>
      </c>
      <c r="G310" s="199"/>
      <c r="H310" s="201" t="s">
        <v>18</v>
      </c>
      <c r="I310" s="203"/>
      <c r="J310" s="199"/>
      <c r="K310" s="199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147</v>
      </c>
      <c r="AU310" s="208" t="s">
        <v>79</v>
      </c>
      <c r="AV310" s="13" t="s">
        <v>77</v>
      </c>
      <c r="AW310" s="13" t="s">
        <v>31</v>
      </c>
      <c r="AX310" s="13" t="s">
        <v>70</v>
      </c>
      <c r="AY310" s="208" t="s">
        <v>136</v>
      </c>
    </row>
    <row r="311" spans="1:65" s="14" customFormat="1">
      <c r="B311" s="209"/>
      <c r="C311" s="210"/>
      <c r="D311" s="200" t="s">
        <v>147</v>
      </c>
      <c r="E311" s="211" t="s">
        <v>18</v>
      </c>
      <c r="F311" s="212" t="s">
        <v>711</v>
      </c>
      <c r="G311" s="210"/>
      <c r="H311" s="213">
        <v>125.7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147</v>
      </c>
      <c r="AU311" s="219" t="s">
        <v>79</v>
      </c>
      <c r="AV311" s="14" t="s">
        <v>79</v>
      </c>
      <c r="AW311" s="14" t="s">
        <v>31</v>
      </c>
      <c r="AX311" s="14" t="s">
        <v>70</v>
      </c>
      <c r="AY311" s="219" t="s">
        <v>136</v>
      </c>
    </row>
    <row r="312" spans="1:65" s="15" customFormat="1">
      <c r="B312" s="220"/>
      <c r="C312" s="221"/>
      <c r="D312" s="200" t="s">
        <v>147</v>
      </c>
      <c r="E312" s="222" t="s">
        <v>18</v>
      </c>
      <c r="F312" s="223" t="s">
        <v>150</v>
      </c>
      <c r="G312" s="221"/>
      <c r="H312" s="224">
        <v>125.7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147</v>
      </c>
      <c r="AU312" s="230" t="s">
        <v>79</v>
      </c>
      <c r="AV312" s="15" t="s">
        <v>143</v>
      </c>
      <c r="AW312" s="15" t="s">
        <v>31</v>
      </c>
      <c r="AX312" s="15" t="s">
        <v>77</v>
      </c>
      <c r="AY312" s="230" t="s">
        <v>136</v>
      </c>
    </row>
    <row r="313" spans="1:65" s="2" customFormat="1" ht="16.5" customHeight="1">
      <c r="A313" s="36"/>
      <c r="B313" s="37"/>
      <c r="C313" s="231" t="s">
        <v>388</v>
      </c>
      <c r="D313" s="231" t="s">
        <v>276</v>
      </c>
      <c r="E313" s="232" t="s">
        <v>712</v>
      </c>
      <c r="F313" s="233" t="s">
        <v>713</v>
      </c>
      <c r="G313" s="234" t="s">
        <v>141</v>
      </c>
      <c r="H313" s="235">
        <v>12.821</v>
      </c>
      <c r="I313" s="236"/>
      <c r="J313" s="237">
        <f>ROUND(I313*H313,2)</f>
        <v>0</v>
      </c>
      <c r="K313" s="233" t="s">
        <v>142</v>
      </c>
      <c r="L313" s="238"/>
      <c r="M313" s="239" t="s">
        <v>18</v>
      </c>
      <c r="N313" s="240" t="s">
        <v>41</v>
      </c>
      <c r="O313" s="66"/>
      <c r="P313" s="189">
        <f>O313*H313</f>
        <v>0</v>
      </c>
      <c r="Q313" s="189">
        <v>0.222</v>
      </c>
      <c r="R313" s="189">
        <f>Q313*H313</f>
        <v>2.8462619999999998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184</v>
      </c>
      <c r="AT313" s="191" t="s">
        <v>276</v>
      </c>
      <c r="AU313" s="191" t="s">
        <v>79</v>
      </c>
      <c r="AY313" s="19" t="s">
        <v>136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77</v>
      </c>
      <c r="BK313" s="192">
        <f>ROUND(I313*H313,2)</f>
        <v>0</v>
      </c>
      <c r="BL313" s="19" t="s">
        <v>143</v>
      </c>
      <c r="BM313" s="191" t="s">
        <v>714</v>
      </c>
    </row>
    <row r="314" spans="1:65" s="2" customFormat="1">
      <c r="A314" s="36"/>
      <c r="B314" s="37"/>
      <c r="C314" s="38"/>
      <c r="D314" s="193" t="s">
        <v>145</v>
      </c>
      <c r="E314" s="38"/>
      <c r="F314" s="194" t="s">
        <v>715</v>
      </c>
      <c r="G314" s="38"/>
      <c r="H314" s="38"/>
      <c r="I314" s="195"/>
      <c r="J314" s="38"/>
      <c r="K314" s="38"/>
      <c r="L314" s="41"/>
      <c r="M314" s="196"/>
      <c r="N314" s="197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145</v>
      </c>
      <c r="AU314" s="19" t="s">
        <v>79</v>
      </c>
    </row>
    <row r="315" spans="1:65" s="14" customFormat="1">
      <c r="B315" s="209"/>
      <c r="C315" s="210"/>
      <c r="D315" s="200" t="s">
        <v>147</v>
      </c>
      <c r="E315" s="211" t="s">
        <v>18</v>
      </c>
      <c r="F315" s="212" t="s">
        <v>716</v>
      </c>
      <c r="G315" s="210"/>
      <c r="H315" s="213">
        <v>12.57</v>
      </c>
      <c r="I315" s="214"/>
      <c r="J315" s="210"/>
      <c r="K315" s="210"/>
      <c r="L315" s="215"/>
      <c r="M315" s="216"/>
      <c r="N315" s="217"/>
      <c r="O315" s="217"/>
      <c r="P315" s="217"/>
      <c r="Q315" s="217"/>
      <c r="R315" s="217"/>
      <c r="S315" s="217"/>
      <c r="T315" s="218"/>
      <c r="AT315" s="219" t="s">
        <v>147</v>
      </c>
      <c r="AU315" s="219" t="s">
        <v>79</v>
      </c>
      <c r="AV315" s="14" t="s">
        <v>79</v>
      </c>
      <c r="AW315" s="14" t="s">
        <v>31</v>
      </c>
      <c r="AX315" s="14" t="s">
        <v>77</v>
      </c>
      <c r="AY315" s="219" t="s">
        <v>136</v>
      </c>
    </row>
    <row r="316" spans="1:65" s="14" customFormat="1">
      <c r="B316" s="209"/>
      <c r="C316" s="210"/>
      <c r="D316" s="200" t="s">
        <v>147</v>
      </c>
      <c r="E316" s="210"/>
      <c r="F316" s="212" t="s">
        <v>717</v>
      </c>
      <c r="G316" s="210"/>
      <c r="H316" s="213">
        <v>12.821</v>
      </c>
      <c r="I316" s="214"/>
      <c r="J316" s="210"/>
      <c r="K316" s="210"/>
      <c r="L316" s="215"/>
      <c r="M316" s="216"/>
      <c r="N316" s="217"/>
      <c r="O316" s="217"/>
      <c r="P316" s="217"/>
      <c r="Q316" s="217"/>
      <c r="R316" s="217"/>
      <c r="S316" s="217"/>
      <c r="T316" s="218"/>
      <c r="AT316" s="219" t="s">
        <v>147</v>
      </c>
      <c r="AU316" s="219" t="s">
        <v>79</v>
      </c>
      <c r="AV316" s="14" t="s">
        <v>79</v>
      </c>
      <c r="AW316" s="14" t="s">
        <v>4</v>
      </c>
      <c r="AX316" s="14" t="s">
        <v>77</v>
      </c>
      <c r="AY316" s="219" t="s">
        <v>136</v>
      </c>
    </row>
    <row r="317" spans="1:65" s="2" customFormat="1" ht="24.15" customHeight="1">
      <c r="A317" s="36"/>
      <c r="B317" s="37"/>
      <c r="C317" s="180" t="s">
        <v>393</v>
      </c>
      <c r="D317" s="180" t="s">
        <v>138</v>
      </c>
      <c r="E317" s="181" t="s">
        <v>718</v>
      </c>
      <c r="F317" s="182" t="s">
        <v>719</v>
      </c>
      <c r="G317" s="183" t="s">
        <v>404</v>
      </c>
      <c r="H317" s="184">
        <v>14.61</v>
      </c>
      <c r="I317" s="185"/>
      <c r="J317" s="186">
        <f>ROUND(I317*H317,2)</f>
        <v>0</v>
      </c>
      <c r="K317" s="182" t="s">
        <v>142</v>
      </c>
      <c r="L317" s="41"/>
      <c r="M317" s="187" t="s">
        <v>18</v>
      </c>
      <c r="N317" s="188" t="s">
        <v>41</v>
      </c>
      <c r="O317" s="66"/>
      <c r="P317" s="189">
        <f>O317*H317</f>
        <v>0</v>
      </c>
      <c r="Q317" s="189">
        <v>0.15540000000000001</v>
      </c>
      <c r="R317" s="189">
        <f>Q317*H317</f>
        <v>2.270394</v>
      </c>
      <c r="S317" s="189">
        <v>0</v>
      </c>
      <c r="T317" s="19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1" t="s">
        <v>143</v>
      </c>
      <c r="AT317" s="191" t="s">
        <v>138</v>
      </c>
      <c r="AU317" s="191" t="s">
        <v>79</v>
      </c>
      <c r="AY317" s="19" t="s">
        <v>136</v>
      </c>
      <c r="BE317" s="192">
        <f>IF(N317="základní",J317,0)</f>
        <v>0</v>
      </c>
      <c r="BF317" s="192">
        <f>IF(N317="snížená",J317,0)</f>
        <v>0</v>
      </c>
      <c r="BG317" s="192">
        <f>IF(N317="zákl. přenesená",J317,0)</f>
        <v>0</v>
      </c>
      <c r="BH317" s="192">
        <f>IF(N317="sníž. přenesená",J317,0)</f>
        <v>0</v>
      </c>
      <c r="BI317" s="192">
        <f>IF(N317="nulová",J317,0)</f>
        <v>0</v>
      </c>
      <c r="BJ317" s="19" t="s">
        <v>77</v>
      </c>
      <c r="BK317" s="192">
        <f>ROUND(I317*H317,2)</f>
        <v>0</v>
      </c>
      <c r="BL317" s="19" t="s">
        <v>143</v>
      </c>
      <c r="BM317" s="191" t="s">
        <v>720</v>
      </c>
    </row>
    <row r="318" spans="1:65" s="2" customFormat="1">
      <c r="A318" s="36"/>
      <c r="B318" s="37"/>
      <c r="C318" s="38"/>
      <c r="D318" s="193" t="s">
        <v>145</v>
      </c>
      <c r="E318" s="38"/>
      <c r="F318" s="194" t="s">
        <v>721</v>
      </c>
      <c r="G318" s="38"/>
      <c r="H318" s="38"/>
      <c r="I318" s="195"/>
      <c r="J318" s="38"/>
      <c r="K318" s="38"/>
      <c r="L318" s="41"/>
      <c r="M318" s="196"/>
      <c r="N318" s="197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145</v>
      </c>
      <c r="AU318" s="19" t="s">
        <v>79</v>
      </c>
    </row>
    <row r="319" spans="1:65" s="13" customFormat="1">
      <c r="B319" s="198"/>
      <c r="C319" s="199"/>
      <c r="D319" s="200" t="s">
        <v>147</v>
      </c>
      <c r="E319" s="201" t="s">
        <v>18</v>
      </c>
      <c r="F319" s="202" t="s">
        <v>722</v>
      </c>
      <c r="G319" s="199"/>
      <c r="H319" s="201" t="s">
        <v>18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147</v>
      </c>
      <c r="AU319" s="208" t="s">
        <v>79</v>
      </c>
      <c r="AV319" s="13" t="s">
        <v>77</v>
      </c>
      <c r="AW319" s="13" t="s">
        <v>31</v>
      </c>
      <c r="AX319" s="13" t="s">
        <v>70</v>
      </c>
      <c r="AY319" s="208" t="s">
        <v>136</v>
      </c>
    </row>
    <row r="320" spans="1:65" s="14" customFormat="1">
      <c r="B320" s="209"/>
      <c r="C320" s="210"/>
      <c r="D320" s="200" t="s">
        <v>147</v>
      </c>
      <c r="E320" s="211" t="s">
        <v>18</v>
      </c>
      <c r="F320" s="212" t="s">
        <v>723</v>
      </c>
      <c r="G320" s="210"/>
      <c r="H320" s="213">
        <v>2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147</v>
      </c>
      <c r="AU320" s="219" t="s">
        <v>79</v>
      </c>
      <c r="AV320" s="14" t="s">
        <v>79</v>
      </c>
      <c r="AW320" s="14" t="s">
        <v>31</v>
      </c>
      <c r="AX320" s="14" t="s">
        <v>70</v>
      </c>
      <c r="AY320" s="219" t="s">
        <v>136</v>
      </c>
    </row>
    <row r="321" spans="1:65" s="14" customFormat="1">
      <c r="B321" s="209"/>
      <c r="C321" s="210"/>
      <c r="D321" s="200" t="s">
        <v>147</v>
      </c>
      <c r="E321" s="211" t="s">
        <v>18</v>
      </c>
      <c r="F321" s="212" t="s">
        <v>724</v>
      </c>
      <c r="G321" s="210"/>
      <c r="H321" s="213">
        <v>12.61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147</v>
      </c>
      <c r="AU321" s="219" t="s">
        <v>79</v>
      </c>
      <c r="AV321" s="14" t="s">
        <v>79</v>
      </c>
      <c r="AW321" s="14" t="s">
        <v>31</v>
      </c>
      <c r="AX321" s="14" t="s">
        <v>70</v>
      </c>
      <c r="AY321" s="219" t="s">
        <v>136</v>
      </c>
    </row>
    <row r="322" spans="1:65" s="15" customFormat="1">
      <c r="B322" s="220"/>
      <c r="C322" s="221"/>
      <c r="D322" s="200" t="s">
        <v>147</v>
      </c>
      <c r="E322" s="222" t="s">
        <v>18</v>
      </c>
      <c r="F322" s="223" t="s">
        <v>150</v>
      </c>
      <c r="G322" s="221"/>
      <c r="H322" s="224">
        <v>14.61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147</v>
      </c>
      <c r="AU322" s="230" t="s">
        <v>79</v>
      </c>
      <c r="AV322" s="15" t="s">
        <v>143</v>
      </c>
      <c r="AW322" s="15" t="s">
        <v>31</v>
      </c>
      <c r="AX322" s="15" t="s">
        <v>77</v>
      </c>
      <c r="AY322" s="230" t="s">
        <v>136</v>
      </c>
    </row>
    <row r="323" spans="1:65" s="2" customFormat="1" ht="16.5" customHeight="1">
      <c r="A323" s="36"/>
      <c r="B323" s="37"/>
      <c r="C323" s="231" t="s">
        <v>401</v>
      </c>
      <c r="D323" s="231" t="s">
        <v>276</v>
      </c>
      <c r="E323" s="232" t="s">
        <v>725</v>
      </c>
      <c r="F323" s="233" t="s">
        <v>726</v>
      </c>
      <c r="G323" s="234" t="s">
        <v>404</v>
      </c>
      <c r="H323" s="235">
        <v>12.736000000000001</v>
      </c>
      <c r="I323" s="236"/>
      <c r="J323" s="237">
        <f>ROUND(I323*H323,2)</f>
        <v>0</v>
      </c>
      <c r="K323" s="233" t="s">
        <v>142</v>
      </c>
      <c r="L323" s="238"/>
      <c r="M323" s="239" t="s">
        <v>18</v>
      </c>
      <c r="N323" s="240" t="s">
        <v>41</v>
      </c>
      <c r="O323" s="66"/>
      <c r="P323" s="189">
        <f>O323*H323</f>
        <v>0</v>
      </c>
      <c r="Q323" s="189">
        <v>0.08</v>
      </c>
      <c r="R323" s="189">
        <f>Q323*H323</f>
        <v>1.01888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184</v>
      </c>
      <c r="AT323" s="191" t="s">
        <v>276</v>
      </c>
      <c r="AU323" s="191" t="s">
        <v>79</v>
      </c>
      <c r="AY323" s="19" t="s">
        <v>136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77</v>
      </c>
      <c r="BK323" s="192">
        <f>ROUND(I323*H323,2)</f>
        <v>0</v>
      </c>
      <c r="BL323" s="19" t="s">
        <v>143</v>
      </c>
      <c r="BM323" s="191" t="s">
        <v>727</v>
      </c>
    </row>
    <row r="324" spans="1:65" s="2" customFormat="1">
      <c r="A324" s="36"/>
      <c r="B324" s="37"/>
      <c r="C324" s="38"/>
      <c r="D324" s="193" t="s">
        <v>145</v>
      </c>
      <c r="E324" s="38"/>
      <c r="F324" s="194" t="s">
        <v>728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145</v>
      </c>
      <c r="AU324" s="19" t="s">
        <v>79</v>
      </c>
    </row>
    <row r="325" spans="1:65" s="14" customFormat="1">
      <c r="B325" s="209"/>
      <c r="C325" s="210"/>
      <c r="D325" s="200" t="s">
        <v>147</v>
      </c>
      <c r="E325" s="210"/>
      <c r="F325" s="212" t="s">
        <v>729</v>
      </c>
      <c r="G325" s="210"/>
      <c r="H325" s="213">
        <v>12.736000000000001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147</v>
      </c>
      <c r="AU325" s="219" t="s">
        <v>79</v>
      </c>
      <c r="AV325" s="14" t="s">
        <v>79</v>
      </c>
      <c r="AW325" s="14" t="s">
        <v>4</v>
      </c>
      <c r="AX325" s="14" t="s">
        <v>77</v>
      </c>
      <c r="AY325" s="219" t="s">
        <v>136</v>
      </c>
    </row>
    <row r="326" spans="1:65" s="2" customFormat="1" ht="16.5" customHeight="1">
      <c r="A326" s="36"/>
      <c r="B326" s="37"/>
      <c r="C326" s="231" t="s">
        <v>409</v>
      </c>
      <c r="D326" s="231" t="s">
        <v>276</v>
      </c>
      <c r="E326" s="232" t="s">
        <v>730</v>
      </c>
      <c r="F326" s="233" t="s">
        <v>731</v>
      </c>
      <c r="G326" s="234" t="s">
        <v>404</v>
      </c>
      <c r="H326" s="235">
        <v>2.02</v>
      </c>
      <c r="I326" s="236"/>
      <c r="J326" s="237">
        <f>ROUND(I326*H326,2)</f>
        <v>0</v>
      </c>
      <c r="K326" s="233" t="s">
        <v>142</v>
      </c>
      <c r="L326" s="238"/>
      <c r="M326" s="239" t="s">
        <v>18</v>
      </c>
      <c r="N326" s="240" t="s">
        <v>41</v>
      </c>
      <c r="O326" s="66"/>
      <c r="P326" s="189">
        <f>O326*H326</f>
        <v>0</v>
      </c>
      <c r="Q326" s="189">
        <v>6.5670000000000006E-2</v>
      </c>
      <c r="R326" s="189">
        <f>Q326*H326</f>
        <v>0.1326534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184</v>
      </c>
      <c r="AT326" s="191" t="s">
        <v>276</v>
      </c>
      <c r="AU326" s="191" t="s">
        <v>79</v>
      </c>
      <c r="AY326" s="19" t="s">
        <v>136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77</v>
      </c>
      <c r="BK326" s="192">
        <f>ROUND(I326*H326,2)</f>
        <v>0</v>
      </c>
      <c r="BL326" s="19" t="s">
        <v>143</v>
      </c>
      <c r="BM326" s="191" t="s">
        <v>732</v>
      </c>
    </row>
    <row r="327" spans="1:65" s="2" customFormat="1">
      <c r="A327" s="36"/>
      <c r="B327" s="37"/>
      <c r="C327" s="38"/>
      <c r="D327" s="193" t="s">
        <v>145</v>
      </c>
      <c r="E327" s="38"/>
      <c r="F327" s="194" t="s">
        <v>733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145</v>
      </c>
      <c r="AU327" s="19" t="s">
        <v>79</v>
      </c>
    </row>
    <row r="328" spans="1:65" s="14" customFormat="1">
      <c r="B328" s="209"/>
      <c r="C328" s="210"/>
      <c r="D328" s="200" t="s">
        <v>147</v>
      </c>
      <c r="E328" s="210"/>
      <c r="F328" s="212" t="s">
        <v>734</v>
      </c>
      <c r="G328" s="210"/>
      <c r="H328" s="213">
        <v>2.02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147</v>
      </c>
      <c r="AU328" s="219" t="s">
        <v>79</v>
      </c>
      <c r="AV328" s="14" t="s">
        <v>79</v>
      </c>
      <c r="AW328" s="14" t="s">
        <v>4</v>
      </c>
      <c r="AX328" s="14" t="s">
        <v>77</v>
      </c>
      <c r="AY328" s="219" t="s">
        <v>136</v>
      </c>
    </row>
    <row r="329" spans="1:65" s="2" customFormat="1" ht="24.15" customHeight="1">
      <c r="A329" s="36"/>
      <c r="B329" s="37"/>
      <c r="C329" s="180" t="s">
        <v>415</v>
      </c>
      <c r="D329" s="180" t="s">
        <v>138</v>
      </c>
      <c r="E329" s="181" t="s">
        <v>735</v>
      </c>
      <c r="F329" s="182" t="s">
        <v>736</v>
      </c>
      <c r="G329" s="183" t="s">
        <v>404</v>
      </c>
      <c r="H329" s="184">
        <v>10</v>
      </c>
      <c r="I329" s="185"/>
      <c r="J329" s="186">
        <f>ROUND(I329*H329,2)</f>
        <v>0</v>
      </c>
      <c r="K329" s="182" t="s">
        <v>142</v>
      </c>
      <c r="L329" s="41"/>
      <c r="M329" s="187" t="s">
        <v>18</v>
      </c>
      <c r="N329" s="188" t="s">
        <v>41</v>
      </c>
      <c r="O329" s="66"/>
      <c r="P329" s="189">
        <f>O329*H329</f>
        <v>0</v>
      </c>
      <c r="Q329" s="189">
        <v>0.10095</v>
      </c>
      <c r="R329" s="189">
        <f>Q329*H329</f>
        <v>1.0095000000000001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143</v>
      </c>
      <c r="AT329" s="191" t="s">
        <v>138</v>
      </c>
      <c r="AU329" s="191" t="s">
        <v>79</v>
      </c>
      <c r="AY329" s="19" t="s">
        <v>136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77</v>
      </c>
      <c r="BK329" s="192">
        <f>ROUND(I329*H329,2)</f>
        <v>0</v>
      </c>
      <c r="BL329" s="19" t="s">
        <v>143</v>
      </c>
      <c r="BM329" s="191" t="s">
        <v>737</v>
      </c>
    </row>
    <row r="330" spans="1:65" s="2" customFormat="1">
      <c r="A330" s="36"/>
      <c r="B330" s="37"/>
      <c r="C330" s="38"/>
      <c r="D330" s="193" t="s">
        <v>145</v>
      </c>
      <c r="E330" s="38"/>
      <c r="F330" s="194" t="s">
        <v>738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145</v>
      </c>
      <c r="AU330" s="19" t="s">
        <v>79</v>
      </c>
    </row>
    <row r="331" spans="1:65" s="13" customFormat="1">
      <c r="B331" s="198"/>
      <c r="C331" s="199"/>
      <c r="D331" s="200" t="s">
        <v>147</v>
      </c>
      <c r="E331" s="201" t="s">
        <v>18</v>
      </c>
      <c r="F331" s="202" t="s">
        <v>722</v>
      </c>
      <c r="G331" s="199"/>
      <c r="H331" s="201" t="s">
        <v>18</v>
      </c>
      <c r="I331" s="203"/>
      <c r="J331" s="199"/>
      <c r="K331" s="199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147</v>
      </c>
      <c r="AU331" s="208" t="s">
        <v>79</v>
      </c>
      <c r="AV331" s="13" t="s">
        <v>77</v>
      </c>
      <c r="AW331" s="13" t="s">
        <v>31</v>
      </c>
      <c r="AX331" s="13" t="s">
        <v>70</v>
      </c>
      <c r="AY331" s="208" t="s">
        <v>136</v>
      </c>
    </row>
    <row r="332" spans="1:65" s="14" customFormat="1">
      <c r="B332" s="209"/>
      <c r="C332" s="210"/>
      <c r="D332" s="200" t="s">
        <v>147</v>
      </c>
      <c r="E332" s="211" t="s">
        <v>18</v>
      </c>
      <c r="F332" s="212" t="s">
        <v>739</v>
      </c>
      <c r="G332" s="210"/>
      <c r="H332" s="213">
        <v>10</v>
      </c>
      <c r="I332" s="214"/>
      <c r="J332" s="210"/>
      <c r="K332" s="210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147</v>
      </c>
      <c r="AU332" s="219" t="s">
        <v>79</v>
      </c>
      <c r="AV332" s="14" t="s">
        <v>79</v>
      </c>
      <c r="AW332" s="14" t="s">
        <v>31</v>
      </c>
      <c r="AX332" s="14" t="s">
        <v>70</v>
      </c>
      <c r="AY332" s="219" t="s">
        <v>136</v>
      </c>
    </row>
    <row r="333" spans="1:65" s="15" customFormat="1">
      <c r="B333" s="220"/>
      <c r="C333" s="221"/>
      <c r="D333" s="200" t="s">
        <v>147</v>
      </c>
      <c r="E333" s="222" t="s">
        <v>18</v>
      </c>
      <c r="F333" s="223" t="s">
        <v>150</v>
      </c>
      <c r="G333" s="221"/>
      <c r="H333" s="224">
        <v>10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147</v>
      </c>
      <c r="AU333" s="230" t="s">
        <v>79</v>
      </c>
      <c r="AV333" s="15" t="s">
        <v>143</v>
      </c>
      <c r="AW333" s="15" t="s">
        <v>31</v>
      </c>
      <c r="AX333" s="15" t="s">
        <v>77</v>
      </c>
      <c r="AY333" s="230" t="s">
        <v>136</v>
      </c>
    </row>
    <row r="334" spans="1:65" s="2" customFormat="1" ht="16.5" customHeight="1">
      <c r="A334" s="36"/>
      <c r="B334" s="37"/>
      <c r="C334" s="231" t="s">
        <v>421</v>
      </c>
      <c r="D334" s="231" t="s">
        <v>276</v>
      </c>
      <c r="E334" s="232" t="s">
        <v>740</v>
      </c>
      <c r="F334" s="233" t="s">
        <v>741</v>
      </c>
      <c r="G334" s="234" t="s">
        <v>404</v>
      </c>
      <c r="H334" s="235">
        <v>10.1</v>
      </c>
      <c r="I334" s="236"/>
      <c r="J334" s="237">
        <f>ROUND(I334*H334,2)</f>
        <v>0</v>
      </c>
      <c r="K334" s="233" t="s">
        <v>142</v>
      </c>
      <c r="L334" s="238"/>
      <c r="M334" s="239" t="s">
        <v>18</v>
      </c>
      <c r="N334" s="240" t="s">
        <v>41</v>
      </c>
      <c r="O334" s="66"/>
      <c r="P334" s="189">
        <f>O334*H334</f>
        <v>0</v>
      </c>
      <c r="Q334" s="189">
        <v>2.4E-2</v>
      </c>
      <c r="R334" s="189">
        <f>Q334*H334</f>
        <v>0.2424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184</v>
      </c>
      <c r="AT334" s="191" t="s">
        <v>276</v>
      </c>
      <c r="AU334" s="191" t="s">
        <v>79</v>
      </c>
      <c r="AY334" s="19" t="s">
        <v>136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77</v>
      </c>
      <c r="BK334" s="192">
        <f>ROUND(I334*H334,2)</f>
        <v>0</v>
      </c>
      <c r="BL334" s="19" t="s">
        <v>143</v>
      </c>
      <c r="BM334" s="191" t="s">
        <v>742</v>
      </c>
    </row>
    <row r="335" spans="1:65" s="2" customFormat="1">
      <c r="A335" s="36"/>
      <c r="B335" s="37"/>
      <c r="C335" s="38"/>
      <c r="D335" s="193" t="s">
        <v>145</v>
      </c>
      <c r="E335" s="38"/>
      <c r="F335" s="194" t="s">
        <v>743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145</v>
      </c>
      <c r="AU335" s="19" t="s">
        <v>79</v>
      </c>
    </row>
    <row r="336" spans="1:65" s="14" customFormat="1">
      <c r="B336" s="209"/>
      <c r="C336" s="210"/>
      <c r="D336" s="200" t="s">
        <v>147</v>
      </c>
      <c r="E336" s="210"/>
      <c r="F336" s="212" t="s">
        <v>400</v>
      </c>
      <c r="G336" s="210"/>
      <c r="H336" s="213">
        <v>10.1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147</v>
      </c>
      <c r="AU336" s="219" t="s">
        <v>79</v>
      </c>
      <c r="AV336" s="14" t="s">
        <v>79</v>
      </c>
      <c r="AW336" s="14" t="s">
        <v>4</v>
      </c>
      <c r="AX336" s="14" t="s">
        <v>77</v>
      </c>
      <c r="AY336" s="219" t="s">
        <v>136</v>
      </c>
    </row>
    <row r="337" spans="1:65" s="2" customFormat="1" ht="21.75" customHeight="1">
      <c r="A337" s="36"/>
      <c r="B337" s="37"/>
      <c r="C337" s="180" t="s">
        <v>426</v>
      </c>
      <c r="D337" s="180" t="s">
        <v>138</v>
      </c>
      <c r="E337" s="181" t="s">
        <v>744</v>
      </c>
      <c r="F337" s="182" t="s">
        <v>745</v>
      </c>
      <c r="G337" s="183" t="s">
        <v>404</v>
      </c>
      <c r="H337" s="184">
        <v>12</v>
      </c>
      <c r="I337" s="185"/>
      <c r="J337" s="186">
        <f>ROUND(I337*H337,2)</f>
        <v>0</v>
      </c>
      <c r="K337" s="182" t="s">
        <v>142</v>
      </c>
      <c r="L337" s="41"/>
      <c r="M337" s="187" t="s">
        <v>18</v>
      </c>
      <c r="N337" s="188" t="s">
        <v>41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143</v>
      </c>
      <c r="AT337" s="191" t="s">
        <v>138</v>
      </c>
      <c r="AU337" s="191" t="s">
        <v>79</v>
      </c>
      <c r="AY337" s="19" t="s">
        <v>136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77</v>
      </c>
      <c r="BK337" s="192">
        <f>ROUND(I337*H337,2)</f>
        <v>0</v>
      </c>
      <c r="BL337" s="19" t="s">
        <v>143</v>
      </c>
      <c r="BM337" s="191" t="s">
        <v>746</v>
      </c>
    </row>
    <row r="338" spans="1:65" s="2" customFormat="1">
      <c r="A338" s="36"/>
      <c r="B338" s="37"/>
      <c r="C338" s="38"/>
      <c r="D338" s="193" t="s">
        <v>145</v>
      </c>
      <c r="E338" s="38"/>
      <c r="F338" s="194" t="s">
        <v>747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145</v>
      </c>
      <c r="AU338" s="19" t="s">
        <v>79</v>
      </c>
    </row>
    <row r="339" spans="1:65" s="13" customFormat="1">
      <c r="B339" s="198"/>
      <c r="C339" s="199"/>
      <c r="D339" s="200" t="s">
        <v>147</v>
      </c>
      <c r="E339" s="201" t="s">
        <v>18</v>
      </c>
      <c r="F339" s="202" t="s">
        <v>558</v>
      </c>
      <c r="G339" s="199"/>
      <c r="H339" s="201" t="s">
        <v>18</v>
      </c>
      <c r="I339" s="203"/>
      <c r="J339" s="199"/>
      <c r="K339" s="199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147</v>
      </c>
      <c r="AU339" s="208" t="s">
        <v>79</v>
      </c>
      <c r="AV339" s="13" t="s">
        <v>77</v>
      </c>
      <c r="AW339" s="13" t="s">
        <v>31</v>
      </c>
      <c r="AX339" s="13" t="s">
        <v>70</v>
      </c>
      <c r="AY339" s="208" t="s">
        <v>136</v>
      </c>
    </row>
    <row r="340" spans="1:65" s="14" customFormat="1">
      <c r="B340" s="209"/>
      <c r="C340" s="210"/>
      <c r="D340" s="200" t="s">
        <v>147</v>
      </c>
      <c r="E340" s="211" t="s">
        <v>18</v>
      </c>
      <c r="F340" s="212" t="s">
        <v>748</v>
      </c>
      <c r="G340" s="210"/>
      <c r="H340" s="213">
        <v>12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147</v>
      </c>
      <c r="AU340" s="219" t="s">
        <v>79</v>
      </c>
      <c r="AV340" s="14" t="s">
        <v>79</v>
      </c>
      <c r="AW340" s="14" t="s">
        <v>31</v>
      </c>
      <c r="AX340" s="14" t="s">
        <v>70</v>
      </c>
      <c r="AY340" s="219" t="s">
        <v>136</v>
      </c>
    </row>
    <row r="341" spans="1:65" s="15" customFormat="1">
      <c r="B341" s="220"/>
      <c r="C341" s="221"/>
      <c r="D341" s="200" t="s">
        <v>147</v>
      </c>
      <c r="E341" s="222" t="s">
        <v>18</v>
      </c>
      <c r="F341" s="223" t="s">
        <v>150</v>
      </c>
      <c r="G341" s="221"/>
      <c r="H341" s="224">
        <v>12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147</v>
      </c>
      <c r="AU341" s="230" t="s">
        <v>79</v>
      </c>
      <c r="AV341" s="15" t="s">
        <v>143</v>
      </c>
      <c r="AW341" s="15" t="s">
        <v>31</v>
      </c>
      <c r="AX341" s="15" t="s">
        <v>77</v>
      </c>
      <c r="AY341" s="230" t="s">
        <v>136</v>
      </c>
    </row>
    <row r="342" spans="1:65" s="2" customFormat="1" ht="21.75" customHeight="1">
      <c r="A342" s="36"/>
      <c r="B342" s="37"/>
      <c r="C342" s="180" t="s">
        <v>432</v>
      </c>
      <c r="D342" s="180" t="s">
        <v>138</v>
      </c>
      <c r="E342" s="181" t="s">
        <v>749</v>
      </c>
      <c r="F342" s="182" t="s">
        <v>750</v>
      </c>
      <c r="G342" s="183" t="s">
        <v>404</v>
      </c>
      <c r="H342" s="184">
        <v>12</v>
      </c>
      <c r="I342" s="185"/>
      <c r="J342" s="186">
        <f>ROUND(I342*H342,2)</f>
        <v>0</v>
      </c>
      <c r="K342" s="182" t="s">
        <v>142</v>
      </c>
      <c r="L342" s="41"/>
      <c r="M342" s="187" t="s">
        <v>18</v>
      </c>
      <c r="N342" s="188" t="s">
        <v>41</v>
      </c>
      <c r="O342" s="66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143</v>
      </c>
      <c r="AT342" s="191" t="s">
        <v>138</v>
      </c>
      <c r="AU342" s="191" t="s">
        <v>79</v>
      </c>
      <c r="AY342" s="19" t="s">
        <v>136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77</v>
      </c>
      <c r="BK342" s="192">
        <f>ROUND(I342*H342,2)</f>
        <v>0</v>
      </c>
      <c r="BL342" s="19" t="s">
        <v>143</v>
      </c>
      <c r="BM342" s="191" t="s">
        <v>751</v>
      </c>
    </row>
    <row r="343" spans="1:65" s="2" customFormat="1">
      <c r="A343" s="36"/>
      <c r="B343" s="37"/>
      <c r="C343" s="38"/>
      <c r="D343" s="193" t="s">
        <v>145</v>
      </c>
      <c r="E343" s="38"/>
      <c r="F343" s="194" t="s">
        <v>752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145</v>
      </c>
      <c r="AU343" s="19" t="s">
        <v>79</v>
      </c>
    </row>
    <row r="344" spans="1:65" s="2" customFormat="1" ht="24.15" customHeight="1">
      <c r="A344" s="36"/>
      <c r="B344" s="37"/>
      <c r="C344" s="180" t="s">
        <v>437</v>
      </c>
      <c r="D344" s="180" t="s">
        <v>138</v>
      </c>
      <c r="E344" s="181" t="s">
        <v>753</v>
      </c>
      <c r="F344" s="182" t="s">
        <v>754</v>
      </c>
      <c r="G344" s="183" t="s">
        <v>404</v>
      </c>
      <c r="H344" s="184">
        <v>12</v>
      </c>
      <c r="I344" s="185"/>
      <c r="J344" s="186">
        <f>ROUND(I344*H344,2)</f>
        <v>0</v>
      </c>
      <c r="K344" s="182" t="s">
        <v>142</v>
      </c>
      <c r="L344" s="41"/>
      <c r="M344" s="187" t="s">
        <v>18</v>
      </c>
      <c r="N344" s="188" t="s">
        <v>41</v>
      </c>
      <c r="O344" s="66"/>
      <c r="P344" s="189">
        <f>O344*H344</f>
        <v>0</v>
      </c>
      <c r="Q344" s="189">
        <v>5.0000000000000002E-5</v>
      </c>
      <c r="R344" s="189">
        <f>Q344*H344</f>
        <v>6.0000000000000006E-4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143</v>
      </c>
      <c r="AT344" s="191" t="s">
        <v>138</v>
      </c>
      <c r="AU344" s="191" t="s">
        <v>79</v>
      </c>
      <c r="AY344" s="19" t="s">
        <v>136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77</v>
      </c>
      <c r="BK344" s="192">
        <f>ROUND(I344*H344,2)</f>
        <v>0</v>
      </c>
      <c r="BL344" s="19" t="s">
        <v>143</v>
      </c>
      <c r="BM344" s="191" t="s">
        <v>755</v>
      </c>
    </row>
    <row r="345" spans="1:65" s="2" customFormat="1">
      <c r="A345" s="36"/>
      <c r="B345" s="37"/>
      <c r="C345" s="38"/>
      <c r="D345" s="193" t="s">
        <v>145</v>
      </c>
      <c r="E345" s="38"/>
      <c r="F345" s="194" t="s">
        <v>756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145</v>
      </c>
      <c r="AU345" s="19" t="s">
        <v>79</v>
      </c>
    </row>
    <row r="346" spans="1:65" s="2" customFormat="1" ht="16.5" customHeight="1">
      <c r="A346" s="36"/>
      <c r="B346" s="37"/>
      <c r="C346" s="180" t="s">
        <v>443</v>
      </c>
      <c r="D346" s="180" t="s">
        <v>138</v>
      </c>
      <c r="E346" s="181" t="s">
        <v>468</v>
      </c>
      <c r="F346" s="182" t="s">
        <v>469</v>
      </c>
      <c r="G346" s="183" t="s">
        <v>404</v>
      </c>
      <c r="H346" s="184">
        <v>12</v>
      </c>
      <c r="I346" s="185"/>
      <c r="J346" s="186">
        <f>ROUND(I346*H346,2)</f>
        <v>0</v>
      </c>
      <c r="K346" s="182" t="s">
        <v>142</v>
      </c>
      <c r="L346" s="41"/>
      <c r="M346" s="187" t="s">
        <v>18</v>
      </c>
      <c r="N346" s="188" t="s">
        <v>41</v>
      </c>
      <c r="O346" s="66"/>
      <c r="P346" s="189">
        <f>O346*H346</f>
        <v>0</v>
      </c>
      <c r="Q346" s="189">
        <v>3.6999999999999999E-4</v>
      </c>
      <c r="R346" s="189">
        <f>Q346*H346</f>
        <v>4.4399999999999995E-3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143</v>
      </c>
      <c r="AT346" s="191" t="s">
        <v>138</v>
      </c>
      <c r="AU346" s="191" t="s">
        <v>79</v>
      </c>
      <c r="AY346" s="19" t="s">
        <v>136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77</v>
      </c>
      <c r="BK346" s="192">
        <f>ROUND(I346*H346,2)</f>
        <v>0</v>
      </c>
      <c r="BL346" s="19" t="s">
        <v>143</v>
      </c>
      <c r="BM346" s="191" t="s">
        <v>757</v>
      </c>
    </row>
    <row r="347" spans="1:65" s="2" customFormat="1">
      <c r="A347" s="36"/>
      <c r="B347" s="37"/>
      <c r="C347" s="38"/>
      <c r="D347" s="193" t="s">
        <v>145</v>
      </c>
      <c r="E347" s="38"/>
      <c r="F347" s="194" t="s">
        <v>471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145</v>
      </c>
      <c r="AU347" s="19" t="s">
        <v>79</v>
      </c>
    </row>
    <row r="348" spans="1:65" s="13" customFormat="1">
      <c r="B348" s="198"/>
      <c r="C348" s="199"/>
      <c r="D348" s="200" t="s">
        <v>147</v>
      </c>
      <c r="E348" s="201" t="s">
        <v>18</v>
      </c>
      <c r="F348" s="202" t="s">
        <v>558</v>
      </c>
      <c r="G348" s="199"/>
      <c r="H348" s="201" t="s">
        <v>18</v>
      </c>
      <c r="I348" s="203"/>
      <c r="J348" s="199"/>
      <c r="K348" s="199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147</v>
      </c>
      <c r="AU348" s="208" t="s">
        <v>79</v>
      </c>
      <c r="AV348" s="13" t="s">
        <v>77</v>
      </c>
      <c r="AW348" s="13" t="s">
        <v>31</v>
      </c>
      <c r="AX348" s="13" t="s">
        <v>70</v>
      </c>
      <c r="AY348" s="208" t="s">
        <v>136</v>
      </c>
    </row>
    <row r="349" spans="1:65" s="14" customFormat="1">
      <c r="B349" s="209"/>
      <c r="C349" s="210"/>
      <c r="D349" s="200" t="s">
        <v>147</v>
      </c>
      <c r="E349" s="211" t="s">
        <v>18</v>
      </c>
      <c r="F349" s="212" t="s">
        <v>748</v>
      </c>
      <c r="G349" s="210"/>
      <c r="H349" s="213">
        <v>12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147</v>
      </c>
      <c r="AU349" s="219" t="s">
        <v>79</v>
      </c>
      <c r="AV349" s="14" t="s">
        <v>79</v>
      </c>
      <c r="AW349" s="14" t="s">
        <v>31</v>
      </c>
      <c r="AX349" s="14" t="s">
        <v>70</v>
      </c>
      <c r="AY349" s="219" t="s">
        <v>136</v>
      </c>
    </row>
    <row r="350" spans="1:65" s="15" customFormat="1">
      <c r="B350" s="220"/>
      <c r="C350" s="221"/>
      <c r="D350" s="200" t="s">
        <v>147</v>
      </c>
      <c r="E350" s="222" t="s">
        <v>18</v>
      </c>
      <c r="F350" s="223" t="s">
        <v>150</v>
      </c>
      <c r="G350" s="221"/>
      <c r="H350" s="224">
        <v>12</v>
      </c>
      <c r="I350" s="225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147</v>
      </c>
      <c r="AU350" s="230" t="s">
        <v>79</v>
      </c>
      <c r="AV350" s="15" t="s">
        <v>143</v>
      </c>
      <c r="AW350" s="15" t="s">
        <v>31</v>
      </c>
      <c r="AX350" s="15" t="s">
        <v>77</v>
      </c>
      <c r="AY350" s="230" t="s">
        <v>136</v>
      </c>
    </row>
    <row r="351" spans="1:65" s="2" customFormat="1" ht="21.75" customHeight="1">
      <c r="A351" s="36"/>
      <c r="B351" s="37"/>
      <c r="C351" s="180" t="s">
        <v>450</v>
      </c>
      <c r="D351" s="180" t="s">
        <v>138</v>
      </c>
      <c r="E351" s="181" t="s">
        <v>758</v>
      </c>
      <c r="F351" s="182" t="s">
        <v>759</v>
      </c>
      <c r="G351" s="183" t="s">
        <v>404</v>
      </c>
      <c r="H351" s="184">
        <v>14.61</v>
      </c>
      <c r="I351" s="185"/>
      <c r="J351" s="186">
        <f>ROUND(I351*H351,2)</f>
        <v>0</v>
      </c>
      <c r="K351" s="182" t="s">
        <v>142</v>
      </c>
      <c r="L351" s="41"/>
      <c r="M351" s="187" t="s">
        <v>18</v>
      </c>
      <c r="N351" s="188" t="s">
        <v>41</v>
      </c>
      <c r="O351" s="66"/>
      <c r="P351" s="189">
        <f>O351*H351</f>
        <v>0</v>
      </c>
      <c r="Q351" s="189">
        <v>4.4999999999999999E-4</v>
      </c>
      <c r="R351" s="189">
        <f>Q351*H351</f>
        <v>6.5744999999999996E-3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143</v>
      </c>
      <c r="AT351" s="191" t="s">
        <v>138</v>
      </c>
      <c r="AU351" s="191" t="s">
        <v>79</v>
      </c>
      <c r="AY351" s="19" t="s">
        <v>136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77</v>
      </c>
      <c r="BK351" s="192">
        <f>ROUND(I351*H351,2)</f>
        <v>0</v>
      </c>
      <c r="BL351" s="19" t="s">
        <v>143</v>
      </c>
      <c r="BM351" s="191" t="s">
        <v>760</v>
      </c>
    </row>
    <row r="352" spans="1:65" s="2" customFormat="1">
      <c r="A352" s="36"/>
      <c r="B352" s="37"/>
      <c r="C352" s="38"/>
      <c r="D352" s="193" t="s">
        <v>145</v>
      </c>
      <c r="E352" s="38"/>
      <c r="F352" s="194" t="s">
        <v>761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145</v>
      </c>
      <c r="AU352" s="19" t="s">
        <v>79</v>
      </c>
    </row>
    <row r="353" spans="1:65" s="13" customFormat="1">
      <c r="B353" s="198"/>
      <c r="C353" s="199"/>
      <c r="D353" s="200" t="s">
        <v>147</v>
      </c>
      <c r="E353" s="201" t="s">
        <v>18</v>
      </c>
      <c r="F353" s="202" t="s">
        <v>722</v>
      </c>
      <c r="G353" s="199"/>
      <c r="H353" s="201" t="s">
        <v>18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147</v>
      </c>
      <c r="AU353" s="208" t="s">
        <v>79</v>
      </c>
      <c r="AV353" s="13" t="s">
        <v>77</v>
      </c>
      <c r="AW353" s="13" t="s">
        <v>31</v>
      </c>
      <c r="AX353" s="13" t="s">
        <v>70</v>
      </c>
      <c r="AY353" s="208" t="s">
        <v>136</v>
      </c>
    </row>
    <row r="354" spans="1:65" s="14" customFormat="1">
      <c r="B354" s="209"/>
      <c r="C354" s="210"/>
      <c r="D354" s="200" t="s">
        <v>147</v>
      </c>
      <c r="E354" s="211" t="s">
        <v>18</v>
      </c>
      <c r="F354" s="212" t="s">
        <v>762</v>
      </c>
      <c r="G354" s="210"/>
      <c r="H354" s="213">
        <v>2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147</v>
      </c>
      <c r="AU354" s="219" t="s">
        <v>79</v>
      </c>
      <c r="AV354" s="14" t="s">
        <v>79</v>
      </c>
      <c r="AW354" s="14" t="s">
        <v>31</v>
      </c>
      <c r="AX354" s="14" t="s">
        <v>70</v>
      </c>
      <c r="AY354" s="219" t="s">
        <v>136</v>
      </c>
    </row>
    <row r="355" spans="1:65" s="14" customFormat="1">
      <c r="B355" s="209"/>
      <c r="C355" s="210"/>
      <c r="D355" s="200" t="s">
        <v>147</v>
      </c>
      <c r="E355" s="211" t="s">
        <v>18</v>
      </c>
      <c r="F355" s="212" t="s">
        <v>763</v>
      </c>
      <c r="G355" s="210"/>
      <c r="H355" s="213">
        <v>12.61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147</v>
      </c>
      <c r="AU355" s="219" t="s">
        <v>79</v>
      </c>
      <c r="AV355" s="14" t="s">
        <v>79</v>
      </c>
      <c r="AW355" s="14" t="s">
        <v>31</v>
      </c>
      <c r="AX355" s="14" t="s">
        <v>70</v>
      </c>
      <c r="AY355" s="219" t="s">
        <v>136</v>
      </c>
    </row>
    <row r="356" spans="1:65" s="15" customFormat="1">
      <c r="B356" s="220"/>
      <c r="C356" s="221"/>
      <c r="D356" s="200" t="s">
        <v>147</v>
      </c>
      <c r="E356" s="222" t="s">
        <v>18</v>
      </c>
      <c r="F356" s="223" t="s">
        <v>150</v>
      </c>
      <c r="G356" s="221"/>
      <c r="H356" s="224">
        <v>14.61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AT356" s="230" t="s">
        <v>147</v>
      </c>
      <c r="AU356" s="230" t="s">
        <v>79</v>
      </c>
      <c r="AV356" s="15" t="s">
        <v>143</v>
      </c>
      <c r="AW356" s="15" t="s">
        <v>31</v>
      </c>
      <c r="AX356" s="15" t="s">
        <v>77</v>
      </c>
      <c r="AY356" s="230" t="s">
        <v>136</v>
      </c>
    </row>
    <row r="357" spans="1:65" s="2" customFormat="1" ht="16.5" customHeight="1">
      <c r="A357" s="36"/>
      <c r="B357" s="37"/>
      <c r="C357" s="180" t="s">
        <v>456</v>
      </c>
      <c r="D357" s="180" t="s">
        <v>138</v>
      </c>
      <c r="E357" s="181" t="s">
        <v>474</v>
      </c>
      <c r="F357" s="182" t="s">
        <v>475</v>
      </c>
      <c r="G357" s="183" t="s">
        <v>141</v>
      </c>
      <c r="H357" s="184">
        <v>162.685</v>
      </c>
      <c r="I357" s="185"/>
      <c r="J357" s="186">
        <f>ROUND(I357*H357,2)</f>
        <v>0</v>
      </c>
      <c r="K357" s="182" t="s">
        <v>142</v>
      </c>
      <c r="L357" s="41"/>
      <c r="M357" s="187" t="s">
        <v>18</v>
      </c>
      <c r="N357" s="188" t="s">
        <v>41</v>
      </c>
      <c r="O357" s="66"/>
      <c r="P357" s="189">
        <f>O357*H357</f>
        <v>0</v>
      </c>
      <c r="Q357" s="189">
        <v>6.8999999999999997E-4</v>
      </c>
      <c r="R357" s="189">
        <f>Q357*H357</f>
        <v>0.11225265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143</v>
      </c>
      <c r="AT357" s="191" t="s">
        <v>138</v>
      </c>
      <c r="AU357" s="191" t="s">
        <v>79</v>
      </c>
      <c r="AY357" s="19" t="s">
        <v>136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77</v>
      </c>
      <c r="BK357" s="192">
        <f>ROUND(I357*H357,2)</f>
        <v>0</v>
      </c>
      <c r="BL357" s="19" t="s">
        <v>143</v>
      </c>
      <c r="BM357" s="191" t="s">
        <v>764</v>
      </c>
    </row>
    <row r="358" spans="1:65" s="2" customFormat="1">
      <c r="A358" s="36"/>
      <c r="B358" s="37"/>
      <c r="C358" s="38"/>
      <c r="D358" s="193" t="s">
        <v>145</v>
      </c>
      <c r="E358" s="38"/>
      <c r="F358" s="194" t="s">
        <v>477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145</v>
      </c>
      <c r="AU358" s="19" t="s">
        <v>79</v>
      </c>
    </row>
    <row r="359" spans="1:65" s="13" customFormat="1">
      <c r="B359" s="198"/>
      <c r="C359" s="199"/>
      <c r="D359" s="200" t="s">
        <v>147</v>
      </c>
      <c r="E359" s="201" t="s">
        <v>18</v>
      </c>
      <c r="F359" s="202" t="s">
        <v>558</v>
      </c>
      <c r="G359" s="199"/>
      <c r="H359" s="201" t="s">
        <v>18</v>
      </c>
      <c r="I359" s="203"/>
      <c r="J359" s="199"/>
      <c r="K359" s="199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147</v>
      </c>
      <c r="AU359" s="208" t="s">
        <v>79</v>
      </c>
      <c r="AV359" s="13" t="s">
        <v>77</v>
      </c>
      <c r="AW359" s="13" t="s">
        <v>31</v>
      </c>
      <c r="AX359" s="13" t="s">
        <v>70</v>
      </c>
      <c r="AY359" s="208" t="s">
        <v>136</v>
      </c>
    </row>
    <row r="360" spans="1:65" s="13" customFormat="1">
      <c r="B360" s="198"/>
      <c r="C360" s="199"/>
      <c r="D360" s="200" t="s">
        <v>147</v>
      </c>
      <c r="E360" s="201" t="s">
        <v>18</v>
      </c>
      <c r="F360" s="202" t="s">
        <v>591</v>
      </c>
      <c r="G360" s="199"/>
      <c r="H360" s="201" t="s">
        <v>18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147</v>
      </c>
      <c r="AU360" s="208" t="s">
        <v>79</v>
      </c>
      <c r="AV360" s="13" t="s">
        <v>77</v>
      </c>
      <c r="AW360" s="13" t="s">
        <v>31</v>
      </c>
      <c r="AX360" s="13" t="s">
        <v>70</v>
      </c>
      <c r="AY360" s="208" t="s">
        <v>136</v>
      </c>
    </row>
    <row r="361" spans="1:65" s="14" customFormat="1">
      <c r="B361" s="209"/>
      <c r="C361" s="210"/>
      <c r="D361" s="200" t="s">
        <v>147</v>
      </c>
      <c r="E361" s="211" t="s">
        <v>18</v>
      </c>
      <c r="F361" s="212" t="s">
        <v>592</v>
      </c>
      <c r="G361" s="210"/>
      <c r="H361" s="213">
        <v>128.09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147</v>
      </c>
      <c r="AU361" s="219" t="s">
        <v>79</v>
      </c>
      <c r="AV361" s="14" t="s">
        <v>79</v>
      </c>
      <c r="AW361" s="14" t="s">
        <v>31</v>
      </c>
      <c r="AX361" s="14" t="s">
        <v>70</v>
      </c>
      <c r="AY361" s="219" t="s">
        <v>136</v>
      </c>
    </row>
    <row r="362" spans="1:65" s="14" customFormat="1">
      <c r="B362" s="209"/>
      <c r="C362" s="210"/>
      <c r="D362" s="200" t="s">
        <v>147</v>
      </c>
      <c r="E362" s="211" t="s">
        <v>18</v>
      </c>
      <c r="F362" s="212" t="s">
        <v>593</v>
      </c>
      <c r="G362" s="210"/>
      <c r="H362" s="213">
        <v>9.7200000000000006</v>
      </c>
      <c r="I362" s="214"/>
      <c r="J362" s="210"/>
      <c r="K362" s="210"/>
      <c r="L362" s="215"/>
      <c r="M362" s="216"/>
      <c r="N362" s="217"/>
      <c r="O362" s="217"/>
      <c r="P362" s="217"/>
      <c r="Q362" s="217"/>
      <c r="R362" s="217"/>
      <c r="S362" s="217"/>
      <c r="T362" s="218"/>
      <c r="AT362" s="219" t="s">
        <v>147</v>
      </c>
      <c r="AU362" s="219" t="s">
        <v>79</v>
      </c>
      <c r="AV362" s="14" t="s">
        <v>79</v>
      </c>
      <c r="AW362" s="14" t="s">
        <v>31</v>
      </c>
      <c r="AX362" s="14" t="s">
        <v>70</v>
      </c>
      <c r="AY362" s="219" t="s">
        <v>136</v>
      </c>
    </row>
    <row r="363" spans="1:65" s="14" customFormat="1">
      <c r="B363" s="209"/>
      <c r="C363" s="210"/>
      <c r="D363" s="200" t="s">
        <v>147</v>
      </c>
      <c r="E363" s="211" t="s">
        <v>18</v>
      </c>
      <c r="F363" s="212" t="s">
        <v>594</v>
      </c>
      <c r="G363" s="210"/>
      <c r="H363" s="213">
        <v>12.57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147</v>
      </c>
      <c r="AU363" s="219" t="s">
        <v>79</v>
      </c>
      <c r="AV363" s="14" t="s">
        <v>79</v>
      </c>
      <c r="AW363" s="14" t="s">
        <v>31</v>
      </c>
      <c r="AX363" s="14" t="s">
        <v>70</v>
      </c>
      <c r="AY363" s="219" t="s">
        <v>136</v>
      </c>
    </row>
    <row r="364" spans="1:65" s="14" customFormat="1">
      <c r="B364" s="209"/>
      <c r="C364" s="210"/>
      <c r="D364" s="200" t="s">
        <v>147</v>
      </c>
      <c r="E364" s="211" t="s">
        <v>18</v>
      </c>
      <c r="F364" s="212" t="s">
        <v>595</v>
      </c>
      <c r="G364" s="210"/>
      <c r="H364" s="213">
        <v>7.3049999999999997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147</v>
      </c>
      <c r="AU364" s="219" t="s">
        <v>79</v>
      </c>
      <c r="AV364" s="14" t="s">
        <v>79</v>
      </c>
      <c r="AW364" s="14" t="s">
        <v>31</v>
      </c>
      <c r="AX364" s="14" t="s">
        <v>70</v>
      </c>
      <c r="AY364" s="219" t="s">
        <v>136</v>
      </c>
    </row>
    <row r="365" spans="1:65" s="14" customFormat="1">
      <c r="B365" s="209"/>
      <c r="C365" s="210"/>
      <c r="D365" s="200" t="s">
        <v>147</v>
      </c>
      <c r="E365" s="211" t="s">
        <v>18</v>
      </c>
      <c r="F365" s="212" t="s">
        <v>596</v>
      </c>
      <c r="G365" s="210"/>
      <c r="H365" s="213">
        <v>5</v>
      </c>
      <c r="I365" s="214"/>
      <c r="J365" s="210"/>
      <c r="K365" s="210"/>
      <c r="L365" s="215"/>
      <c r="M365" s="216"/>
      <c r="N365" s="217"/>
      <c r="O365" s="217"/>
      <c r="P365" s="217"/>
      <c r="Q365" s="217"/>
      <c r="R365" s="217"/>
      <c r="S365" s="217"/>
      <c r="T365" s="218"/>
      <c r="AT365" s="219" t="s">
        <v>147</v>
      </c>
      <c r="AU365" s="219" t="s">
        <v>79</v>
      </c>
      <c r="AV365" s="14" t="s">
        <v>79</v>
      </c>
      <c r="AW365" s="14" t="s">
        <v>31</v>
      </c>
      <c r="AX365" s="14" t="s">
        <v>70</v>
      </c>
      <c r="AY365" s="219" t="s">
        <v>136</v>
      </c>
    </row>
    <row r="366" spans="1:65" s="15" customFormat="1">
      <c r="B366" s="220"/>
      <c r="C366" s="221"/>
      <c r="D366" s="200" t="s">
        <v>147</v>
      </c>
      <c r="E366" s="222" t="s">
        <v>18</v>
      </c>
      <c r="F366" s="223" t="s">
        <v>150</v>
      </c>
      <c r="G366" s="221"/>
      <c r="H366" s="224">
        <v>162.685</v>
      </c>
      <c r="I366" s="225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9"/>
      <c r="AT366" s="230" t="s">
        <v>147</v>
      </c>
      <c r="AU366" s="230" t="s">
        <v>79</v>
      </c>
      <c r="AV366" s="15" t="s">
        <v>143</v>
      </c>
      <c r="AW366" s="15" t="s">
        <v>31</v>
      </c>
      <c r="AX366" s="15" t="s">
        <v>77</v>
      </c>
      <c r="AY366" s="230" t="s">
        <v>136</v>
      </c>
    </row>
    <row r="367" spans="1:65" s="2" customFormat="1" ht="24.15" customHeight="1">
      <c r="A367" s="36"/>
      <c r="B367" s="37"/>
      <c r="C367" s="180" t="s">
        <v>461</v>
      </c>
      <c r="D367" s="180" t="s">
        <v>138</v>
      </c>
      <c r="E367" s="181" t="s">
        <v>479</v>
      </c>
      <c r="F367" s="182" t="s">
        <v>480</v>
      </c>
      <c r="G367" s="183" t="s">
        <v>404</v>
      </c>
      <c r="H367" s="184">
        <v>16.5</v>
      </c>
      <c r="I367" s="185"/>
      <c r="J367" s="186">
        <f>ROUND(I367*H367,2)</f>
        <v>0</v>
      </c>
      <c r="K367" s="182" t="s">
        <v>142</v>
      </c>
      <c r="L367" s="41"/>
      <c r="M367" s="187" t="s">
        <v>18</v>
      </c>
      <c r="N367" s="188" t="s">
        <v>41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143</v>
      </c>
      <c r="AT367" s="191" t="s">
        <v>138</v>
      </c>
      <c r="AU367" s="191" t="s">
        <v>79</v>
      </c>
      <c r="AY367" s="19" t="s">
        <v>136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77</v>
      </c>
      <c r="BK367" s="192">
        <f>ROUND(I367*H367,2)</f>
        <v>0</v>
      </c>
      <c r="BL367" s="19" t="s">
        <v>143</v>
      </c>
      <c r="BM367" s="191" t="s">
        <v>765</v>
      </c>
    </row>
    <row r="368" spans="1:65" s="2" customFormat="1">
      <c r="A368" s="36"/>
      <c r="B368" s="37"/>
      <c r="C368" s="38"/>
      <c r="D368" s="193" t="s">
        <v>145</v>
      </c>
      <c r="E368" s="38"/>
      <c r="F368" s="194" t="s">
        <v>482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145</v>
      </c>
      <c r="AU368" s="19" t="s">
        <v>79</v>
      </c>
    </row>
    <row r="369" spans="1:65" s="13" customFormat="1">
      <c r="B369" s="198"/>
      <c r="C369" s="199"/>
      <c r="D369" s="200" t="s">
        <v>147</v>
      </c>
      <c r="E369" s="201" t="s">
        <v>18</v>
      </c>
      <c r="F369" s="202" t="s">
        <v>558</v>
      </c>
      <c r="G369" s="199"/>
      <c r="H369" s="201" t="s">
        <v>18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147</v>
      </c>
      <c r="AU369" s="208" t="s">
        <v>79</v>
      </c>
      <c r="AV369" s="13" t="s">
        <v>77</v>
      </c>
      <c r="AW369" s="13" t="s">
        <v>31</v>
      </c>
      <c r="AX369" s="13" t="s">
        <v>70</v>
      </c>
      <c r="AY369" s="208" t="s">
        <v>136</v>
      </c>
    </row>
    <row r="370" spans="1:65" s="14" customFormat="1">
      <c r="B370" s="209"/>
      <c r="C370" s="210"/>
      <c r="D370" s="200" t="s">
        <v>147</v>
      </c>
      <c r="E370" s="211" t="s">
        <v>18</v>
      </c>
      <c r="F370" s="212" t="s">
        <v>766</v>
      </c>
      <c r="G370" s="210"/>
      <c r="H370" s="213">
        <v>16.5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147</v>
      </c>
      <c r="AU370" s="219" t="s">
        <v>79</v>
      </c>
      <c r="AV370" s="14" t="s">
        <v>79</v>
      </c>
      <c r="AW370" s="14" t="s">
        <v>31</v>
      </c>
      <c r="AX370" s="14" t="s">
        <v>70</v>
      </c>
      <c r="AY370" s="219" t="s">
        <v>136</v>
      </c>
    </row>
    <row r="371" spans="1:65" s="15" customFormat="1">
      <c r="B371" s="220"/>
      <c r="C371" s="221"/>
      <c r="D371" s="200" t="s">
        <v>147</v>
      </c>
      <c r="E371" s="222" t="s">
        <v>18</v>
      </c>
      <c r="F371" s="223" t="s">
        <v>150</v>
      </c>
      <c r="G371" s="221"/>
      <c r="H371" s="224">
        <v>16.5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147</v>
      </c>
      <c r="AU371" s="230" t="s">
        <v>79</v>
      </c>
      <c r="AV371" s="15" t="s">
        <v>143</v>
      </c>
      <c r="AW371" s="15" t="s">
        <v>31</v>
      </c>
      <c r="AX371" s="15" t="s">
        <v>77</v>
      </c>
      <c r="AY371" s="230" t="s">
        <v>136</v>
      </c>
    </row>
    <row r="372" spans="1:65" s="2" customFormat="1" ht="33" customHeight="1">
      <c r="A372" s="36"/>
      <c r="B372" s="37"/>
      <c r="C372" s="180" t="s">
        <v>467</v>
      </c>
      <c r="D372" s="180" t="s">
        <v>138</v>
      </c>
      <c r="E372" s="181" t="s">
        <v>767</v>
      </c>
      <c r="F372" s="182" t="s">
        <v>768</v>
      </c>
      <c r="G372" s="183" t="s">
        <v>404</v>
      </c>
      <c r="H372" s="184">
        <v>31</v>
      </c>
      <c r="I372" s="185"/>
      <c r="J372" s="186">
        <f>ROUND(I372*H372,2)</f>
        <v>0</v>
      </c>
      <c r="K372" s="182" t="s">
        <v>142</v>
      </c>
      <c r="L372" s="41"/>
      <c r="M372" s="187" t="s">
        <v>18</v>
      </c>
      <c r="N372" s="188" t="s">
        <v>41</v>
      </c>
      <c r="O372" s="66"/>
      <c r="P372" s="189">
        <f>O372*H372</f>
        <v>0</v>
      </c>
      <c r="Q372" s="189">
        <v>6.0999999999999997E-4</v>
      </c>
      <c r="R372" s="189">
        <f>Q372*H372</f>
        <v>1.891E-2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143</v>
      </c>
      <c r="AT372" s="191" t="s">
        <v>138</v>
      </c>
      <c r="AU372" s="191" t="s">
        <v>79</v>
      </c>
      <c r="AY372" s="19" t="s">
        <v>136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77</v>
      </c>
      <c r="BK372" s="192">
        <f>ROUND(I372*H372,2)</f>
        <v>0</v>
      </c>
      <c r="BL372" s="19" t="s">
        <v>143</v>
      </c>
      <c r="BM372" s="191" t="s">
        <v>769</v>
      </c>
    </row>
    <row r="373" spans="1:65" s="2" customFormat="1">
      <c r="A373" s="36"/>
      <c r="B373" s="37"/>
      <c r="C373" s="38"/>
      <c r="D373" s="193" t="s">
        <v>145</v>
      </c>
      <c r="E373" s="38"/>
      <c r="F373" s="194" t="s">
        <v>770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145</v>
      </c>
      <c r="AU373" s="19" t="s">
        <v>79</v>
      </c>
    </row>
    <row r="374" spans="1:65" s="13" customFormat="1">
      <c r="B374" s="198"/>
      <c r="C374" s="199"/>
      <c r="D374" s="200" t="s">
        <v>147</v>
      </c>
      <c r="E374" s="201" t="s">
        <v>18</v>
      </c>
      <c r="F374" s="202" t="s">
        <v>558</v>
      </c>
      <c r="G374" s="199"/>
      <c r="H374" s="201" t="s">
        <v>18</v>
      </c>
      <c r="I374" s="203"/>
      <c r="J374" s="199"/>
      <c r="K374" s="199"/>
      <c r="L374" s="204"/>
      <c r="M374" s="205"/>
      <c r="N374" s="206"/>
      <c r="O374" s="206"/>
      <c r="P374" s="206"/>
      <c r="Q374" s="206"/>
      <c r="R374" s="206"/>
      <c r="S374" s="206"/>
      <c r="T374" s="207"/>
      <c r="AT374" s="208" t="s">
        <v>147</v>
      </c>
      <c r="AU374" s="208" t="s">
        <v>79</v>
      </c>
      <c r="AV374" s="13" t="s">
        <v>77</v>
      </c>
      <c r="AW374" s="13" t="s">
        <v>31</v>
      </c>
      <c r="AX374" s="13" t="s">
        <v>70</v>
      </c>
      <c r="AY374" s="208" t="s">
        <v>136</v>
      </c>
    </row>
    <row r="375" spans="1:65" s="14" customFormat="1">
      <c r="B375" s="209"/>
      <c r="C375" s="210"/>
      <c r="D375" s="200" t="s">
        <v>147</v>
      </c>
      <c r="E375" s="211" t="s">
        <v>18</v>
      </c>
      <c r="F375" s="212" t="s">
        <v>771</v>
      </c>
      <c r="G375" s="210"/>
      <c r="H375" s="213">
        <v>16.5</v>
      </c>
      <c r="I375" s="214"/>
      <c r="J375" s="210"/>
      <c r="K375" s="210"/>
      <c r="L375" s="215"/>
      <c r="M375" s="216"/>
      <c r="N375" s="217"/>
      <c r="O375" s="217"/>
      <c r="P375" s="217"/>
      <c r="Q375" s="217"/>
      <c r="R375" s="217"/>
      <c r="S375" s="217"/>
      <c r="T375" s="218"/>
      <c r="AT375" s="219" t="s">
        <v>147</v>
      </c>
      <c r="AU375" s="219" t="s">
        <v>79</v>
      </c>
      <c r="AV375" s="14" t="s">
        <v>79</v>
      </c>
      <c r="AW375" s="14" t="s">
        <v>31</v>
      </c>
      <c r="AX375" s="14" t="s">
        <v>70</v>
      </c>
      <c r="AY375" s="219" t="s">
        <v>136</v>
      </c>
    </row>
    <row r="376" spans="1:65" s="14" customFormat="1">
      <c r="B376" s="209"/>
      <c r="C376" s="210"/>
      <c r="D376" s="200" t="s">
        <v>147</v>
      </c>
      <c r="E376" s="211" t="s">
        <v>18</v>
      </c>
      <c r="F376" s="212" t="s">
        <v>772</v>
      </c>
      <c r="G376" s="210"/>
      <c r="H376" s="213">
        <v>14.5</v>
      </c>
      <c r="I376" s="214"/>
      <c r="J376" s="210"/>
      <c r="K376" s="210"/>
      <c r="L376" s="215"/>
      <c r="M376" s="216"/>
      <c r="N376" s="217"/>
      <c r="O376" s="217"/>
      <c r="P376" s="217"/>
      <c r="Q376" s="217"/>
      <c r="R376" s="217"/>
      <c r="S376" s="217"/>
      <c r="T376" s="218"/>
      <c r="AT376" s="219" t="s">
        <v>147</v>
      </c>
      <c r="AU376" s="219" t="s">
        <v>79</v>
      </c>
      <c r="AV376" s="14" t="s">
        <v>79</v>
      </c>
      <c r="AW376" s="14" t="s">
        <v>31</v>
      </c>
      <c r="AX376" s="14" t="s">
        <v>70</v>
      </c>
      <c r="AY376" s="219" t="s">
        <v>136</v>
      </c>
    </row>
    <row r="377" spans="1:65" s="15" customFormat="1">
      <c r="B377" s="220"/>
      <c r="C377" s="221"/>
      <c r="D377" s="200" t="s">
        <v>147</v>
      </c>
      <c r="E377" s="222" t="s">
        <v>18</v>
      </c>
      <c r="F377" s="223" t="s">
        <v>150</v>
      </c>
      <c r="G377" s="221"/>
      <c r="H377" s="224">
        <v>31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147</v>
      </c>
      <c r="AU377" s="230" t="s">
        <v>79</v>
      </c>
      <c r="AV377" s="15" t="s">
        <v>143</v>
      </c>
      <c r="AW377" s="15" t="s">
        <v>31</v>
      </c>
      <c r="AX377" s="15" t="s">
        <v>77</v>
      </c>
      <c r="AY377" s="230" t="s">
        <v>136</v>
      </c>
    </row>
    <row r="378" spans="1:65" s="2" customFormat="1" ht="16.5" customHeight="1">
      <c r="A378" s="36"/>
      <c r="B378" s="37"/>
      <c r="C378" s="180" t="s">
        <v>473</v>
      </c>
      <c r="D378" s="180" t="s">
        <v>138</v>
      </c>
      <c r="E378" s="181" t="s">
        <v>773</v>
      </c>
      <c r="F378" s="182" t="s">
        <v>774</v>
      </c>
      <c r="G378" s="183" t="s">
        <v>404</v>
      </c>
      <c r="H378" s="184">
        <v>31</v>
      </c>
      <c r="I378" s="185"/>
      <c r="J378" s="186">
        <f>ROUND(I378*H378,2)</f>
        <v>0</v>
      </c>
      <c r="K378" s="182" t="s">
        <v>142</v>
      </c>
      <c r="L378" s="41"/>
      <c r="M378" s="187" t="s">
        <v>18</v>
      </c>
      <c r="N378" s="188" t="s">
        <v>41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143</v>
      </c>
      <c r="AT378" s="191" t="s">
        <v>138</v>
      </c>
      <c r="AU378" s="191" t="s">
        <v>79</v>
      </c>
      <c r="AY378" s="19" t="s">
        <v>136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77</v>
      </c>
      <c r="BK378" s="192">
        <f>ROUND(I378*H378,2)</f>
        <v>0</v>
      </c>
      <c r="BL378" s="19" t="s">
        <v>143</v>
      </c>
      <c r="BM378" s="191" t="s">
        <v>775</v>
      </c>
    </row>
    <row r="379" spans="1:65" s="2" customFormat="1">
      <c r="A379" s="36"/>
      <c r="B379" s="37"/>
      <c r="C379" s="38"/>
      <c r="D379" s="193" t="s">
        <v>145</v>
      </c>
      <c r="E379" s="38"/>
      <c r="F379" s="194" t="s">
        <v>776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145</v>
      </c>
      <c r="AU379" s="19" t="s">
        <v>79</v>
      </c>
    </row>
    <row r="380" spans="1:65" s="13" customFormat="1">
      <c r="B380" s="198"/>
      <c r="C380" s="199"/>
      <c r="D380" s="200" t="s">
        <v>147</v>
      </c>
      <c r="E380" s="201" t="s">
        <v>18</v>
      </c>
      <c r="F380" s="202" t="s">
        <v>558</v>
      </c>
      <c r="G380" s="199"/>
      <c r="H380" s="201" t="s">
        <v>18</v>
      </c>
      <c r="I380" s="203"/>
      <c r="J380" s="199"/>
      <c r="K380" s="199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147</v>
      </c>
      <c r="AU380" s="208" t="s">
        <v>79</v>
      </c>
      <c r="AV380" s="13" t="s">
        <v>77</v>
      </c>
      <c r="AW380" s="13" t="s">
        <v>31</v>
      </c>
      <c r="AX380" s="13" t="s">
        <v>70</v>
      </c>
      <c r="AY380" s="208" t="s">
        <v>136</v>
      </c>
    </row>
    <row r="381" spans="1:65" s="14" customFormat="1">
      <c r="B381" s="209"/>
      <c r="C381" s="210"/>
      <c r="D381" s="200" t="s">
        <v>147</v>
      </c>
      <c r="E381" s="211" t="s">
        <v>18</v>
      </c>
      <c r="F381" s="212" t="s">
        <v>771</v>
      </c>
      <c r="G381" s="210"/>
      <c r="H381" s="213">
        <v>16.5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147</v>
      </c>
      <c r="AU381" s="219" t="s">
        <v>79</v>
      </c>
      <c r="AV381" s="14" t="s">
        <v>79</v>
      </c>
      <c r="AW381" s="14" t="s">
        <v>31</v>
      </c>
      <c r="AX381" s="14" t="s">
        <v>70</v>
      </c>
      <c r="AY381" s="219" t="s">
        <v>136</v>
      </c>
    </row>
    <row r="382" spans="1:65" s="14" customFormat="1">
      <c r="B382" s="209"/>
      <c r="C382" s="210"/>
      <c r="D382" s="200" t="s">
        <v>147</v>
      </c>
      <c r="E382" s="211" t="s">
        <v>18</v>
      </c>
      <c r="F382" s="212" t="s">
        <v>772</v>
      </c>
      <c r="G382" s="210"/>
      <c r="H382" s="213">
        <v>14.5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147</v>
      </c>
      <c r="AU382" s="219" t="s">
        <v>79</v>
      </c>
      <c r="AV382" s="14" t="s">
        <v>79</v>
      </c>
      <c r="AW382" s="14" t="s">
        <v>31</v>
      </c>
      <c r="AX382" s="14" t="s">
        <v>70</v>
      </c>
      <c r="AY382" s="219" t="s">
        <v>136</v>
      </c>
    </row>
    <row r="383" spans="1:65" s="15" customFormat="1">
      <c r="B383" s="220"/>
      <c r="C383" s="221"/>
      <c r="D383" s="200" t="s">
        <v>147</v>
      </c>
      <c r="E383" s="222" t="s">
        <v>18</v>
      </c>
      <c r="F383" s="223" t="s">
        <v>150</v>
      </c>
      <c r="G383" s="221"/>
      <c r="H383" s="224">
        <v>31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147</v>
      </c>
      <c r="AU383" s="230" t="s">
        <v>79</v>
      </c>
      <c r="AV383" s="15" t="s">
        <v>143</v>
      </c>
      <c r="AW383" s="15" t="s">
        <v>31</v>
      </c>
      <c r="AX383" s="15" t="s">
        <v>77</v>
      </c>
      <c r="AY383" s="230" t="s">
        <v>136</v>
      </c>
    </row>
    <row r="384" spans="1:65" s="2" customFormat="1" ht="16.5" customHeight="1">
      <c r="A384" s="36"/>
      <c r="B384" s="37"/>
      <c r="C384" s="180" t="s">
        <v>478</v>
      </c>
      <c r="D384" s="180" t="s">
        <v>138</v>
      </c>
      <c r="E384" s="181" t="s">
        <v>777</v>
      </c>
      <c r="F384" s="182" t="s">
        <v>778</v>
      </c>
      <c r="G384" s="183" t="s">
        <v>404</v>
      </c>
      <c r="H384" s="184">
        <v>14.5</v>
      </c>
      <c r="I384" s="185"/>
      <c r="J384" s="186">
        <f>ROUND(I384*H384,2)</f>
        <v>0</v>
      </c>
      <c r="K384" s="182" t="s">
        <v>142</v>
      </c>
      <c r="L384" s="41"/>
      <c r="M384" s="187" t="s">
        <v>18</v>
      </c>
      <c r="N384" s="188" t="s">
        <v>41</v>
      </c>
      <c r="O384" s="66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143</v>
      </c>
      <c r="AT384" s="191" t="s">
        <v>138</v>
      </c>
      <c r="AU384" s="191" t="s">
        <v>79</v>
      </c>
      <c r="AY384" s="19" t="s">
        <v>136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9" t="s">
        <v>77</v>
      </c>
      <c r="BK384" s="192">
        <f>ROUND(I384*H384,2)</f>
        <v>0</v>
      </c>
      <c r="BL384" s="19" t="s">
        <v>143</v>
      </c>
      <c r="BM384" s="191" t="s">
        <v>779</v>
      </c>
    </row>
    <row r="385" spans="1:65" s="2" customFormat="1">
      <c r="A385" s="36"/>
      <c r="B385" s="37"/>
      <c r="C385" s="38"/>
      <c r="D385" s="193" t="s">
        <v>145</v>
      </c>
      <c r="E385" s="38"/>
      <c r="F385" s="194" t="s">
        <v>780</v>
      </c>
      <c r="G385" s="38"/>
      <c r="H385" s="38"/>
      <c r="I385" s="195"/>
      <c r="J385" s="38"/>
      <c r="K385" s="38"/>
      <c r="L385" s="41"/>
      <c r="M385" s="196"/>
      <c r="N385" s="197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145</v>
      </c>
      <c r="AU385" s="19" t="s">
        <v>79</v>
      </c>
    </row>
    <row r="386" spans="1:65" s="13" customFormat="1">
      <c r="B386" s="198"/>
      <c r="C386" s="199"/>
      <c r="D386" s="200" t="s">
        <v>147</v>
      </c>
      <c r="E386" s="201" t="s">
        <v>18</v>
      </c>
      <c r="F386" s="202" t="s">
        <v>558</v>
      </c>
      <c r="G386" s="199"/>
      <c r="H386" s="201" t="s">
        <v>18</v>
      </c>
      <c r="I386" s="203"/>
      <c r="J386" s="199"/>
      <c r="K386" s="199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147</v>
      </c>
      <c r="AU386" s="208" t="s">
        <v>79</v>
      </c>
      <c r="AV386" s="13" t="s">
        <v>77</v>
      </c>
      <c r="AW386" s="13" t="s">
        <v>31</v>
      </c>
      <c r="AX386" s="13" t="s">
        <v>70</v>
      </c>
      <c r="AY386" s="208" t="s">
        <v>136</v>
      </c>
    </row>
    <row r="387" spans="1:65" s="14" customFormat="1">
      <c r="B387" s="209"/>
      <c r="C387" s="210"/>
      <c r="D387" s="200" t="s">
        <v>147</v>
      </c>
      <c r="E387" s="211" t="s">
        <v>18</v>
      </c>
      <c r="F387" s="212" t="s">
        <v>781</v>
      </c>
      <c r="G387" s="210"/>
      <c r="H387" s="213">
        <v>14.5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147</v>
      </c>
      <c r="AU387" s="219" t="s">
        <v>79</v>
      </c>
      <c r="AV387" s="14" t="s">
        <v>79</v>
      </c>
      <c r="AW387" s="14" t="s">
        <v>31</v>
      </c>
      <c r="AX387" s="14" t="s">
        <v>70</v>
      </c>
      <c r="AY387" s="219" t="s">
        <v>136</v>
      </c>
    </row>
    <row r="388" spans="1:65" s="15" customFormat="1">
      <c r="B388" s="220"/>
      <c r="C388" s="221"/>
      <c r="D388" s="200" t="s">
        <v>147</v>
      </c>
      <c r="E388" s="222" t="s">
        <v>18</v>
      </c>
      <c r="F388" s="223" t="s">
        <v>150</v>
      </c>
      <c r="G388" s="221"/>
      <c r="H388" s="224">
        <v>14.5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147</v>
      </c>
      <c r="AU388" s="230" t="s">
        <v>79</v>
      </c>
      <c r="AV388" s="15" t="s">
        <v>143</v>
      </c>
      <c r="AW388" s="15" t="s">
        <v>31</v>
      </c>
      <c r="AX388" s="15" t="s">
        <v>77</v>
      </c>
      <c r="AY388" s="230" t="s">
        <v>136</v>
      </c>
    </row>
    <row r="389" spans="1:65" s="2" customFormat="1" ht="24.15" customHeight="1">
      <c r="A389" s="36"/>
      <c r="B389" s="37"/>
      <c r="C389" s="180" t="s">
        <v>485</v>
      </c>
      <c r="D389" s="180" t="s">
        <v>138</v>
      </c>
      <c r="E389" s="181" t="s">
        <v>782</v>
      </c>
      <c r="F389" s="182" t="s">
        <v>783</v>
      </c>
      <c r="G389" s="183" t="s">
        <v>153</v>
      </c>
      <c r="H389" s="184">
        <v>4</v>
      </c>
      <c r="I389" s="185"/>
      <c r="J389" s="186">
        <f>ROUND(I389*H389,2)</f>
        <v>0</v>
      </c>
      <c r="K389" s="182" t="s">
        <v>142</v>
      </c>
      <c r="L389" s="41"/>
      <c r="M389" s="187" t="s">
        <v>18</v>
      </c>
      <c r="N389" s="188" t="s">
        <v>41</v>
      </c>
      <c r="O389" s="66"/>
      <c r="P389" s="189">
        <f>O389*H389</f>
        <v>0</v>
      </c>
      <c r="Q389" s="189">
        <v>1.6167899999999999</v>
      </c>
      <c r="R389" s="189">
        <f>Q389*H389</f>
        <v>6.4671599999999998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143</v>
      </c>
      <c r="AT389" s="191" t="s">
        <v>138</v>
      </c>
      <c r="AU389" s="191" t="s">
        <v>79</v>
      </c>
      <c r="AY389" s="19" t="s">
        <v>136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77</v>
      </c>
      <c r="BK389" s="192">
        <f>ROUND(I389*H389,2)</f>
        <v>0</v>
      </c>
      <c r="BL389" s="19" t="s">
        <v>143</v>
      </c>
      <c r="BM389" s="191" t="s">
        <v>784</v>
      </c>
    </row>
    <row r="390" spans="1:65" s="2" customFormat="1">
      <c r="A390" s="36"/>
      <c r="B390" s="37"/>
      <c r="C390" s="38"/>
      <c r="D390" s="193" t="s">
        <v>145</v>
      </c>
      <c r="E390" s="38"/>
      <c r="F390" s="194" t="s">
        <v>785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145</v>
      </c>
      <c r="AU390" s="19" t="s">
        <v>79</v>
      </c>
    </row>
    <row r="391" spans="1:65" s="13" customFormat="1">
      <c r="B391" s="198"/>
      <c r="C391" s="199"/>
      <c r="D391" s="200" t="s">
        <v>147</v>
      </c>
      <c r="E391" s="201" t="s">
        <v>18</v>
      </c>
      <c r="F391" s="202" t="s">
        <v>558</v>
      </c>
      <c r="G391" s="199"/>
      <c r="H391" s="201" t="s">
        <v>18</v>
      </c>
      <c r="I391" s="203"/>
      <c r="J391" s="199"/>
      <c r="K391" s="199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147</v>
      </c>
      <c r="AU391" s="208" t="s">
        <v>79</v>
      </c>
      <c r="AV391" s="13" t="s">
        <v>77</v>
      </c>
      <c r="AW391" s="13" t="s">
        <v>31</v>
      </c>
      <c r="AX391" s="13" t="s">
        <v>70</v>
      </c>
      <c r="AY391" s="208" t="s">
        <v>136</v>
      </c>
    </row>
    <row r="392" spans="1:65" s="14" customFormat="1">
      <c r="B392" s="209"/>
      <c r="C392" s="210"/>
      <c r="D392" s="200" t="s">
        <v>147</v>
      </c>
      <c r="E392" s="211" t="s">
        <v>18</v>
      </c>
      <c r="F392" s="212" t="s">
        <v>692</v>
      </c>
      <c r="G392" s="210"/>
      <c r="H392" s="213">
        <v>2</v>
      </c>
      <c r="I392" s="214"/>
      <c r="J392" s="210"/>
      <c r="K392" s="210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147</v>
      </c>
      <c r="AU392" s="219" t="s">
        <v>79</v>
      </c>
      <c r="AV392" s="14" t="s">
        <v>79</v>
      </c>
      <c r="AW392" s="14" t="s">
        <v>31</v>
      </c>
      <c r="AX392" s="14" t="s">
        <v>70</v>
      </c>
      <c r="AY392" s="219" t="s">
        <v>136</v>
      </c>
    </row>
    <row r="393" spans="1:65" s="14" customFormat="1">
      <c r="B393" s="209"/>
      <c r="C393" s="210"/>
      <c r="D393" s="200" t="s">
        <v>147</v>
      </c>
      <c r="E393" s="211" t="s">
        <v>18</v>
      </c>
      <c r="F393" s="212" t="s">
        <v>697</v>
      </c>
      <c r="G393" s="210"/>
      <c r="H393" s="213">
        <v>2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147</v>
      </c>
      <c r="AU393" s="219" t="s">
        <v>79</v>
      </c>
      <c r="AV393" s="14" t="s">
        <v>79</v>
      </c>
      <c r="AW393" s="14" t="s">
        <v>31</v>
      </c>
      <c r="AX393" s="14" t="s">
        <v>70</v>
      </c>
      <c r="AY393" s="219" t="s">
        <v>136</v>
      </c>
    </row>
    <row r="394" spans="1:65" s="15" customFormat="1">
      <c r="B394" s="220"/>
      <c r="C394" s="221"/>
      <c r="D394" s="200" t="s">
        <v>147</v>
      </c>
      <c r="E394" s="222" t="s">
        <v>18</v>
      </c>
      <c r="F394" s="223" t="s">
        <v>150</v>
      </c>
      <c r="G394" s="221"/>
      <c r="H394" s="224">
        <v>4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147</v>
      </c>
      <c r="AU394" s="230" t="s">
        <v>79</v>
      </c>
      <c r="AV394" s="15" t="s">
        <v>143</v>
      </c>
      <c r="AW394" s="15" t="s">
        <v>31</v>
      </c>
      <c r="AX394" s="15" t="s">
        <v>77</v>
      </c>
      <c r="AY394" s="230" t="s">
        <v>136</v>
      </c>
    </row>
    <row r="395" spans="1:65" s="2" customFormat="1" ht="24.15" customHeight="1">
      <c r="A395" s="36"/>
      <c r="B395" s="37"/>
      <c r="C395" s="180" t="s">
        <v>491</v>
      </c>
      <c r="D395" s="180" t="s">
        <v>138</v>
      </c>
      <c r="E395" s="181" t="s">
        <v>786</v>
      </c>
      <c r="F395" s="182" t="s">
        <v>787</v>
      </c>
      <c r="G395" s="183" t="s">
        <v>404</v>
      </c>
      <c r="H395" s="184">
        <v>13.5</v>
      </c>
      <c r="I395" s="185"/>
      <c r="J395" s="186">
        <f>ROUND(I395*H395,2)</f>
        <v>0</v>
      </c>
      <c r="K395" s="182" t="s">
        <v>142</v>
      </c>
      <c r="L395" s="41"/>
      <c r="M395" s="187" t="s">
        <v>18</v>
      </c>
      <c r="N395" s="188" t="s">
        <v>41</v>
      </c>
      <c r="O395" s="66"/>
      <c r="P395" s="189">
        <f>O395*H395</f>
        <v>0</v>
      </c>
      <c r="Q395" s="189">
        <v>0.13095999999999999</v>
      </c>
      <c r="R395" s="189">
        <f>Q395*H395</f>
        <v>1.76796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143</v>
      </c>
      <c r="AT395" s="191" t="s">
        <v>138</v>
      </c>
      <c r="AU395" s="191" t="s">
        <v>79</v>
      </c>
      <c r="AY395" s="19" t="s">
        <v>136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77</v>
      </c>
      <c r="BK395" s="192">
        <f>ROUND(I395*H395,2)</f>
        <v>0</v>
      </c>
      <c r="BL395" s="19" t="s">
        <v>143</v>
      </c>
      <c r="BM395" s="191" t="s">
        <v>788</v>
      </c>
    </row>
    <row r="396" spans="1:65" s="2" customFormat="1">
      <c r="A396" s="36"/>
      <c r="B396" s="37"/>
      <c r="C396" s="38"/>
      <c r="D396" s="193" t="s">
        <v>145</v>
      </c>
      <c r="E396" s="38"/>
      <c r="F396" s="194" t="s">
        <v>789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145</v>
      </c>
      <c r="AU396" s="19" t="s">
        <v>79</v>
      </c>
    </row>
    <row r="397" spans="1:65" s="13" customFormat="1">
      <c r="B397" s="198"/>
      <c r="C397" s="199"/>
      <c r="D397" s="200" t="s">
        <v>147</v>
      </c>
      <c r="E397" s="201" t="s">
        <v>18</v>
      </c>
      <c r="F397" s="202" t="s">
        <v>558</v>
      </c>
      <c r="G397" s="199"/>
      <c r="H397" s="201" t="s">
        <v>18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147</v>
      </c>
      <c r="AU397" s="208" t="s">
        <v>79</v>
      </c>
      <c r="AV397" s="13" t="s">
        <v>77</v>
      </c>
      <c r="AW397" s="13" t="s">
        <v>31</v>
      </c>
      <c r="AX397" s="13" t="s">
        <v>70</v>
      </c>
      <c r="AY397" s="208" t="s">
        <v>136</v>
      </c>
    </row>
    <row r="398" spans="1:65" s="13" customFormat="1">
      <c r="B398" s="198"/>
      <c r="C398" s="199"/>
      <c r="D398" s="200" t="s">
        <v>147</v>
      </c>
      <c r="E398" s="201" t="s">
        <v>18</v>
      </c>
      <c r="F398" s="202" t="s">
        <v>591</v>
      </c>
      <c r="G398" s="199"/>
      <c r="H398" s="201" t="s">
        <v>18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147</v>
      </c>
      <c r="AU398" s="208" t="s">
        <v>79</v>
      </c>
      <c r="AV398" s="13" t="s">
        <v>77</v>
      </c>
      <c r="AW398" s="13" t="s">
        <v>31</v>
      </c>
      <c r="AX398" s="13" t="s">
        <v>70</v>
      </c>
      <c r="AY398" s="208" t="s">
        <v>136</v>
      </c>
    </row>
    <row r="399" spans="1:65" s="14" customFormat="1">
      <c r="B399" s="209"/>
      <c r="C399" s="210"/>
      <c r="D399" s="200" t="s">
        <v>147</v>
      </c>
      <c r="E399" s="211" t="s">
        <v>18</v>
      </c>
      <c r="F399" s="212" t="s">
        <v>790</v>
      </c>
      <c r="G399" s="210"/>
      <c r="H399" s="213">
        <v>13.5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147</v>
      </c>
      <c r="AU399" s="219" t="s">
        <v>79</v>
      </c>
      <c r="AV399" s="14" t="s">
        <v>79</v>
      </c>
      <c r="AW399" s="14" t="s">
        <v>31</v>
      </c>
      <c r="AX399" s="14" t="s">
        <v>70</v>
      </c>
      <c r="AY399" s="219" t="s">
        <v>136</v>
      </c>
    </row>
    <row r="400" spans="1:65" s="15" customFormat="1">
      <c r="B400" s="220"/>
      <c r="C400" s="221"/>
      <c r="D400" s="200" t="s">
        <v>147</v>
      </c>
      <c r="E400" s="222" t="s">
        <v>18</v>
      </c>
      <c r="F400" s="223" t="s">
        <v>150</v>
      </c>
      <c r="G400" s="221"/>
      <c r="H400" s="224">
        <v>13.5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AT400" s="230" t="s">
        <v>147</v>
      </c>
      <c r="AU400" s="230" t="s">
        <v>79</v>
      </c>
      <c r="AV400" s="15" t="s">
        <v>143</v>
      </c>
      <c r="AW400" s="15" t="s">
        <v>31</v>
      </c>
      <c r="AX400" s="15" t="s">
        <v>77</v>
      </c>
      <c r="AY400" s="230" t="s">
        <v>136</v>
      </c>
    </row>
    <row r="401" spans="1:65" s="2" customFormat="1" ht="16.5" customHeight="1">
      <c r="A401" s="36"/>
      <c r="B401" s="37"/>
      <c r="C401" s="231" t="s">
        <v>497</v>
      </c>
      <c r="D401" s="231" t="s">
        <v>276</v>
      </c>
      <c r="E401" s="232" t="s">
        <v>791</v>
      </c>
      <c r="F401" s="233" t="s">
        <v>792</v>
      </c>
      <c r="G401" s="234" t="s">
        <v>404</v>
      </c>
      <c r="H401" s="235">
        <v>13.635</v>
      </c>
      <c r="I401" s="236"/>
      <c r="J401" s="237">
        <f>ROUND(I401*H401,2)</f>
        <v>0</v>
      </c>
      <c r="K401" s="233" t="s">
        <v>142</v>
      </c>
      <c r="L401" s="238"/>
      <c r="M401" s="239" t="s">
        <v>18</v>
      </c>
      <c r="N401" s="240" t="s">
        <v>41</v>
      </c>
      <c r="O401" s="66"/>
      <c r="P401" s="189">
        <f>O401*H401</f>
        <v>0</v>
      </c>
      <c r="Q401" s="189">
        <v>0.13400000000000001</v>
      </c>
      <c r="R401" s="189">
        <f>Q401*H401</f>
        <v>1.8270900000000001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184</v>
      </c>
      <c r="AT401" s="191" t="s">
        <v>276</v>
      </c>
      <c r="AU401" s="191" t="s">
        <v>79</v>
      </c>
      <c r="AY401" s="19" t="s">
        <v>136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77</v>
      </c>
      <c r="BK401" s="192">
        <f>ROUND(I401*H401,2)</f>
        <v>0</v>
      </c>
      <c r="BL401" s="19" t="s">
        <v>143</v>
      </c>
      <c r="BM401" s="191" t="s">
        <v>793</v>
      </c>
    </row>
    <row r="402" spans="1:65" s="2" customFormat="1">
      <c r="A402" s="36"/>
      <c r="B402" s="37"/>
      <c r="C402" s="38"/>
      <c r="D402" s="193" t="s">
        <v>145</v>
      </c>
      <c r="E402" s="38"/>
      <c r="F402" s="194" t="s">
        <v>794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145</v>
      </c>
      <c r="AU402" s="19" t="s">
        <v>79</v>
      </c>
    </row>
    <row r="403" spans="1:65" s="14" customFormat="1">
      <c r="B403" s="209"/>
      <c r="C403" s="210"/>
      <c r="D403" s="200" t="s">
        <v>147</v>
      </c>
      <c r="E403" s="210"/>
      <c r="F403" s="212" t="s">
        <v>795</v>
      </c>
      <c r="G403" s="210"/>
      <c r="H403" s="213">
        <v>13.635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147</v>
      </c>
      <c r="AU403" s="219" t="s">
        <v>79</v>
      </c>
      <c r="AV403" s="14" t="s">
        <v>79</v>
      </c>
      <c r="AW403" s="14" t="s">
        <v>4</v>
      </c>
      <c r="AX403" s="14" t="s">
        <v>77</v>
      </c>
      <c r="AY403" s="219" t="s">
        <v>136</v>
      </c>
    </row>
    <row r="404" spans="1:65" s="2" customFormat="1" ht="21.75" customHeight="1">
      <c r="A404" s="36"/>
      <c r="B404" s="37"/>
      <c r="C404" s="180" t="s">
        <v>504</v>
      </c>
      <c r="D404" s="180" t="s">
        <v>138</v>
      </c>
      <c r="E404" s="181" t="s">
        <v>796</v>
      </c>
      <c r="F404" s="182" t="s">
        <v>797</v>
      </c>
      <c r="G404" s="183" t="s">
        <v>141</v>
      </c>
      <c r="H404" s="184">
        <v>544.22</v>
      </c>
      <c r="I404" s="185"/>
      <c r="J404" s="186">
        <f>ROUND(I404*H404,2)</f>
        <v>0</v>
      </c>
      <c r="K404" s="182" t="s">
        <v>142</v>
      </c>
      <c r="L404" s="41"/>
      <c r="M404" s="187" t="s">
        <v>18</v>
      </c>
      <c r="N404" s="188" t="s">
        <v>41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0.01</v>
      </c>
      <c r="T404" s="190">
        <f>S404*H404</f>
        <v>5.4422000000000006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143</v>
      </c>
      <c r="AT404" s="191" t="s">
        <v>138</v>
      </c>
      <c r="AU404" s="191" t="s">
        <v>79</v>
      </c>
      <c r="AY404" s="19" t="s">
        <v>136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77</v>
      </c>
      <c r="BK404" s="192">
        <f>ROUND(I404*H404,2)</f>
        <v>0</v>
      </c>
      <c r="BL404" s="19" t="s">
        <v>143</v>
      </c>
      <c r="BM404" s="191" t="s">
        <v>798</v>
      </c>
    </row>
    <row r="405" spans="1:65" s="2" customFormat="1">
      <c r="A405" s="36"/>
      <c r="B405" s="37"/>
      <c r="C405" s="38"/>
      <c r="D405" s="193" t="s">
        <v>145</v>
      </c>
      <c r="E405" s="38"/>
      <c r="F405" s="194" t="s">
        <v>799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145</v>
      </c>
      <c r="AU405" s="19" t="s">
        <v>79</v>
      </c>
    </row>
    <row r="406" spans="1:65" s="13" customFormat="1">
      <c r="B406" s="198"/>
      <c r="C406" s="199"/>
      <c r="D406" s="200" t="s">
        <v>147</v>
      </c>
      <c r="E406" s="201" t="s">
        <v>18</v>
      </c>
      <c r="F406" s="202" t="s">
        <v>558</v>
      </c>
      <c r="G406" s="199"/>
      <c r="H406" s="201" t="s">
        <v>18</v>
      </c>
      <c r="I406" s="203"/>
      <c r="J406" s="199"/>
      <c r="K406" s="199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147</v>
      </c>
      <c r="AU406" s="208" t="s">
        <v>79</v>
      </c>
      <c r="AV406" s="13" t="s">
        <v>77</v>
      </c>
      <c r="AW406" s="13" t="s">
        <v>31</v>
      </c>
      <c r="AX406" s="13" t="s">
        <v>70</v>
      </c>
      <c r="AY406" s="208" t="s">
        <v>136</v>
      </c>
    </row>
    <row r="407" spans="1:65" s="13" customFormat="1">
      <c r="B407" s="198"/>
      <c r="C407" s="199"/>
      <c r="D407" s="200" t="s">
        <v>147</v>
      </c>
      <c r="E407" s="201" t="s">
        <v>18</v>
      </c>
      <c r="F407" s="202" t="s">
        <v>800</v>
      </c>
      <c r="G407" s="199"/>
      <c r="H407" s="201" t="s">
        <v>18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147</v>
      </c>
      <c r="AU407" s="208" t="s">
        <v>79</v>
      </c>
      <c r="AV407" s="13" t="s">
        <v>77</v>
      </c>
      <c r="AW407" s="13" t="s">
        <v>31</v>
      </c>
      <c r="AX407" s="13" t="s">
        <v>70</v>
      </c>
      <c r="AY407" s="208" t="s">
        <v>136</v>
      </c>
    </row>
    <row r="408" spans="1:65" s="14" customFormat="1">
      <c r="B408" s="209"/>
      <c r="C408" s="210"/>
      <c r="D408" s="200" t="s">
        <v>147</v>
      </c>
      <c r="E408" s="211" t="s">
        <v>18</v>
      </c>
      <c r="F408" s="212" t="s">
        <v>666</v>
      </c>
      <c r="G408" s="210"/>
      <c r="H408" s="213">
        <v>43.08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147</v>
      </c>
      <c r="AU408" s="219" t="s">
        <v>79</v>
      </c>
      <c r="AV408" s="14" t="s">
        <v>79</v>
      </c>
      <c r="AW408" s="14" t="s">
        <v>31</v>
      </c>
      <c r="AX408" s="14" t="s">
        <v>70</v>
      </c>
      <c r="AY408" s="219" t="s">
        <v>136</v>
      </c>
    </row>
    <row r="409" spans="1:65" s="14" customFormat="1">
      <c r="B409" s="209"/>
      <c r="C409" s="210"/>
      <c r="D409" s="200" t="s">
        <v>147</v>
      </c>
      <c r="E409" s="211" t="s">
        <v>18</v>
      </c>
      <c r="F409" s="212" t="s">
        <v>658</v>
      </c>
      <c r="G409" s="210"/>
      <c r="H409" s="213">
        <v>110.67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147</v>
      </c>
      <c r="AU409" s="219" t="s">
        <v>79</v>
      </c>
      <c r="AV409" s="14" t="s">
        <v>79</v>
      </c>
      <c r="AW409" s="14" t="s">
        <v>31</v>
      </c>
      <c r="AX409" s="14" t="s">
        <v>70</v>
      </c>
      <c r="AY409" s="219" t="s">
        <v>136</v>
      </c>
    </row>
    <row r="410" spans="1:65" s="14" customFormat="1">
      <c r="B410" s="209"/>
      <c r="C410" s="210"/>
      <c r="D410" s="200" t="s">
        <v>147</v>
      </c>
      <c r="E410" s="211" t="s">
        <v>18</v>
      </c>
      <c r="F410" s="212" t="s">
        <v>659</v>
      </c>
      <c r="G410" s="210"/>
      <c r="H410" s="213">
        <v>17.420000000000002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147</v>
      </c>
      <c r="AU410" s="219" t="s">
        <v>79</v>
      </c>
      <c r="AV410" s="14" t="s">
        <v>79</v>
      </c>
      <c r="AW410" s="14" t="s">
        <v>31</v>
      </c>
      <c r="AX410" s="14" t="s">
        <v>70</v>
      </c>
      <c r="AY410" s="219" t="s">
        <v>136</v>
      </c>
    </row>
    <row r="411" spans="1:65" s="14" customFormat="1">
      <c r="B411" s="209"/>
      <c r="C411" s="210"/>
      <c r="D411" s="200" t="s">
        <v>147</v>
      </c>
      <c r="E411" s="211" t="s">
        <v>18</v>
      </c>
      <c r="F411" s="212" t="s">
        <v>667</v>
      </c>
      <c r="G411" s="210"/>
      <c r="H411" s="213">
        <v>373.05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147</v>
      </c>
      <c r="AU411" s="219" t="s">
        <v>79</v>
      </c>
      <c r="AV411" s="14" t="s">
        <v>79</v>
      </c>
      <c r="AW411" s="14" t="s">
        <v>31</v>
      </c>
      <c r="AX411" s="14" t="s">
        <v>70</v>
      </c>
      <c r="AY411" s="219" t="s">
        <v>136</v>
      </c>
    </row>
    <row r="412" spans="1:65" s="15" customFormat="1">
      <c r="B412" s="220"/>
      <c r="C412" s="221"/>
      <c r="D412" s="200" t="s">
        <v>147</v>
      </c>
      <c r="E412" s="222" t="s">
        <v>18</v>
      </c>
      <c r="F412" s="223" t="s">
        <v>150</v>
      </c>
      <c r="G412" s="221"/>
      <c r="H412" s="224">
        <v>544.22</v>
      </c>
      <c r="I412" s="225"/>
      <c r="J412" s="221"/>
      <c r="K412" s="221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147</v>
      </c>
      <c r="AU412" s="230" t="s">
        <v>79</v>
      </c>
      <c r="AV412" s="15" t="s">
        <v>143</v>
      </c>
      <c r="AW412" s="15" t="s">
        <v>31</v>
      </c>
      <c r="AX412" s="15" t="s">
        <v>77</v>
      </c>
      <c r="AY412" s="230" t="s">
        <v>136</v>
      </c>
    </row>
    <row r="413" spans="1:65" s="2" customFormat="1" ht="33" customHeight="1">
      <c r="A413" s="36"/>
      <c r="B413" s="37"/>
      <c r="C413" s="180" t="s">
        <v>509</v>
      </c>
      <c r="D413" s="180" t="s">
        <v>138</v>
      </c>
      <c r="E413" s="181" t="s">
        <v>801</v>
      </c>
      <c r="F413" s="182" t="s">
        <v>802</v>
      </c>
      <c r="G413" s="183" t="s">
        <v>153</v>
      </c>
      <c r="H413" s="184">
        <v>4</v>
      </c>
      <c r="I413" s="185"/>
      <c r="J413" s="186">
        <f>ROUND(I413*H413,2)</f>
        <v>0</v>
      </c>
      <c r="K413" s="182" t="s">
        <v>142</v>
      </c>
      <c r="L413" s="41"/>
      <c r="M413" s="187" t="s">
        <v>18</v>
      </c>
      <c r="N413" s="188" t="s">
        <v>41</v>
      </c>
      <c r="O413" s="66"/>
      <c r="P413" s="189">
        <f>O413*H413</f>
        <v>0</v>
      </c>
      <c r="Q413" s="189">
        <v>0</v>
      </c>
      <c r="R413" s="189">
        <f>Q413*H413</f>
        <v>0</v>
      </c>
      <c r="S413" s="189">
        <v>8.2000000000000003E-2</v>
      </c>
      <c r="T413" s="190">
        <f>S413*H413</f>
        <v>0.32800000000000001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143</v>
      </c>
      <c r="AT413" s="191" t="s">
        <v>138</v>
      </c>
      <c r="AU413" s="191" t="s">
        <v>79</v>
      </c>
      <c r="AY413" s="19" t="s">
        <v>136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77</v>
      </c>
      <c r="BK413" s="192">
        <f>ROUND(I413*H413,2)</f>
        <v>0</v>
      </c>
      <c r="BL413" s="19" t="s">
        <v>143</v>
      </c>
      <c r="BM413" s="191" t="s">
        <v>803</v>
      </c>
    </row>
    <row r="414" spans="1:65" s="2" customFormat="1">
      <c r="A414" s="36"/>
      <c r="B414" s="37"/>
      <c r="C414" s="38"/>
      <c r="D414" s="193" t="s">
        <v>145</v>
      </c>
      <c r="E414" s="38"/>
      <c r="F414" s="194" t="s">
        <v>804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145</v>
      </c>
      <c r="AU414" s="19" t="s">
        <v>79</v>
      </c>
    </row>
    <row r="415" spans="1:65" s="13" customFormat="1">
      <c r="B415" s="198"/>
      <c r="C415" s="199"/>
      <c r="D415" s="200" t="s">
        <v>147</v>
      </c>
      <c r="E415" s="201" t="s">
        <v>18</v>
      </c>
      <c r="F415" s="202" t="s">
        <v>558</v>
      </c>
      <c r="G415" s="199"/>
      <c r="H415" s="201" t="s">
        <v>18</v>
      </c>
      <c r="I415" s="203"/>
      <c r="J415" s="199"/>
      <c r="K415" s="199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147</v>
      </c>
      <c r="AU415" s="208" t="s">
        <v>79</v>
      </c>
      <c r="AV415" s="13" t="s">
        <v>77</v>
      </c>
      <c r="AW415" s="13" t="s">
        <v>31</v>
      </c>
      <c r="AX415" s="13" t="s">
        <v>70</v>
      </c>
      <c r="AY415" s="208" t="s">
        <v>136</v>
      </c>
    </row>
    <row r="416" spans="1:65" s="14" customFormat="1">
      <c r="B416" s="209"/>
      <c r="C416" s="210"/>
      <c r="D416" s="200" t="s">
        <v>147</v>
      </c>
      <c r="E416" s="211" t="s">
        <v>18</v>
      </c>
      <c r="F416" s="212" t="s">
        <v>702</v>
      </c>
      <c r="G416" s="210"/>
      <c r="H416" s="213">
        <v>2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147</v>
      </c>
      <c r="AU416" s="219" t="s">
        <v>79</v>
      </c>
      <c r="AV416" s="14" t="s">
        <v>79</v>
      </c>
      <c r="AW416" s="14" t="s">
        <v>31</v>
      </c>
      <c r="AX416" s="14" t="s">
        <v>70</v>
      </c>
      <c r="AY416" s="219" t="s">
        <v>136</v>
      </c>
    </row>
    <row r="417" spans="1:65" s="14" customFormat="1">
      <c r="B417" s="209"/>
      <c r="C417" s="210"/>
      <c r="D417" s="200" t="s">
        <v>147</v>
      </c>
      <c r="E417" s="211" t="s">
        <v>18</v>
      </c>
      <c r="F417" s="212" t="s">
        <v>805</v>
      </c>
      <c r="G417" s="210"/>
      <c r="H417" s="213">
        <v>2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147</v>
      </c>
      <c r="AU417" s="219" t="s">
        <v>79</v>
      </c>
      <c r="AV417" s="14" t="s">
        <v>79</v>
      </c>
      <c r="AW417" s="14" t="s">
        <v>31</v>
      </c>
      <c r="AX417" s="14" t="s">
        <v>70</v>
      </c>
      <c r="AY417" s="219" t="s">
        <v>136</v>
      </c>
    </row>
    <row r="418" spans="1:65" s="15" customFormat="1">
      <c r="B418" s="220"/>
      <c r="C418" s="221"/>
      <c r="D418" s="200" t="s">
        <v>147</v>
      </c>
      <c r="E418" s="222" t="s">
        <v>18</v>
      </c>
      <c r="F418" s="223" t="s">
        <v>150</v>
      </c>
      <c r="G418" s="221"/>
      <c r="H418" s="224">
        <v>4</v>
      </c>
      <c r="I418" s="225"/>
      <c r="J418" s="221"/>
      <c r="K418" s="221"/>
      <c r="L418" s="226"/>
      <c r="M418" s="227"/>
      <c r="N418" s="228"/>
      <c r="O418" s="228"/>
      <c r="P418" s="228"/>
      <c r="Q418" s="228"/>
      <c r="R418" s="228"/>
      <c r="S418" s="228"/>
      <c r="T418" s="229"/>
      <c r="AT418" s="230" t="s">
        <v>147</v>
      </c>
      <c r="AU418" s="230" t="s">
        <v>79</v>
      </c>
      <c r="AV418" s="15" t="s">
        <v>143</v>
      </c>
      <c r="AW418" s="15" t="s">
        <v>31</v>
      </c>
      <c r="AX418" s="15" t="s">
        <v>77</v>
      </c>
      <c r="AY418" s="230" t="s">
        <v>136</v>
      </c>
    </row>
    <row r="419" spans="1:65" s="2" customFormat="1" ht="24.15" customHeight="1">
      <c r="A419" s="36"/>
      <c r="B419" s="37"/>
      <c r="C419" s="180" t="s">
        <v>518</v>
      </c>
      <c r="D419" s="180" t="s">
        <v>138</v>
      </c>
      <c r="E419" s="181" t="s">
        <v>806</v>
      </c>
      <c r="F419" s="182" t="s">
        <v>807</v>
      </c>
      <c r="G419" s="183" t="s">
        <v>153</v>
      </c>
      <c r="H419" s="184">
        <v>2</v>
      </c>
      <c r="I419" s="185"/>
      <c r="J419" s="186">
        <f>ROUND(I419*H419,2)</f>
        <v>0</v>
      </c>
      <c r="K419" s="182" t="s">
        <v>142</v>
      </c>
      <c r="L419" s="41"/>
      <c r="M419" s="187" t="s">
        <v>18</v>
      </c>
      <c r="N419" s="188" t="s">
        <v>41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4.0000000000000001E-3</v>
      </c>
      <c r="T419" s="190">
        <f>S419*H419</f>
        <v>8.0000000000000002E-3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143</v>
      </c>
      <c r="AT419" s="191" t="s">
        <v>138</v>
      </c>
      <c r="AU419" s="191" t="s">
        <v>79</v>
      </c>
      <c r="AY419" s="19" t="s">
        <v>136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77</v>
      </c>
      <c r="BK419" s="192">
        <f>ROUND(I419*H419,2)</f>
        <v>0</v>
      </c>
      <c r="BL419" s="19" t="s">
        <v>143</v>
      </c>
      <c r="BM419" s="191" t="s">
        <v>808</v>
      </c>
    </row>
    <row r="420" spans="1:65" s="2" customFormat="1">
      <c r="A420" s="36"/>
      <c r="B420" s="37"/>
      <c r="C420" s="38"/>
      <c r="D420" s="193" t="s">
        <v>145</v>
      </c>
      <c r="E420" s="38"/>
      <c r="F420" s="194" t="s">
        <v>809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145</v>
      </c>
      <c r="AU420" s="19" t="s">
        <v>79</v>
      </c>
    </row>
    <row r="421" spans="1:65" s="13" customFormat="1">
      <c r="B421" s="198"/>
      <c r="C421" s="199"/>
      <c r="D421" s="200" t="s">
        <v>147</v>
      </c>
      <c r="E421" s="201" t="s">
        <v>18</v>
      </c>
      <c r="F421" s="202" t="s">
        <v>558</v>
      </c>
      <c r="G421" s="199"/>
      <c r="H421" s="201" t="s">
        <v>18</v>
      </c>
      <c r="I421" s="203"/>
      <c r="J421" s="199"/>
      <c r="K421" s="199"/>
      <c r="L421" s="204"/>
      <c r="M421" s="205"/>
      <c r="N421" s="206"/>
      <c r="O421" s="206"/>
      <c r="P421" s="206"/>
      <c r="Q421" s="206"/>
      <c r="R421" s="206"/>
      <c r="S421" s="206"/>
      <c r="T421" s="207"/>
      <c r="AT421" s="208" t="s">
        <v>147</v>
      </c>
      <c r="AU421" s="208" t="s">
        <v>79</v>
      </c>
      <c r="AV421" s="13" t="s">
        <v>77</v>
      </c>
      <c r="AW421" s="13" t="s">
        <v>31</v>
      </c>
      <c r="AX421" s="13" t="s">
        <v>70</v>
      </c>
      <c r="AY421" s="208" t="s">
        <v>136</v>
      </c>
    </row>
    <row r="422" spans="1:65" s="14" customFormat="1">
      <c r="B422" s="209"/>
      <c r="C422" s="210"/>
      <c r="D422" s="200" t="s">
        <v>147</v>
      </c>
      <c r="E422" s="211" t="s">
        <v>18</v>
      </c>
      <c r="F422" s="212" t="s">
        <v>805</v>
      </c>
      <c r="G422" s="210"/>
      <c r="H422" s="213">
        <v>2</v>
      </c>
      <c r="I422" s="214"/>
      <c r="J422" s="210"/>
      <c r="K422" s="210"/>
      <c r="L422" s="215"/>
      <c r="M422" s="216"/>
      <c r="N422" s="217"/>
      <c r="O422" s="217"/>
      <c r="P422" s="217"/>
      <c r="Q422" s="217"/>
      <c r="R422" s="217"/>
      <c r="S422" s="217"/>
      <c r="T422" s="218"/>
      <c r="AT422" s="219" t="s">
        <v>147</v>
      </c>
      <c r="AU422" s="219" t="s">
        <v>79</v>
      </c>
      <c r="AV422" s="14" t="s">
        <v>79</v>
      </c>
      <c r="AW422" s="14" t="s">
        <v>31</v>
      </c>
      <c r="AX422" s="14" t="s">
        <v>70</v>
      </c>
      <c r="AY422" s="219" t="s">
        <v>136</v>
      </c>
    </row>
    <row r="423" spans="1:65" s="15" customFormat="1">
      <c r="B423" s="220"/>
      <c r="C423" s="221"/>
      <c r="D423" s="200" t="s">
        <v>147</v>
      </c>
      <c r="E423" s="222" t="s">
        <v>18</v>
      </c>
      <c r="F423" s="223" t="s">
        <v>150</v>
      </c>
      <c r="G423" s="221"/>
      <c r="H423" s="224">
        <v>2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147</v>
      </c>
      <c r="AU423" s="230" t="s">
        <v>79</v>
      </c>
      <c r="AV423" s="15" t="s">
        <v>143</v>
      </c>
      <c r="AW423" s="15" t="s">
        <v>31</v>
      </c>
      <c r="AX423" s="15" t="s">
        <v>77</v>
      </c>
      <c r="AY423" s="230" t="s">
        <v>136</v>
      </c>
    </row>
    <row r="424" spans="1:65" s="12" customFormat="1" ht="22.8" customHeight="1">
      <c r="B424" s="164"/>
      <c r="C424" s="165"/>
      <c r="D424" s="166" t="s">
        <v>69</v>
      </c>
      <c r="E424" s="178" t="s">
        <v>483</v>
      </c>
      <c r="F424" s="178" t="s">
        <v>484</v>
      </c>
      <c r="G424" s="165"/>
      <c r="H424" s="165"/>
      <c r="I424" s="168"/>
      <c r="J424" s="179">
        <f>BK424</f>
        <v>0</v>
      </c>
      <c r="K424" s="165"/>
      <c r="L424" s="170"/>
      <c r="M424" s="171"/>
      <c r="N424" s="172"/>
      <c r="O424" s="172"/>
      <c r="P424" s="173">
        <f>SUM(P425:P462)</f>
        <v>0</v>
      </c>
      <c r="Q424" s="172"/>
      <c r="R424" s="173">
        <f>SUM(R425:R462)</f>
        <v>0</v>
      </c>
      <c r="S424" s="172"/>
      <c r="T424" s="174">
        <f>SUM(T425:T462)</f>
        <v>0</v>
      </c>
      <c r="AR424" s="175" t="s">
        <v>77</v>
      </c>
      <c r="AT424" s="176" t="s">
        <v>69</v>
      </c>
      <c r="AU424" s="176" t="s">
        <v>77</v>
      </c>
      <c r="AY424" s="175" t="s">
        <v>136</v>
      </c>
      <c r="BK424" s="177">
        <f>SUM(BK425:BK462)</f>
        <v>0</v>
      </c>
    </row>
    <row r="425" spans="1:65" s="2" customFormat="1" ht="24.15" customHeight="1">
      <c r="A425" s="36"/>
      <c r="B425" s="37"/>
      <c r="C425" s="180" t="s">
        <v>524</v>
      </c>
      <c r="D425" s="180" t="s">
        <v>138</v>
      </c>
      <c r="E425" s="181" t="s">
        <v>486</v>
      </c>
      <c r="F425" s="182" t="s">
        <v>487</v>
      </c>
      <c r="G425" s="183" t="s">
        <v>279</v>
      </c>
      <c r="H425" s="184">
        <v>79.680000000000007</v>
      </c>
      <c r="I425" s="185"/>
      <c r="J425" s="186">
        <f>ROUND(I425*H425,2)</f>
        <v>0</v>
      </c>
      <c r="K425" s="182" t="s">
        <v>142</v>
      </c>
      <c r="L425" s="41"/>
      <c r="M425" s="187" t="s">
        <v>18</v>
      </c>
      <c r="N425" s="188" t="s">
        <v>41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143</v>
      </c>
      <c r="AT425" s="191" t="s">
        <v>138</v>
      </c>
      <c r="AU425" s="191" t="s">
        <v>79</v>
      </c>
      <c r="AY425" s="19" t="s">
        <v>136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77</v>
      </c>
      <c r="BK425" s="192">
        <f>ROUND(I425*H425,2)</f>
        <v>0</v>
      </c>
      <c r="BL425" s="19" t="s">
        <v>143</v>
      </c>
      <c r="BM425" s="191" t="s">
        <v>810</v>
      </c>
    </row>
    <row r="426" spans="1:65" s="2" customFormat="1">
      <c r="A426" s="36"/>
      <c r="B426" s="37"/>
      <c r="C426" s="38"/>
      <c r="D426" s="193" t="s">
        <v>145</v>
      </c>
      <c r="E426" s="38"/>
      <c r="F426" s="194" t="s">
        <v>489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145</v>
      </c>
      <c r="AU426" s="19" t="s">
        <v>79</v>
      </c>
    </row>
    <row r="427" spans="1:65" s="14" customFormat="1">
      <c r="B427" s="209"/>
      <c r="C427" s="210"/>
      <c r="D427" s="200" t="s">
        <v>147</v>
      </c>
      <c r="E427" s="211" t="s">
        <v>18</v>
      </c>
      <c r="F427" s="212" t="s">
        <v>811</v>
      </c>
      <c r="G427" s="210"/>
      <c r="H427" s="213">
        <v>36.54</v>
      </c>
      <c r="I427" s="214"/>
      <c r="J427" s="210"/>
      <c r="K427" s="210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147</v>
      </c>
      <c r="AU427" s="219" t="s">
        <v>79</v>
      </c>
      <c r="AV427" s="14" t="s">
        <v>79</v>
      </c>
      <c r="AW427" s="14" t="s">
        <v>31</v>
      </c>
      <c r="AX427" s="14" t="s">
        <v>70</v>
      </c>
      <c r="AY427" s="219" t="s">
        <v>136</v>
      </c>
    </row>
    <row r="428" spans="1:65" s="14" customFormat="1">
      <c r="B428" s="209"/>
      <c r="C428" s="210"/>
      <c r="D428" s="200" t="s">
        <v>147</v>
      </c>
      <c r="E428" s="211" t="s">
        <v>18</v>
      </c>
      <c r="F428" s="212" t="s">
        <v>812</v>
      </c>
      <c r="G428" s="210"/>
      <c r="H428" s="213">
        <v>10.884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147</v>
      </c>
      <c r="AU428" s="219" t="s">
        <v>79</v>
      </c>
      <c r="AV428" s="14" t="s">
        <v>79</v>
      </c>
      <c r="AW428" s="14" t="s">
        <v>31</v>
      </c>
      <c r="AX428" s="14" t="s">
        <v>70</v>
      </c>
      <c r="AY428" s="219" t="s">
        <v>136</v>
      </c>
    </row>
    <row r="429" spans="1:65" s="14" customFormat="1">
      <c r="B429" s="209"/>
      <c r="C429" s="210"/>
      <c r="D429" s="200" t="s">
        <v>147</v>
      </c>
      <c r="E429" s="211" t="s">
        <v>18</v>
      </c>
      <c r="F429" s="212" t="s">
        <v>813</v>
      </c>
      <c r="G429" s="210"/>
      <c r="H429" s="213">
        <v>32.256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147</v>
      </c>
      <c r="AU429" s="219" t="s">
        <v>79</v>
      </c>
      <c r="AV429" s="14" t="s">
        <v>79</v>
      </c>
      <c r="AW429" s="14" t="s">
        <v>31</v>
      </c>
      <c r="AX429" s="14" t="s">
        <v>70</v>
      </c>
      <c r="AY429" s="219" t="s">
        <v>136</v>
      </c>
    </row>
    <row r="430" spans="1:65" s="15" customFormat="1">
      <c r="B430" s="220"/>
      <c r="C430" s="221"/>
      <c r="D430" s="200" t="s">
        <v>147</v>
      </c>
      <c r="E430" s="222" t="s">
        <v>18</v>
      </c>
      <c r="F430" s="223" t="s">
        <v>150</v>
      </c>
      <c r="G430" s="221"/>
      <c r="H430" s="224">
        <v>79.680000000000007</v>
      </c>
      <c r="I430" s="225"/>
      <c r="J430" s="221"/>
      <c r="K430" s="221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147</v>
      </c>
      <c r="AU430" s="230" t="s">
        <v>79</v>
      </c>
      <c r="AV430" s="15" t="s">
        <v>143</v>
      </c>
      <c r="AW430" s="15" t="s">
        <v>31</v>
      </c>
      <c r="AX430" s="15" t="s">
        <v>77</v>
      </c>
      <c r="AY430" s="230" t="s">
        <v>136</v>
      </c>
    </row>
    <row r="431" spans="1:65" s="2" customFormat="1" ht="24.15" customHeight="1">
      <c r="A431" s="36"/>
      <c r="B431" s="37"/>
      <c r="C431" s="180" t="s">
        <v>529</v>
      </c>
      <c r="D431" s="180" t="s">
        <v>138</v>
      </c>
      <c r="E431" s="181" t="s">
        <v>492</v>
      </c>
      <c r="F431" s="182" t="s">
        <v>493</v>
      </c>
      <c r="G431" s="183" t="s">
        <v>279</v>
      </c>
      <c r="H431" s="184">
        <v>1513.92</v>
      </c>
      <c r="I431" s="185"/>
      <c r="J431" s="186">
        <f>ROUND(I431*H431,2)</f>
        <v>0</v>
      </c>
      <c r="K431" s="182" t="s">
        <v>142</v>
      </c>
      <c r="L431" s="41"/>
      <c r="M431" s="187" t="s">
        <v>18</v>
      </c>
      <c r="N431" s="188" t="s">
        <v>41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143</v>
      </c>
      <c r="AT431" s="191" t="s">
        <v>138</v>
      </c>
      <c r="AU431" s="191" t="s">
        <v>79</v>
      </c>
      <c r="AY431" s="19" t="s">
        <v>136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77</v>
      </c>
      <c r="BK431" s="192">
        <f>ROUND(I431*H431,2)</f>
        <v>0</v>
      </c>
      <c r="BL431" s="19" t="s">
        <v>143</v>
      </c>
      <c r="BM431" s="191" t="s">
        <v>814</v>
      </c>
    </row>
    <row r="432" spans="1:65" s="2" customFormat="1">
      <c r="A432" s="36"/>
      <c r="B432" s="37"/>
      <c r="C432" s="38"/>
      <c r="D432" s="193" t="s">
        <v>145</v>
      </c>
      <c r="E432" s="38"/>
      <c r="F432" s="194" t="s">
        <v>495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145</v>
      </c>
      <c r="AU432" s="19" t="s">
        <v>79</v>
      </c>
    </row>
    <row r="433" spans="1:65" s="14" customFormat="1">
      <c r="B433" s="209"/>
      <c r="C433" s="210"/>
      <c r="D433" s="200" t="s">
        <v>147</v>
      </c>
      <c r="E433" s="210"/>
      <c r="F433" s="212" t="s">
        <v>815</v>
      </c>
      <c r="G433" s="210"/>
      <c r="H433" s="213">
        <v>1513.92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147</v>
      </c>
      <c r="AU433" s="219" t="s">
        <v>79</v>
      </c>
      <c r="AV433" s="14" t="s">
        <v>79</v>
      </c>
      <c r="AW433" s="14" t="s">
        <v>4</v>
      </c>
      <c r="AX433" s="14" t="s">
        <v>77</v>
      </c>
      <c r="AY433" s="219" t="s">
        <v>136</v>
      </c>
    </row>
    <row r="434" spans="1:65" s="2" customFormat="1" ht="24.15" customHeight="1">
      <c r="A434" s="36"/>
      <c r="B434" s="37"/>
      <c r="C434" s="180" t="s">
        <v>534</v>
      </c>
      <c r="D434" s="180" t="s">
        <v>138</v>
      </c>
      <c r="E434" s="181" t="s">
        <v>498</v>
      </c>
      <c r="F434" s="182" t="s">
        <v>499</v>
      </c>
      <c r="G434" s="183" t="s">
        <v>279</v>
      </c>
      <c r="H434" s="184">
        <v>80.766000000000005</v>
      </c>
      <c r="I434" s="185"/>
      <c r="J434" s="186">
        <f>ROUND(I434*H434,2)</f>
        <v>0</v>
      </c>
      <c r="K434" s="182" t="s">
        <v>142</v>
      </c>
      <c r="L434" s="41"/>
      <c r="M434" s="187" t="s">
        <v>18</v>
      </c>
      <c r="N434" s="188" t="s">
        <v>41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143</v>
      </c>
      <c r="AT434" s="191" t="s">
        <v>138</v>
      </c>
      <c r="AU434" s="191" t="s">
        <v>79</v>
      </c>
      <c r="AY434" s="19" t="s">
        <v>136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77</v>
      </c>
      <c r="BK434" s="192">
        <f>ROUND(I434*H434,2)</f>
        <v>0</v>
      </c>
      <c r="BL434" s="19" t="s">
        <v>143</v>
      </c>
      <c r="BM434" s="191" t="s">
        <v>816</v>
      </c>
    </row>
    <row r="435" spans="1:65" s="2" customFormat="1">
      <c r="A435" s="36"/>
      <c r="B435" s="37"/>
      <c r="C435" s="38"/>
      <c r="D435" s="193" t="s">
        <v>145</v>
      </c>
      <c r="E435" s="38"/>
      <c r="F435" s="194" t="s">
        <v>501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145</v>
      </c>
      <c r="AU435" s="19" t="s">
        <v>79</v>
      </c>
    </row>
    <row r="436" spans="1:65" s="14" customFormat="1">
      <c r="B436" s="209"/>
      <c r="C436" s="210"/>
      <c r="D436" s="200" t="s">
        <v>147</v>
      </c>
      <c r="E436" s="211" t="s">
        <v>18</v>
      </c>
      <c r="F436" s="212" t="s">
        <v>817</v>
      </c>
      <c r="G436" s="210"/>
      <c r="H436" s="213">
        <v>39.816000000000003</v>
      </c>
      <c r="I436" s="214"/>
      <c r="J436" s="210"/>
      <c r="K436" s="210"/>
      <c r="L436" s="215"/>
      <c r="M436" s="216"/>
      <c r="N436" s="217"/>
      <c r="O436" s="217"/>
      <c r="P436" s="217"/>
      <c r="Q436" s="217"/>
      <c r="R436" s="217"/>
      <c r="S436" s="217"/>
      <c r="T436" s="218"/>
      <c r="AT436" s="219" t="s">
        <v>147</v>
      </c>
      <c r="AU436" s="219" t="s">
        <v>79</v>
      </c>
      <c r="AV436" s="14" t="s">
        <v>79</v>
      </c>
      <c r="AW436" s="14" t="s">
        <v>31</v>
      </c>
      <c r="AX436" s="14" t="s">
        <v>70</v>
      </c>
      <c r="AY436" s="219" t="s">
        <v>136</v>
      </c>
    </row>
    <row r="437" spans="1:65" s="14" customFormat="1">
      <c r="B437" s="209"/>
      <c r="C437" s="210"/>
      <c r="D437" s="200" t="s">
        <v>147</v>
      </c>
      <c r="E437" s="211" t="s">
        <v>18</v>
      </c>
      <c r="F437" s="212" t="s">
        <v>818</v>
      </c>
      <c r="G437" s="210"/>
      <c r="H437" s="213">
        <v>40.950000000000003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147</v>
      </c>
      <c r="AU437" s="219" t="s">
        <v>79</v>
      </c>
      <c r="AV437" s="14" t="s">
        <v>79</v>
      </c>
      <c r="AW437" s="14" t="s">
        <v>31</v>
      </c>
      <c r="AX437" s="14" t="s">
        <v>70</v>
      </c>
      <c r="AY437" s="219" t="s">
        <v>136</v>
      </c>
    </row>
    <row r="438" spans="1:65" s="15" customFormat="1">
      <c r="B438" s="220"/>
      <c r="C438" s="221"/>
      <c r="D438" s="200" t="s">
        <v>147</v>
      </c>
      <c r="E438" s="222" t="s">
        <v>18</v>
      </c>
      <c r="F438" s="223" t="s">
        <v>150</v>
      </c>
      <c r="G438" s="221"/>
      <c r="H438" s="224">
        <v>80.766000000000005</v>
      </c>
      <c r="I438" s="225"/>
      <c r="J438" s="221"/>
      <c r="K438" s="221"/>
      <c r="L438" s="226"/>
      <c r="M438" s="227"/>
      <c r="N438" s="228"/>
      <c r="O438" s="228"/>
      <c r="P438" s="228"/>
      <c r="Q438" s="228"/>
      <c r="R438" s="228"/>
      <c r="S438" s="228"/>
      <c r="T438" s="229"/>
      <c r="AT438" s="230" t="s">
        <v>147</v>
      </c>
      <c r="AU438" s="230" t="s">
        <v>79</v>
      </c>
      <c r="AV438" s="15" t="s">
        <v>143</v>
      </c>
      <c r="AW438" s="15" t="s">
        <v>31</v>
      </c>
      <c r="AX438" s="15" t="s">
        <v>77</v>
      </c>
      <c r="AY438" s="230" t="s">
        <v>136</v>
      </c>
    </row>
    <row r="439" spans="1:65" s="2" customFormat="1" ht="24.15" customHeight="1">
      <c r="A439" s="36"/>
      <c r="B439" s="37"/>
      <c r="C439" s="180" t="s">
        <v>539</v>
      </c>
      <c r="D439" s="180" t="s">
        <v>138</v>
      </c>
      <c r="E439" s="181" t="s">
        <v>505</v>
      </c>
      <c r="F439" s="182" t="s">
        <v>493</v>
      </c>
      <c r="G439" s="183" t="s">
        <v>279</v>
      </c>
      <c r="H439" s="184">
        <v>1534.5540000000001</v>
      </c>
      <c r="I439" s="185"/>
      <c r="J439" s="186">
        <f>ROUND(I439*H439,2)</f>
        <v>0</v>
      </c>
      <c r="K439" s="182" t="s">
        <v>142</v>
      </c>
      <c r="L439" s="41"/>
      <c r="M439" s="187" t="s">
        <v>18</v>
      </c>
      <c r="N439" s="188" t="s">
        <v>41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143</v>
      </c>
      <c r="AT439" s="191" t="s">
        <v>138</v>
      </c>
      <c r="AU439" s="191" t="s">
        <v>79</v>
      </c>
      <c r="AY439" s="19" t="s">
        <v>136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9" t="s">
        <v>77</v>
      </c>
      <c r="BK439" s="192">
        <f>ROUND(I439*H439,2)</f>
        <v>0</v>
      </c>
      <c r="BL439" s="19" t="s">
        <v>143</v>
      </c>
      <c r="BM439" s="191" t="s">
        <v>819</v>
      </c>
    </row>
    <row r="440" spans="1:65" s="2" customFormat="1">
      <c r="A440" s="36"/>
      <c r="B440" s="37"/>
      <c r="C440" s="38"/>
      <c r="D440" s="193" t="s">
        <v>145</v>
      </c>
      <c r="E440" s="38"/>
      <c r="F440" s="194" t="s">
        <v>507</v>
      </c>
      <c r="G440" s="38"/>
      <c r="H440" s="38"/>
      <c r="I440" s="195"/>
      <c r="J440" s="38"/>
      <c r="K440" s="38"/>
      <c r="L440" s="41"/>
      <c r="M440" s="196"/>
      <c r="N440" s="197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145</v>
      </c>
      <c r="AU440" s="19" t="s">
        <v>79</v>
      </c>
    </row>
    <row r="441" spans="1:65" s="14" customFormat="1">
      <c r="B441" s="209"/>
      <c r="C441" s="210"/>
      <c r="D441" s="200" t="s">
        <v>147</v>
      </c>
      <c r="E441" s="210"/>
      <c r="F441" s="212" t="s">
        <v>820</v>
      </c>
      <c r="G441" s="210"/>
      <c r="H441" s="213">
        <v>1534.5540000000001</v>
      </c>
      <c r="I441" s="214"/>
      <c r="J441" s="210"/>
      <c r="K441" s="210"/>
      <c r="L441" s="215"/>
      <c r="M441" s="216"/>
      <c r="N441" s="217"/>
      <c r="O441" s="217"/>
      <c r="P441" s="217"/>
      <c r="Q441" s="217"/>
      <c r="R441" s="217"/>
      <c r="S441" s="217"/>
      <c r="T441" s="218"/>
      <c r="AT441" s="219" t="s">
        <v>147</v>
      </c>
      <c r="AU441" s="219" t="s">
        <v>79</v>
      </c>
      <c r="AV441" s="14" t="s">
        <v>79</v>
      </c>
      <c r="AW441" s="14" t="s">
        <v>4</v>
      </c>
      <c r="AX441" s="14" t="s">
        <v>77</v>
      </c>
      <c r="AY441" s="219" t="s">
        <v>136</v>
      </c>
    </row>
    <row r="442" spans="1:65" s="2" customFormat="1" ht="16.5" customHeight="1">
      <c r="A442" s="36"/>
      <c r="B442" s="37"/>
      <c r="C442" s="180" t="s">
        <v>544</v>
      </c>
      <c r="D442" s="180" t="s">
        <v>138</v>
      </c>
      <c r="E442" s="181" t="s">
        <v>525</v>
      </c>
      <c r="F442" s="182" t="s">
        <v>526</v>
      </c>
      <c r="G442" s="183" t="s">
        <v>279</v>
      </c>
      <c r="H442" s="184">
        <v>160.446</v>
      </c>
      <c r="I442" s="185"/>
      <c r="J442" s="186">
        <f>ROUND(I442*H442,2)</f>
        <v>0</v>
      </c>
      <c r="K442" s="182" t="s">
        <v>142</v>
      </c>
      <c r="L442" s="41"/>
      <c r="M442" s="187" t="s">
        <v>18</v>
      </c>
      <c r="N442" s="188" t="s">
        <v>41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143</v>
      </c>
      <c r="AT442" s="191" t="s">
        <v>138</v>
      </c>
      <c r="AU442" s="191" t="s">
        <v>79</v>
      </c>
      <c r="AY442" s="19" t="s">
        <v>136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9" t="s">
        <v>77</v>
      </c>
      <c r="BK442" s="192">
        <f>ROUND(I442*H442,2)</f>
        <v>0</v>
      </c>
      <c r="BL442" s="19" t="s">
        <v>143</v>
      </c>
      <c r="BM442" s="191" t="s">
        <v>821</v>
      </c>
    </row>
    <row r="443" spans="1:65" s="2" customFormat="1">
      <c r="A443" s="36"/>
      <c r="B443" s="37"/>
      <c r="C443" s="38"/>
      <c r="D443" s="193" t="s">
        <v>145</v>
      </c>
      <c r="E443" s="38"/>
      <c r="F443" s="194" t="s">
        <v>528</v>
      </c>
      <c r="G443" s="38"/>
      <c r="H443" s="38"/>
      <c r="I443" s="195"/>
      <c r="J443" s="38"/>
      <c r="K443" s="38"/>
      <c r="L443" s="41"/>
      <c r="M443" s="196"/>
      <c r="N443" s="197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145</v>
      </c>
      <c r="AU443" s="19" t="s">
        <v>79</v>
      </c>
    </row>
    <row r="444" spans="1:65" s="14" customFormat="1">
      <c r="B444" s="209"/>
      <c r="C444" s="210"/>
      <c r="D444" s="200" t="s">
        <v>147</v>
      </c>
      <c r="E444" s="211" t="s">
        <v>18</v>
      </c>
      <c r="F444" s="212" t="s">
        <v>811</v>
      </c>
      <c r="G444" s="210"/>
      <c r="H444" s="213">
        <v>36.54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147</v>
      </c>
      <c r="AU444" s="219" t="s">
        <v>79</v>
      </c>
      <c r="AV444" s="14" t="s">
        <v>79</v>
      </c>
      <c r="AW444" s="14" t="s">
        <v>31</v>
      </c>
      <c r="AX444" s="14" t="s">
        <v>70</v>
      </c>
      <c r="AY444" s="219" t="s">
        <v>136</v>
      </c>
    </row>
    <row r="445" spans="1:65" s="14" customFormat="1">
      <c r="B445" s="209"/>
      <c r="C445" s="210"/>
      <c r="D445" s="200" t="s">
        <v>147</v>
      </c>
      <c r="E445" s="211" t="s">
        <v>18</v>
      </c>
      <c r="F445" s="212" t="s">
        <v>812</v>
      </c>
      <c r="G445" s="210"/>
      <c r="H445" s="213">
        <v>10.884</v>
      </c>
      <c r="I445" s="214"/>
      <c r="J445" s="210"/>
      <c r="K445" s="210"/>
      <c r="L445" s="215"/>
      <c r="M445" s="216"/>
      <c r="N445" s="217"/>
      <c r="O445" s="217"/>
      <c r="P445" s="217"/>
      <c r="Q445" s="217"/>
      <c r="R445" s="217"/>
      <c r="S445" s="217"/>
      <c r="T445" s="218"/>
      <c r="AT445" s="219" t="s">
        <v>147</v>
      </c>
      <c r="AU445" s="219" t="s">
        <v>79</v>
      </c>
      <c r="AV445" s="14" t="s">
        <v>79</v>
      </c>
      <c r="AW445" s="14" t="s">
        <v>31</v>
      </c>
      <c r="AX445" s="14" t="s">
        <v>70</v>
      </c>
      <c r="AY445" s="219" t="s">
        <v>136</v>
      </c>
    </row>
    <row r="446" spans="1:65" s="14" customFormat="1">
      <c r="B446" s="209"/>
      <c r="C446" s="210"/>
      <c r="D446" s="200" t="s">
        <v>147</v>
      </c>
      <c r="E446" s="211" t="s">
        <v>18</v>
      </c>
      <c r="F446" s="212" t="s">
        <v>813</v>
      </c>
      <c r="G446" s="210"/>
      <c r="H446" s="213">
        <v>32.256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147</v>
      </c>
      <c r="AU446" s="219" t="s">
        <v>79</v>
      </c>
      <c r="AV446" s="14" t="s">
        <v>79</v>
      </c>
      <c r="AW446" s="14" t="s">
        <v>31</v>
      </c>
      <c r="AX446" s="14" t="s">
        <v>70</v>
      </c>
      <c r="AY446" s="219" t="s">
        <v>136</v>
      </c>
    </row>
    <row r="447" spans="1:65" s="14" customFormat="1">
      <c r="B447" s="209"/>
      <c r="C447" s="210"/>
      <c r="D447" s="200" t="s">
        <v>147</v>
      </c>
      <c r="E447" s="211" t="s">
        <v>18</v>
      </c>
      <c r="F447" s="212" t="s">
        <v>817</v>
      </c>
      <c r="G447" s="210"/>
      <c r="H447" s="213">
        <v>39.816000000000003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147</v>
      </c>
      <c r="AU447" s="219" t="s">
        <v>79</v>
      </c>
      <c r="AV447" s="14" t="s">
        <v>79</v>
      </c>
      <c r="AW447" s="14" t="s">
        <v>31</v>
      </c>
      <c r="AX447" s="14" t="s">
        <v>70</v>
      </c>
      <c r="AY447" s="219" t="s">
        <v>136</v>
      </c>
    </row>
    <row r="448" spans="1:65" s="14" customFormat="1">
      <c r="B448" s="209"/>
      <c r="C448" s="210"/>
      <c r="D448" s="200" t="s">
        <v>147</v>
      </c>
      <c r="E448" s="211" t="s">
        <v>18</v>
      </c>
      <c r="F448" s="212" t="s">
        <v>818</v>
      </c>
      <c r="G448" s="210"/>
      <c r="H448" s="213">
        <v>40.950000000000003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147</v>
      </c>
      <c r="AU448" s="219" t="s">
        <v>79</v>
      </c>
      <c r="AV448" s="14" t="s">
        <v>79</v>
      </c>
      <c r="AW448" s="14" t="s">
        <v>31</v>
      </c>
      <c r="AX448" s="14" t="s">
        <v>70</v>
      </c>
      <c r="AY448" s="219" t="s">
        <v>136</v>
      </c>
    </row>
    <row r="449" spans="1:65" s="15" customFormat="1">
      <c r="B449" s="220"/>
      <c r="C449" s="221"/>
      <c r="D449" s="200" t="s">
        <v>147</v>
      </c>
      <c r="E449" s="222" t="s">
        <v>18</v>
      </c>
      <c r="F449" s="223" t="s">
        <v>150</v>
      </c>
      <c r="G449" s="221"/>
      <c r="H449" s="224">
        <v>160.446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AT449" s="230" t="s">
        <v>147</v>
      </c>
      <c r="AU449" s="230" t="s">
        <v>79</v>
      </c>
      <c r="AV449" s="15" t="s">
        <v>143</v>
      </c>
      <c r="AW449" s="15" t="s">
        <v>31</v>
      </c>
      <c r="AX449" s="15" t="s">
        <v>77</v>
      </c>
      <c r="AY449" s="230" t="s">
        <v>136</v>
      </c>
    </row>
    <row r="450" spans="1:65" s="2" customFormat="1" ht="24.15" customHeight="1">
      <c r="A450" s="36"/>
      <c r="B450" s="37"/>
      <c r="C450" s="180" t="s">
        <v>551</v>
      </c>
      <c r="D450" s="180" t="s">
        <v>138</v>
      </c>
      <c r="E450" s="181" t="s">
        <v>535</v>
      </c>
      <c r="F450" s="182" t="s">
        <v>536</v>
      </c>
      <c r="G450" s="183" t="s">
        <v>279</v>
      </c>
      <c r="H450" s="184">
        <v>40.950000000000003</v>
      </c>
      <c r="I450" s="185"/>
      <c r="J450" s="186">
        <f>ROUND(I450*H450,2)</f>
        <v>0</v>
      </c>
      <c r="K450" s="182" t="s">
        <v>142</v>
      </c>
      <c r="L450" s="41"/>
      <c r="M450" s="187" t="s">
        <v>18</v>
      </c>
      <c r="N450" s="188" t="s">
        <v>41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143</v>
      </c>
      <c r="AT450" s="191" t="s">
        <v>138</v>
      </c>
      <c r="AU450" s="191" t="s">
        <v>79</v>
      </c>
      <c r="AY450" s="19" t="s">
        <v>136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77</v>
      </c>
      <c r="BK450" s="192">
        <f>ROUND(I450*H450,2)</f>
        <v>0</v>
      </c>
      <c r="BL450" s="19" t="s">
        <v>143</v>
      </c>
      <c r="BM450" s="191" t="s">
        <v>822</v>
      </c>
    </row>
    <row r="451" spans="1:65" s="2" customFormat="1">
      <c r="A451" s="36"/>
      <c r="B451" s="37"/>
      <c r="C451" s="38"/>
      <c r="D451" s="193" t="s">
        <v>145</v>
      </c>
      <c r="E451" s="38"/>
      <c r="F451" s="194" t="s">
        <v>538</v>
      </c>
      <c r="G451" s="38"/>
      <c r="H451" s="38"/>
      <c r="I451" s="195"/>
      <c r="J451" s="38"/>
      <c r="K451" s="38"/>
      <c r="L451" s="41"/>
      <c r="M451" s="196"/>
      <c r="N451" s="197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145</v>
      </c>
      <c r="AU451" s="19" t="s">
        <v>79</v>
      </c>
    </row>
    <row r="452" spans="1:65" s="14" customFormat="1">
      <c r="B452" s="209"/>
      <c r="C452" s="210"/>
      <c r="D452" s="200" t="s">
        <v>147</v>
      </c>
      <c r="E452" s="211" t="s">
        <v>18</v>
      </c>
      <c r="F452" s="212" t="s">
        <v>818</v>
      </c>
      <c r="G452" s="210"/>
      <c r="H452" s="213">
        <v>40.950000000000003</v>
      </c>
      <c r="I452" s="214"/>
      <c r="J452" s="210"/>
      <c r="K452" s="210"/>
      <c r="L452" s="215"/>
      <c r="M452" s="216"/>
      <c r="N452" s="217"/>
      <c r="O452" s="217"/>
      <c r="P452" s="217"/>
      <c r="Q452" s="217"/>
      <c r="R452" s="217"/>
      <c r="S452" s="217"/>
      <c r="T452" s="218"/>
      <c r="AT452" s="219" t="s">
        <v>147</v>
      </c>
      <c r="AU452" s="219" t="s">
        <v>79</v>
      </c>
      <c r="AV452" s="14" t="s">
        <v>79</v>
      </c>
      <c r="AW452" s="14" t="s">
        <v>31</v>
      </c>
      <c r="AX452" s="14" t="s">
        <v>77</v>
      </c>
      <c r="AY452" s="219" t="s">
        <v>136</v>
      </c>
    </row>
    <row r="453" spans="1:65" s="2" customFormat="1" ht="24.15" customHeight="1">
      <c r="A453" s="36"/>
      <c r="B453" s="37"/>
      <c r="C453" s="180" t="s">
        <v>823</v>
      </c>
      <c r="D453" s="180" t="s">
        <v>138</v>
      </c>
      <c r="E453" s="181" t="s">
        <v>540</v>
      </c>
      <c r="F453" s="182" t="s">
        <v>541</v>
      </c>
      <c r="G453" s="183" t="s">
        <v>279</v>
      </c>
      <c r="H453" s="184">
        <v>72.072000000000003</v>
      </c>
      <c r="I453" s="185"/>
      <c r="J453" s="186">
        <f>ROUND(I453*H453,2)</f>
        <v>0</v>
      </c>
      <c r="K453" s="182" t="s">
        <v>142</v>
      </c>
      <c r="L453" s="41"/>
      <c r="M453" s="187" t="s">
        <v>18</v>
      </c>
      <c r="N453" s="188" t="s">
        <v>41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143</v>
      </c>
      <c r="AT453" s="191" t="s">
        <v>138</v>
      </c>
      <c r="AU453" s="191" t="s">
        <v>79</v>
      </c>
      <c r="AY453" s="19" t="s">
        <v>136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77</v>
      </c>
      <c r="BK453" s="192">
        <f>ROUND(I453*H453,2)</f>
        <v>0</v>
      </c>
      <c r="BL453" s="19" t="s">
        <v>143</v>
      </c>
      <c r="BM453" s="191" t="s">
        <v>824</v>
      </c>
    </row>
    <row r="454" spans="1:65" s="2" customFormat="1">
      <c r="A454" s="36"/>
      <c r="B454" s="37"/>
      <c r="C454" s="38"/>
      <c r="D454" s="193" t="s">
        <v>145</v>
      </c>
      <c r="E454" s="38"/>
      <c r="F454" s="194" t="s">
        <v>543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145</v>
      </c>
      <c r="AU454" s="19" t="s">
        <v>79</v>
      </c>
    </row>
    <row r="455" spans="1:65" s="14" customFormat="1">
      <c r="B455" s="209"/>
      <c r="C455" s="210"/>
      <c r="D455" s="200" t="s">
        <v>147</v>
      </c>
      <c r="E455" s="211" t="s">
        <v>18</v>
      </c>
      <c r="F455" s="212" t="s">
        <v>813</v>
      </c>
      <c r="G455" s="210"/>
      <c r="H455" s="213">
        <v>32.256</v>
      </c>
      <c r="I455" s="214"/>
      <c r="J455" s="210"/>
      <c r="K455" s="210"/>
      <c r="L455" s="215"/>
      <c r="M455" s="216"/>
      <c r="N455" s="217"/>
      <c r="O455" s="217"/>
      <c r="P455" s="217"/>
      <c r="Q455" s="217"/>
      <c r="R455" s="217"/>
      <c r="S455" s="217"/>
      <c r="T455" s="218"/>
      <c r="AT455" s="219" t="s">
        <v>147</v>
      </c>
      <c r="AU455" s="219" t="s">
        <v>79</v>
      </c>
      <c r="AV455" s="14" t="s">
        <v>79</v>
      </c>
      <c r="AW455" s="14" t="s">
        <v>31</v>
      </c>
      <c r="AX455" s="14" t="s">
        <v>70</v>
      </c>
      <c r="AY455" s="219" t="s">
        <v>136</v>
      </c>
    </row>
    <row r="456" spans="1:65" s="14" customFormat="1">
      <c r="B456" s="209"/>
      <c r="C456" s="210"/>
      <c r="D456" s="200" t="s">
        <v>147</v>
      </c>
      <c r="E456" s="211" t="s">
        <v>18</v>
      </c>
      <c r="F456" s="212" t="s">
        <v>817</v>
      </c>
      <c r="G456" s="210"/>
      <c r="H456" s="213">
        <v>39.816000000000003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147</v>
      </c>
      <c r="AU456" s="219" t="s">
        <v>79</v>
      </c>
      <c r="AV456" s="14" t="s">
        <v>79</v>
      </c>
      <c r="AW456" s="14" t="s">
        <v>31</v>
      </c>
      <c r="AX456" s="14" t="s">
        <v>70</v>
      </c>
      <c r="AY456" s="219" t="s">
        <v>136</v>
      </c>
    </row>
    <row r="457" spans="1:65" s="15" customFormat="1">
      <c r="B457" s="220"/>
      <c r="C457" s="221"/>
      <c r="D457" s="200" t="s">
        <v>147</v>
      </c>
      <c r="E457" s="222" t="s">
        <v>18</v>
      </c>
      <c r="F457" s="223" t="s">
        <v>150</v>
      </c>
      <c r="G457" s="221"/>
      <c r="H457" s="224">
        <v>72.072000000000003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147</v>
      </c>
      <c r="AU457" s="230" t="s">
        <v>79</v>
      </c>
      <c r="AV457" s="15" t="s">
        <v>143</v>
      </c>
      <c r="AW457" s="15" t="s">
        <v>31</v>
      </c>
      <c r="AX457" s="15" t="s">
        <v>77</v>
      </c>
      <c r="AY457" s="230" t="s">
        <v>136</v>
      </c>
    </row>
    <row r="458" spans="1:65" s="2" customFormat="1" ht="24.15" customHeight="1">
      <c r="A458" s="36"/>
      <c r="B458" s="37"/>
      <c r="C458" s="180" t="s">
        <v>825</v>
      </c>
      <c r="D458" s="180" t="s">
        <v>138</v>
      </c>
      <c r="E458" s="181" t="s">
        <v>545</v>
      </c>
      <c r="F458" s="182" t="s">
        <v>546</v>
      </c>
      <c r="G458" s="183" t="s">
        <v>279</v>
      </c>
      <c r="H458" s="184">
        <v>47.423999999999999</v>
      </c>
      <c r="I458" s="185"/>
      <c r="J458" s="186">
        <f>ROUND(I458*H458,2)</f>
        <v>0</v>
      </c>
      <c r="K458" s="182" t="s">
        <v>142</v>
      </c>
      <c r="L458" s="41"/>
      <c r="M458" s="187" t="s">
        <v>18</v>
      </c>
      <c r="N458" s="188" t="s">
        <v>41</v>
      </c>
      <c r="O458" s="66"/>
      <c r="P458" s="189">
        <f>O458*H458</f>
        <v>0</v>
      </c>
      <c r="Q458" s="189">
        <v>0</v>
      </c>
      <c r="R458" s="189">
        <f>Q458*H458</f>
        <v>0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143</v>
      </c>
      <c r="AT458" s="191" t="s">
        <v>138</v>
      </c>
      <c r="AU458" s="191" t="s">
        <v>79</v>
      </c>
      <c r="AY458" s="19" t="s">
        <v>136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77</v>
      </c>
      <c r="BK458" s="192">
        <f>ROUND(I458*H458,2)</f>
        <v>0</v>
      </c>
      <c r="BL458" s="19" t="s">
        <v>143</v>
      </c>
      <c r="BM458" s="191" t="s">
        <v>826</v>
      </c>
    </row>
    <row r="459" spans="1:65" s="2" customFormat="1">
      <c r="A459" s="36"/>
      <c r="B459" s="37"/>
      <c r="C459" s="38"/>
      <c r="D459" s="193" t="s">
        <v>145</v>
      </c>
      <c r="E459" s="38"/>
      <c r="F459" s="194" t="s">
        <v>548</v>
      </c>
      <c r="G459" s="38"/>
      <c r="H459" s="38"/>
      <c r="I459" s="195"/>
      <c r="J459" s="38"/>
      <c r="K459" s="38"/>
      <c r="L459" s="41"/>
      <c r="M459" s="196"/>
      <c r="N459" s="197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145</v>
      </c>
      <c r="AU459" s="19" t="s">
        <v>79</v>
      </c>
    </row>
    <row r="460" spans="1:65" s="14" customFormat="1">
      <c r="B460" s="209"/>
      <c r="C460" s="210"/>
      <c r="D460" s="200" t="s">
        <v>147</v>
      </c>
      <c r="E460" s="211" t="s">
        <v>18</v>
      </c>
      <c r="F460" s="212" t="s">
        <v>811</v>
      </c>
      <c r="G460" s="210"/>
      <c r="H460" s="213">
        <v>36.54</v>
      </c>
      <c r="I460" s="214"/>
      <c r="J460" s="210"/>
      <c r="K460" s="210"/>
      <c r="L460" s="215"/>
      <c r="M460" s="216"/>
      <c r="N460" s="217"/>
      <c r="O460" s="217"/>
      <c r="P460" s="217"/>
      <c r="Q460" s="217"/>
      <c r="R460" s="217"/>
      <c r="S460" s="217"/>
      <c r="T460" s="218"/>
      <c r="AT460" s="219" t="s">
        <v>147</v>
      </c>
      <c r="AU460" s="219" t="s">
        <v>79</v>
      </c>
      <c r="AV460" s="14" t="s">
        <v>79</v>
      </c>
      <c r="AW460" s="14" t="s">
        <v>31</v>
      </c>
      <c r="AX460" s="14" t="s">
        <v>70</v>
      </c>
      <c r="AY460" s="219" t="s">
        <v>136</v>
      </c>
    </row>
    <row r="461" spans="1:65" s="14" customFormat="1">
      <c r="B461" s="209"/>
      <c r="C461" s="210"/>
      <c r="D461" s="200" t="s">
        <v>147</v>
      </c>
      <c r="E461" s="211" t="s">
        <v>18</v>
      </c>
      <c r="F461" s="212" t="s">
        <v>812</v>
      </c>
      <c r="G461" s="210"/>
      <c r="H461" s="213">
        <v>10.884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147</v>
      </c>
      <c r="AU461" s="219" t="s">
        <v>79</v>
      </c>
      <c r="AV461" s="14" t="s">
        <v>79</v>
      </c>
      <c r="AW461" s="14" t="s">
        <v>31</v>
      </c>
      <c r="AX461" s="14" t="s">
        <v>70</v>
      </c>
      <c r="AY461" s="219" t="s">
        <v>136</v>
      </c>
    </row>
    <row r="462" spans="1:65" s="15" customFormat="1">
      <c r="B462" s="220"/>
      <c r="C462" s="221"/>
      <c r="D462" s="200" t="s">
        <v>147</v>
      </c>
      <c r="E462" s="222" t="s">
        <v>18</v>
      </c>
      <c r="F462" s="223" t="s">
        <v>150</v>
      </c>
      <c r="G462" s="221"/>
      <c r="H462" s="224">
        <v>47.423999999999999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AT462" s="230" t="s">
        <v>147</v>
      </c>
      <c r="AU462" s="230" t="s">
        <v>79</v>
      </c>
      <c r="AV462" s="15" t="s">
        <v>143</v>
      </c>
      <c r="AW462" s="15" t="s">
        <v>31</v>
      </c>
      <c r="AX462" s="15" t="s">
        <v>77</v>
      </c>
      <c r="AY462" s="230" t="s">
        <v>136</v>
      </c>
    </row>
    <row r="463" spans="1:65" s="12" customFormat="1" ht="22.8" customHeight="1">
      <c r="B463" s="164"/>
      <c r="C463" s="165"/>
      <c r="D463" s="166" t="s">
        <v>69</v>
      </c>
      <c r="E463" s="178" t="s">
        <v>549</v>
      </c>
      <c r="F463" s="178" t="s">
        <v>550</v>
      </c>
      <c r="G463" s="165"/>
      <c r="H463" s="165"/>
      <c r="I463" s="168"/>
      <c r="J463" s="179">
        <f>BK463</f>
        <v>0</v>
      </c>
      <c r="K463" s="165"/>
      <c r="L463" s="170"/>
      <c r="M463" s="171"/>
      <c r="N463" s="172"/>
      <c r="O463" s="172"/>
      <c r="P463" s="173">
        <f>SUM(P464:P465)</f>
        <v>0</v>
      </c>
      <c r="Q463" s="172"/>
      <c r="R463" s="173">
        <f>SUM(R464:R465)</f>
        <v>0</v>
      </c>
      <c r="S463" s="172"/>
      <c r="T463" s="174">
        <f>SUM(T464:T465)</f>
        <v>0</v>
      </c>
      <c r="AR463" s="175" t="s">
        <v>77</v>
      </c>
      <c r="AT463" s="176" t="s">
        <v>69</v>
      </c>
      <c r="AU463" s="176" t="s">
        <v>77</v>
      </c>
      <c r="AY463" s="175" t="s">
        <v>136</v>
      </c>
      <c r="BK463" s="177">
        <f>SUM(BK464:BK465)</f>
        <v>0</v>
      </c>
    </row>
    <row r="464" spans="1:65" s="2" customFormat="1" ht="24.15" customHeight="1">
      <c r="A464" s="36"/>
      <c r="B464" s="37"/>
      <c r="C464" s="180" t="s">
        <v>827</v>
      </c>
      <c r="D464" s="180" t="s">
        <v>138</v>
      </c>
      <c r="E464" s="181" t="s">
        <v>552</v>
      </c>
      <c r="F464" s="182" t="s">
        <v>553</v>
      </c>
      <c r="G464" s="183" t="s">
        <v>279</v>
      </c>
      <c r="H464" s="184">
        <v>34.363999999999997</v>
      </c>
      <c r="I464" s="185"/>
      <c r="J464" s="186">
        <f>ROUND(I464*H464,2)</f>
        <v>0</v>
      </c>
      <c r="K464" s="182" t="s">
        <v>142</v>
      </c>
      <c r="L464" s="41"/>
      <c r="M464" s="187" t="s">
        <v>18</v>
      </c>
      <c r="N464" s="188" t="s">
        <v>41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143</v>
      </c>
      <c r="AT464" s="191" t="s">
        <v>138</v>
      </c>
      <c r="AU464" s="191" t="s">
        <v>79</v>
      </c>
      <c r="AY464" s="19" t="s">
        <v>136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77</v>
      </c>
      <c r="BK464" s="192">
        <f>ROUND(I464*H464,2)</f>
        <v>0</v>
      </c>
      <c r="BL464" s="19" t="s">
        <v>143</v>
      </c>
      <c r="BM464" s="191" t="s">
        <v>828</v>
      </c>
    </row>
    <row r="465" spans="1:47" s="2" customFormat="1">
      <c r="A465" s="36"/>
      <c r="B465" s="37"/>
      <c r="C465" s="38"/>
      <c r="D465" s="193" t="s">
        <v>145</v>
      </c>
      <c r="E465" s="38"/>
      <c r="F465" s="194" t="s">
        <v>555</v>
      </c>
      <c r="G465" s="38"/>
      <c r="H465" s="38"/>
      <c r="I465" s="195"/>
      <c r="J465" s="38"/>
      <c r="K465" s="38"/>
      <c r="L465" s="41"/>
      <c r="M465" s="242"/>
      <c r="N465" s="243"/>
      <c r="O465" s="244"/>
      <c r="P465" s="244"/>
      <c r="Q465" s="244"/>
      <c r="R465" s="244"/>
      <c r="S465" s="244"/>
      <c r="T465" s="245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145</v>
      </c>
      <c r="AU465" s="19" t="s">
        <v>79</v>
      </c>
    </row>
    <row r="466" spans="1:47" s="2" customFormat="1" ht="6.9" customHeight="1">
      <c r="A466" s="36"/>
      <c r="B466" s="49"/>
      <c r="C466" s="50"/>
      <c r="D466" s="50"/>
      <c r="E466" s="50"/>
      <c r="F466" s="50"/>
      <c r="G466" s="50"/>
      <c r="H466" s="50"/>
      <c r="I466" s="50"/>
      <c r="J466" s="50"/>
      <c r="K466" s="50"/>
      <c r="L466" s="41"/>
      <c r="M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</row>
  </sheetData>
  <sheetProtection algorithmName="SHA-512" hashValue="Bg9ZuHEk8FPMRUvx0yBjQLwVGsmy4l1Eb0H1r4uSnxKn+CCcSzY71s94IwgYDhy8lA5OZke3/vTTWf+JbQeIcQ==" saltValue="xk+1yrzjTPHQpchuS5pv1V/FCVnJxvmsot7malE75VpG2Pg/FSib2Hh7+oxpo4d4KkEs9R0ZDdca/rpdwdmavA==" spinCount="100000" sheet="1" objects="1" scenarios="1" formatColumns="0" formatRows="0" autoFilter="0"/>
  <autoFilter ref="C91:K465" xr:uid="{00000000-0009-0000-0000-00000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200-000000000000}"/>
    <hyperlink ref="F101" r:id="rId2" xr:uid="{00000000-0004-0000-0200-000001000000}"/>
    <hyperlink ref="F106" r:id="rId3" xr:uid="{00000000-0004-0000-0200-000002000000}"/>
    <hyperlink ref="F111" r:id="rId4" xr:uid="{00000000-0004-0000-0200-000003000000}"/>
    <hyperlink ref="F116" r:id="rId5" xr:uid="{00000000-0004-0000-0200-000004000000}"/>
    <hyperlink ref="F123" r:id="rId6" xr:uid="{00000000-0004-0000-0200-000005000000}"/>
    <hyperlink ref="F125" r:id="rId7" xr:uid="{00000000-0004-0000-0200-000006000000}"/>
    <hyperlink ref="F128" r:id="rId8" xr:uid="{00000000-0004-0000-0200-000007000000}"/>
    <hyperlink ref="F131" r:id="rId9" xr:uid="{00000000-0004-0000-0200-000008000000}"/>
    <hyperlink ref="F133" r:id="rId10" xr:uid="{00000000-0004-0000-0200-000009000000}"/>
    <hyperlink ref="F138" r:id="rId11" xr:uid="{00000000-0004-0000-0200-00000A000000}"/>
    <hyperlink ref="F148" r:id="rId12" xr:uid="{00000000-0004-0000-0200-00000B000000}"/>
    <hyperlink ref="F153" r:id="rId13" xr:uid="{00000000-0004-0000-0200-00000C000000}"/>
    <hyperlink ref="F156" r:id="rId14" xr:uid="{00000000-0004-0000-0200-00000D000000}"/>
    <hyperlink ref="F161" r:id="rId15" xr:uid="{00000000-0004-0000-0200-00000E000000}"/>
    <hyperlink ref="F166" r:id="rId16" xr:uid="{00000000-0004-0000-0200-00000F000000}"/>
    <hyperlink ref="F169" r:id="rId17" xr:uid="{00000000-0004-0000-0200-000010000000}"/>
    <hyperlink ref="F174" r:id="rId18" xr:uid="{00000000-0004-0000-0200-000011000000}"/>
    <hyperlink ref="F177" r:id="rId19" xr:uid="{00000000-0004-0000-0200-000012000000}"/>
    <hyperlink ref="F182" r:id="rId20" xr:uid="{00000000-0004-0000-0200-000013000000}"/>
    <hyperlink ref="F187" r:id="rId21" xr:uid="{00000000-0004-0000-0200-000014000000}"/>
    <hyperlink ref="F192" r:id="rId22" xr:uid="{00000000-0004-0000-0200-000015000000}"/>
    <hyperlink ref="F195" r:id="rId23" xr:uid="{00000000-0004-0000-0200-000016000000}"/>
    <hyperlink ref="F200" r:id="rId24" xr:uid="{00000000-0004-0000-0200-000017000000}"/>
    <hyperlink ref="F205" r:id="rId25" xr:uid="{00000000-0004-0000-0200-000018000000}"/>
    <hyperlink ref="F211" r:id="rId26" xr:uid="{00000000-0004-0000-0200-000019000000}"/>
    <hyperlink ref="F218" r:id="rId27" xr:uid="{00000000-0004-0000-0200-00001A000000}"/>
    <hyperlink ref="F225" r:id="rId28" xr:uid="{00000000-0004-0000-0200-00001B000000}"/>
    <hyperlink ref="F232" r:id="rId29" xr:uid="{00000000-0004-0000-0200-00001C000000}"/>
    <hyperlink ref="F239" r:id="rId30" xr:uid="{00000000-0004-0000-0200-00001D000000}"/>
    <hyperlink ref="F248" r:id="rId31" xr:uid="{00000000-0004-0000-0200-00001E000000}"/>
    <hyperlink ref="F257" r:id="rId32" xr:uid="{00000000-0004-0000-0200-00001F000000}"/>
    <hyperlink ref="F266" r:id="rId33" xr:uid="{00000000-0004-0000-0200-000020000000}"/>
    <hyperlink ref="F272" r:id="rId34" xr:uid="{00000000-0004-0000-0200-000021000000}"/>
    <hyperlink ref="F279" r:id="rId35" xr:uid="{00000000-0004-0000-0200-000022000000}"/>
    <hyperlink ref="F282" r:id="rId36" xr:uid="{00000000-0004-0000-0200-000023000000}"/>
    <hyperlink ref="F287" r:id="rId37" xr:uid="{00000000-0004-0000-0200-000024000000}"/>
    <hyperlink ref="F292" r:id="rId38" xr:uid="{00000000-0004-0000-0200-000025000000}"/>
    <hyperlink ref="F298" r:id="rId39" xr:uid="{00000000-0004-0000-0200-000026000000}"/>
    <hyperlink ref="F303" r:id="rId40" xr:uid="{00000000-0004-0000-0200-000027000000}"/>
    <hyperlink ref="F308" r:id="rId41" xr:uid="{00000000-0004-0000-0200-000028000000}"/>
    <hyperlink ref="F314" r:id="rId42" xr:uid="{00000000-0004-0000-0200-000029000000}"/>
    <hyperlink ref="F318" r:id="rId43" xr:uid="{00000000-0004-0000-0200-00002A000000}"/>
    <hyperlink ref="F324" r:id="rId44" xr:uid="{00000000-0004-0000-0200-00002B000000}"/>
    <hyperlink ref="F327" r:id="rId45" xr:uid="{00000000-0004-0000-0200-00002C000000}"/>
    <hyperlink ref="F330" r:id="rId46" xr:uid="{00000000-0004-0000-0200-00002D000000}"/>
    <hyperlink ref="F335" r:id="rId47" xr:uid="{00000000-0004-0000-0200-00002E000000}"/>
    <hyperlink ref="F338" r:id="rId48" xr:uid="{00000000-0004-0000-0200-00002F000000}"/>
    <hyperlink ref="F343" r:id="rId49" xr:uid="{00000000-0004-0000-0200-000030000000}"/>
    <hyperlink ref="F345" r:id="rId50" xr:uid="{00000000-0004-0000-0200-000031000000}"/>
    <hyperlink ref="F347" r:id="rId51" xr:uid="{00000000-0004-0000-0200-000032000000}"/>
    <hyperlink ref="F352" r:id="rId52" xr:uid="{00000000-0004-0000-0200-000033000000}"/>
    <hyperlink ref="F358" r:id="rId53" xr:uid="{00000000-0004-0000-0200-000034000000}"/>
    <hyperlink ref="F368" r:id="rId54" xr:uid="{00000000-0004-0000-0200-000035000000}"/>
    <hyperlink ref="F373" r:id="rId55" xr:uid="{00000000-0004-0000-0200-000036000000}"/>
    <hyperlink ref="F379" r:id="rId56" xr:uid="{00000000-0004-0000-0200-000037000000}"/>
    <hyperlink ref="F385" r:id="rId57" xr:uid="{00000000-0004-0000-0200-000038000000}"/>
    <hyperlink ref="F390" r:id="rId58" xr:uid="{00000000-0004-0000-0200-000039000000}"/>
    <hyperlink ref="F396" r:id="rId59" xr:uid="{00000000-0004-0000-0200-00003A000000}"/>
    <hyperlink ref="F402" r:id="rId60" xr:uid="{00000000-0004-0000-0200-00003B000000}"/>
    <hyperlink ref="F405" r:id="rId61" xr:uid="{00000000-0004-0000-0200-00003C000000}"/>
    <hyperlink ref="F414" r:id="rId62" xr:uid="{00000000-0004-0000-0200-00003D000000}"/>
    <hyperlink ref="F420" r:id="rId63" xr:uid="{00000000-0004-0000-0200-00003E000000}"/>
    <hyperlink ref="F426" r:id="rId64" xr:uid="{00000000-0004-0000-0200-00003F000000}"/>
    <hyperlink ref="F432" r:id="rId65" xr:uid="{00000000-0004-0000-0200-000040000000}"/>
    <hyperlink ref="F435" r:id="rId66" xr:uid="{00000000-0004-0000-0200-000041000000}"/>
    <hyperlink ref="F440" r:id="rId67" xr:uid="{00000000-0004-0000-0200-000042000000}"/>
    <hyperlink ref="F443" r:id="rId68" xr:uid="{00000000-0004-0000-0200-000043000000}"/>
    <hyperlink ref="F451" r:id="rId69" xr:uid="{00000000-0004-0000-0200-000044000000}"/>
    <hyperlink ref="F454" r:id="rId70" xr:uid="{00000000-0004-0000-0200-000045000000}"/>
    <hyperlink ref="F459" r:id="rId71" xr:uid="{00000000-0004-0000-0200-000046000000}"/>
    <hyperlink ref="F465" r:id="rId72" xr:uid="{00000000-0004-0000-0200-000047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73"/>
  <headerFooter>
    <oddHeader>&amp;LPD - Most ev.č. 19020-3 v obci Strážov&amp;CDOPAS s.r.o.&amp;RPOLOŽKOVÝ VÝKAZ VÝMĚR</oddHeader>
    <oddFooter>&amp;LSO 101.2_Komunikace&amp;CStrana &amp;P z &amp;N&amp;RPoložkový soupis prací</oddFooter>
  </headerFooter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4"/>
  <sheetViews>
    <sheetView showGridLines="0" view="pageLayout" zoomScaleNormal="100" workbookViewId="0">
      <selection activeCell="E29" sqref="E29:H2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9" t="s">
        <v>90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" customHeight="1">
      <c r="B4" s="22"/>
      <c r="D4" s="112" t="s">
        <v>103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3" t="str">
        <f>'Rekapitulace stavby'!K6</f>
        <v>PD - MOST ev.č. 19020-3 v obci Střážov_revize_R02</v>
      </c>
      <c r="F7" s="394"/>
      <c r="G7" s="394"/>
      <c r="H7" s="394"/>
      <c r="L7" s="22"/>
    </row>
    <row r="8" spans="1:46" s="1" customFormat="1" ht="12" customHeight="1">
      <c r="B8" s="22"/>
      <c r="D8" s="114" t="s">
        <v>104</v>
      </c>
      <c r="L8" s="22"/>
    </row>
    <row r="9" spans="1:46" s="2" customFormat="1" ht="16.5" customHeight="1">
      <c r="A9" s="36"/>
      <c r="B9" s="41"/>
      <c r="C9" s="36"/>
      <c r="D9" s="36"/>
      <c r="E9" s="393" t="s">
        <v>105</v>
      </c>
      <c r="F9" s="395"/>
      <c r="G9" s="395"/>
      <c r="H9" s="395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6" t="s">
        <v>829</v>
      </c>
      <c r="F11" s="395"/>
      <c r="G11" s="395"/>
      <c r="H11" s="395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21</v>
      </c>
      <c r="G14" s="36"/>
      <c r="H14" s="36"/>
      <c r="I14" s="114" t="s">
        <v>22</v>
      </c>
      <c r="J14" s="116">
        <f>'Rekapitulace stavby'!AN8</f>
        <v>44382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23</v>
      </c>
      <c r="E16" s="36"/>
      <c r="F16" s="36"/>
      <c r="G16" s="36"/>
      <c r="H16" s="36"/>
      <c r="I16" s="114" t="s">
        <v>24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25</v>
      </c>
      <c r="F17" s="36"/>
      <c r="G17" s="36"/>
      <c r="H17" s="36"/>
      <c r="I17" s="114" t="s">
        <v>26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27</v>
      </c>
      <c r="E19" s="36"/>
      <c r="F19" s="36"/>
      <c r="G19" s="36"/>
      <c r="H19" s="36"/>
      <c r="I19" s="114" t="s">
        <v>24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7" t="str">
        <f>'Rekapitulace stavby'!E14</f>
        <v>Vyplň údaj</v>
      </c>
      <c r="F20" s="398"/>
      <c r="G20" s="398"/>
      <c r="H20" s="398"/>
      <c r="I20" s="114" t="s">
        <v>26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29</v>
      </c>
      <c r="E22" s="36"/>
      <c r="F22" s="36"/>
      <c r="G22" s="36"/>
      <c r="H22" s="36"/>
      <c r="I22" s="114" t="s">
        <v>24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30</v>
      </c>
      <c r="F23" s="36"/>
      <c r="G23" s="36"/>
      <c r="H23" s="36"/>
      <c r="I23" s="114" t="s">
        <v>26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24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33</v>
      </c>
      <c r="F26" s="36"/>
      <c r="G26" s="36"/>
      <c r="H26" s="36"/>
      <c r="I26" s="114" t="s">
        <v>26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9" t="s">
        <v>108</v>
      </c>
      <c r="F29" s="399"/>
      <c r="G29" s="399"/>
      <c r="H29" s="399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40</v>
      </c>
      <c r="E35" s="114" t="s">
        <v>41</v>
      </c>
      <c r="F35" s="125">
        <f>ROUND((SUM(BE87:BE163)),  2)</f>
        <v>0</v>
      </c>
      <c r="G35" s="36"/>
      <c r="H35" s="36"/>
      <c r="I35" s="126">
        <v>0.21</v>
      </c>
      <c r="J35" s="125">
        <f>ROUND(((SUM(BE87:BE163))*I35),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42</v>
      </c>
      <c r="F36" s="125">
        <f>ROUND((SUM(BF87:BF163)),  2)</f>
        <v>0</v>
      </c>
      <c r="G36" s="36"/>
      <c r="H36" s="36"/>
      <c r="I36" s="126">
        <v>0.15</v>
      </c>
      <c r="J36" s="125">
        <f>ROUND(((SUM(BF87:BF163))*I36),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43</v>
      </c>
      <c r="F37" s="125">
        <f>ROUND((SUM(BG87:BG163)),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44</v>
      </c>
      <c r="F38" s="125">
        <f>ROUND((SUM(BH87:BH163)),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45</v>
      </c>
      <c r="F39" s="125">
        <f>ROUND((SUM(BI87:BI163)),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1" t="str">
        <f>E7</f>
        <v>PD - MOST ev.č. 19020-3 v obci Střážov_revize_R02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105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9" t="str">
        <f>E11</f>
        <v>101.3 - Návrh DIO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>Strážov</v>
      </c>
      <c r="G56" s="38"/>
      <c r="H56" s="38"/>
      <c r="I56" s="31" t="s">
        <v>22</v>
      </c>
      <c r="J56" s="61">
        <f>IF(J14="","",J14)</f>
        <v>44382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23</v>
      </c>
      <c r="D58" s="38"/>
      <c r="E58" s="38"/>
      <c r="F58" s="29" t="str">
        <f>E17</f>
        <v>Správa a údržba silnic Plzeňského kraje, p.o.</v>
      </c>
      <c r="G58" s="38"/>
      <c r="H58" s="38"/>
      <c r="I58" s="31" t="s">
        <v>29</v>
      </c>
      <c r="J58" s="34" t="str">
        <f>E23</f>
        <v>DOPAS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27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110</v>
      </c>
      <c r="D61" s="139"/>
      <c r="E61" s="139"/>
      <c r="F61" s="139"/>
      <c r="G61" s="139"/>
      <c r="H61" s="139"/>
      <c r="I61" s="139"/>
      <c r="J61" s="140" t="s">
        <v>111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" customHeight="1">
      <c r="B64" s="142"/>
      <c r="C64" s="143"/>
      <c r="D64" s="144" t="s">
        <v>113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95" customHeight="1">
      <c r="B65" s="148"/>
      <c r="C65" s="99"/>
      <c r="D65" s="149" t="s">
        <v>118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5" t="s">
        <v>121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1" t="str">
        <f>E7</f>
        <v>PD - MOST ev.č. 19020-3 v obci Střážov_revize_R02</v>
      </c>
      <c r="F75" s="392"/>
      <c r="G75" s="392"/>
      <c r="H75" s="392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104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1" t="s">
        <v>105</v>
      </c>
      <c r="F77" s="390"/>
      <c r="G77" s="390"/>
      <c r="H77" s="390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106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69" t="str">
        <f>E11</f>
        <v>101.3 - Návrh DIO</v>
      </c>
      <c r="F79" s="390"/>
      <c r="G79" s="390"/>
      <c r="H79" s="390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20</v>
      </c>
      <c r="D81" s="38"/>
      <c r="E81" s="38"/>
      <c r="F81" s="29" t="str">
        <f>F14</f>
        <v>Strážov</v>
      </c>
      <c r="G81" s="38"/>
      <c r="H81" s="38"/>
      <c r="I81" s="31" t="s">
        <v>22</v>
      </c>
      <c r="J81" s="61">
        <f>IF(J14="","",J14)</f>
        <v>44382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23</v>
      </c>
      <c r="D83" s="38"/>
      <c r="E83" s="38"/>
      <c r="F83" s="29" t="str">
        <f>E17</f>
        <v>Správa a údržba silnic Plzeňského kraje, p.o.</v>
      </c>
      <c r="G83" s="38"/>
      <c r="H83" s="38"/>
      <c r="I83" s="31" t="s">
        <v>29</v>
      </c>
      <c r="J83" s="34" t="str">
        <f>E23</f>
        <v>DOPAS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15" customHeight="1">
      <c r="A84" s="36"/>
      <c r="B84" s="37"/>
      <c r="C84" s="31" t="s">
        <v>27</v>
      </c>
      <c r="D84" s="38"/>
      <c r="E84" s="38"/>
      <c r="F84" s="29" t="str">
        <f>IF(E20="","",E20)</f>
        <v>Vyplň údaj</v>
      </c>
      <c r="G84" s="38"/>
      <c r="H84" s="38"/>
      <c r="I84" s="31" t="s">
        <v>32</v>
      </c>
      <c r="J84" s="34" t="str">
        <f>E26</f>
        <v>L. Štuller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122</v>
      </c>
      <c r="D86" s="156" t="s">
        <v>55</v>
      </c>
      <c r="E86" s="156" t="s">
        <v>51</v>
      </c>
      <c r="F86" s="156" t="s">
        <v>52</v>
      </c>
      <c r="G86" s="156" t="s">
        <v>123</v>
      </c>
      <c r="H86" s="156" t="s">
        <v>124</v>
      </c>
      <c r="I86" s="156" t="s">
        <v>125</v>
      </c>
      <c r="J86" s="156" t="s">
        <v>111</v>
      </c>
      <c r="K86" s="157" t="s">
        <v>126</v>
      </c>
      <c r="L86" s="158"/>
      <c r="M86" s="70" t="s">
        <v>18</v>
      </c>
      <c r="N86" s="71" t="s">
        <v>40</v>
      </c>
      <c r="O86" s="71" t="s">
        <v>127</v>
      </c>
      <c r="P86" s="71" t="s">
        <v>128</v>
      </c>
      <c r="Q86" s="71" t="s">
        <v>129</v>
      </c>
      <c r="R86" s="71" t="s">
        <v>130</v>
      </c>
      <c r="S86" s="71" t="s">
        <v>131</v>
      </c>
      <c r="T86" s="72" t="s">
        <v>132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8" customHeight="1">
      <c r="A87" s="36"/>
      <c r="B87" s="37"/>
      <c r="C87" s="77" t="s">
        <v>133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7.1355000000000002E-2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69</v>
      </c>
      <c r="AU87" s="19" t="s">
        <v>112</v>
      </c>
      <c r="BK87" s="163">
        <f>BK88</f>
        <v>0</v>
      </c>
    </row>
    <row r="88" spans="1:65" s="12" customFormat="1" ht="25.95" customHeight="1">
      <c r="B88" s="164"/>
      <c r="C88" s="165"/>
      <c r="D88" s="166" t="s">
        <v>69</v>
      </c>
      <c r="E88" s="167" t="s">
        <v>134</v>
      </c>
      <c r="F88" s="167" t="s">
        <v>135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7.1355000000000002E-2</v>
      </c>
      <c r="S88" s="172"/>
      <c r="T88" s="174">
        <f>T89</f>
        <v>0</v>
      </c>
      <c r="AR88" s="175" t="s">
        <v>77</v>
      </c>
      <c r="AT88" s="176" t="s">
        <v>69</v>
      </c>
      <c r="AU88" s="176" t="s">
        <v>70</v>
      </c>
      <c r="AY88" s="175" t="s">
        <v>136</v>
      </c>
      <c r="BK88" s="177">
        <f>BK89</f>
        <v>0</v>
      </c>
    </row>
    <row r="89" spans="1:65" s="12" customFormat="1" ht="22.8" customHeight="1">
      <c r="B89" s="164"/>
      <c r="C89" s="165"/>
      <c r="D89" s="166" t="s">
        <v>69</v>
      </c>
      <c r="E89" s="178" t="s">
        <v>190</v>
      </c>
      <c r="F89" s="178" t="s">
        <v>449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SUM(P90:P163)</f>
        <v>0</v>
      </c>
      <c r="Q89" s="172"/>
      <c r="R89" s="173">
        <f>SUM(R90:R163)</f>
        <v>7.1355000000000002E-2</v>
      </c>
      <c r="S89" s="172"/>
      <c r="T89" s="174">
        <f>SUM(T90:T163)</f>
        <v>0</v>
      </c>
      <c r="AR89" s="175" t="s">
        <v>77</v>
      </c>
      <c r="AT89" s="176" t="s">
        <v>69</v>
      </c>
      <c r="AU89" s="176" t="s">
        <v>77</v>
      </c>
      <c r="AY89" s="175" t="s">
        <v>136</v>
      </c>
      <c r="BK89" s="177">
        <f>SUM(BK90:BK163)</f>
        <v>0</v>
      </c>
    </row>
    <row r="90" spans="1:65" s="2" customFormat="1" ht="24.15" customHeight="1">
      <c r="A90" s="36"/>
      <c r="B90" s="37"/>
      <c r="C90" s="180" t="s">
        <v>77</v>
      </c>
      <c r="D90" s="180" t="s">
        <v>138</v>
      </c>
      <c r="E90" s="181" t="s">
        <v>830</v>
      </c>
      <c r="F90" s="182" t="s">
        <v>831</v>
      </c>
      <c r="G90" s="183" t="s">
        <v>153</v>
      </c>
      <c r="H90" s="184">
        <v>5</v>
      </c>
      <c r="I90" s="185"/>
      <c r="J90" s="186">
        <f>ROUND(I90*H90,2)</f>
        <v>0</v>
      </c>
      <c r="K90" s="182" t="s">
        <v>142</v>
      </c>
      <c r="L90" s="41"/>
      <c r="M90" s="187" t="s">
        <v>18</v>
      </c>
      <c r="N90" s="188" t="s">
        <v>41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143</v>
      </c>
      <c r="AT90" s="191" t="s">
        <v>138</v>
      </c>
      <c r="AU90" s="191" t="s">
        <v>79</v>
      </c>
      <c r="AY90" s="19" t="s">
        <v>136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77</v>
      </c>
      <c r="BK90" s="192">
        <f>ROUND(I90*H90,2)</f>
        <v>0</v>
      </c>
      <c r="BL90" s="19" t="s">
        <v>143</v>
      </c>
      <c r="BM90" s="191" t="s">
        <v>832</v>
      </c>
    </row>
    <row r="91" spans="1:65" s="2" customFormat="1">
      <c r="A91" s="36"/>
      <c r="B91" s="37"/>
      <c r="C91" s="38"/>
      <c r="D91" s="193" t="s">
        <v>145</v>
      </c>
      <c r="E91" s="38"/>
      <c r="F91" s="194" t="s">
        <v>833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145</v>
      </c>
      <c r="AU91" s="19" t="s">
        <v>79</v>
      </c>
    </row>
    <row r="92" spans="1:65" s="13" customFormat="1">
      <c r="B92" s="198"/>
      <c r="C92" s="199"/>
      <c r="D92" s="200" t="s">
        <v>147</v>
      </c>
      <c r="E92" s="201" t="s">
        <v>18</v>
      </c>
      <c r="F92" s="202" t="s">
        <v>834</v>
      </c>
      <c r="G92" s="199"/>
      <c r="H92" s="201" t="s">
        <v>18</v>
      </c>
      <c r="I92" s="203"/>
      <c r="J92" s="199"/>
      <c r="K92" s="199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147</v>
      </c>
      <c r="AU92" s="208" t="s">
        <v>79</v>
      </c>
      <c r="AV92" s="13" t="s">
        <v>77</v>
      </c>
      <c r="AW92" s="13" t="s">
        <v>31</v>
      </c>
      <c r="AX92" s="13" t="s">
        <v>70</v>
      </c>
      <c r="AY92" s="208" t="s">
        <v>136</v>
      </c>
    </row>
    <row r="93" spans="1:65" s="14" customFormat="1">
      <c r="B93" s="209"/>
      <c r="C93" s="210"/>
      <c r="D93" s="200" t="s">
        <v>147</v>
      </c>
      <c r="E93" s="211" t="s">
        <v>18</v>
      </c>
      <c r="F93" s="212" t="s">
        <v>835</v>
      </c>
      <c r="G93" s="210"/>
      <c r="H93" s="213">
        <v>2</v>
      </c>
      <c r="I93" s="214"/>
      <c r="J93" s="210"/>
      <c r="K93" s="210"/>
      <c r="L93" s="215"/>
      <c r="M93" s="216"/>
      <c r="N93" s="217"/>
      <c r="O93" s="217"/>
      <c r="P93" s="217"/>
      <c r="Q93" s="217"/>
      <c r="R93" s="217"/>
      <c r="S93" s="217"/>
      <c r="T93" s="218"/>
      <c r="AT93" s="219" t="s">
        <v>147</v>
      </c>
      <c r="AU93" s="219" t="s">
        <v>79</v>
      </c>
      <c r="AV93" s="14" t="s">
        <v>79</v>
      </c>
      <c r="AW93" s="14" t="s">
        <v>31</v>
      </c>
      <c r="AX93" s="14" t="s">
        <v>70</v>
      </c>
      <c r="AY93" s="219" t="s">
        <v>136</v>
      </c>
    </row>
    <row r="94" spans="1:65" s="14" customFormat="1">
      <c r="B94" s="209"/>
      <c r="C94" s="210"/>
      <c r="D94" s="200" t="s">
        <v>147</v>
      </c>
      <c r="E94" s="211" t="s">
        <v>18</v>
      </c>
      <c r="F94" s="212" t="s">
        <v>836</v>
      </c>
      <c r="G94" s="210"/>
      <c r="H94" s="213">
        <v>1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147</v>
      </c>
      <c r="AU94" s="219" t="s">
        <v>79</v>
      </c>
      <c r="AV94" s="14" t="s">
        <v>79</v>
      </c>
      <c r="AW94" s="14" t="s">
        <v>31</v>
      </c>
      <c r="AX94" s="14" t="s">
        <v>70</v>
      </c>
      <c r="AY94" s="219" t="s">
        <v>136</v>
      </c>
    </row>
    <row r="95" spans="1:65" s="14" customFormat="1">
      <c r="B95" s="209"/>
      <c r="C95" s="210"/>
      <c r="D95" s="200" t="s">
        <v>147</v>
      </c>
      <c r="E95" s="211" t="s">
        <v>18</v>
      </c>
      <c r="F95" s="212" t="s">
        <v>837</v>
      </c>
      <c r="G95" s="210"/>
      <c r="H95" s="213">
        <v>2</v>
      </c>
      <c r="I95" s="214"/>
      <c r="J95" s="210"/>
      <c r="K95" s="210"/>
      <c r="L95" s="215"/>
      <c r="M95" s="216"/>
      <c r="N95" s="217"/>
      <c r="O95" s="217"/>
      <c r="P95" s="217"/>
      <c r="Q95" s="217"/>
      <c r="R95" s="217"/>
      <c r="S95" s="217"/>
      <c r="T95" s="218"/>
      <c r="AT95" s="219" t="s">
        <v>147</v>
      </c>
      <c r="AU95" s="219" t="s">
        <v>79</v>
      </c>
      <c r="AV95" s="14" t="s">
        <v>79</v>
      </c>
      <c r="AW95" s="14" t="s">
        <v>31</v>
      </c>
      <c r="AX95" s="14" t="s">
        <v>70</v>
      </c>
      <c r="AY95" s="219" t="s">
        <v>136</v>
      </c>
    </row>
    <row r="96" spans="1:65" s="15" customFormat="1">
      <c r="B96" s="220"/>
      <c r="C96" s="221"/>
      <c r="D96" s="200" t="s">
        <v>147</v>
      </c>
      <c r="E96" s="222" t="s">
        <v>18</v>
      </c>
      <c r="F96" s="223" t="s">
        <v>150</v>
      </c>
      <c r="G96" s="221"/>
      <c r="H96" s="224">
        <v>5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AT96" s="230" t="s">
        <v>147</v>
      </c>
      <c r="AU96" s="230" t="s">
        <v>79</v>
      </c>
      <c r="AV96" s="15" t="s">
        <v>143</v>
      </c>
      <c r="AW96" s="15" t="s">
        <v>31</v>
      </c>
      <c r="AX96" s="15" t="s">
        <v>77</v>
      </c>
      <c r="AY96" s="230" t="s">
        <v>136</v>
      </c>
    </row>
    <row r="97" spans="1:65" s="2" customFormat="1" ht="24.15" customHeight="1">
      <c r="A97" s="36"/>
      <c r="B97" s="37"/>
      <c r="C97" s="180" t="s">
        <v>79</v>
      </c>
      <c r="D97" s="180" t="s">
        <v>138</v>
      </c>
      <c r="E97" s="181" t="s">
        <v>838</v>
      </c>
      <c r="F97" s="182" t="s">
        <v>839</v>
      </c>
      <c r="G97" s="183" t="s">
        <v>153</v>
      </c>
      <c r="H97" s="184">
        <v>5</v>
      </c>
      <c r="I97" s="185"/>
      <c r="J97" s="186">
        <f>ROUND(I97*H97,2)</f>
        <v>0</v>
      </c>
      <c r="K97" s="182" t="s">
        <v>142</v>
      </c>
      <c r="L97" s="41"/>
      <c r="M97" s="187" t="s">
        <v>18</v>
      </c>
      <c r="N97" s="188" t="s">
        <v>41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143</v>
      </c>
      <c r="AT97" s="191" t="s">
        <v>138</v>
      </c>
      <c r="AU97" s="191" t="s">
        <v>79</v>
      </c>
      <c r="AY97" s="19" t="s">
        <v>136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77</v>
      </c>
      <c r="BK97" s="192">
        <f>ROUND(I97*H97,2)</f>
        <v>0</v>
      </c>
      <c r="BL97" s="19" t="s">
        <v>143</v>
      </c>
      <c r="BM97" s="191" t="s">
        <v>840</v>
      </c>
    </row>
    <row r="98" spans="1:65" s="2" customFormat="1">
      <c r="A98" s="36"/>
      <c r="B98" s="37"/>
      <c r="C98" s="38"/>
      <c r="D98" s="193" t="s">
        <v>145</v>
      </c>
      <c r="E98" s="38"/>
      <c r="F98" s="194" t="s">
        <v>841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145</v>
      </c>
      <c r="AU98" s="19" t="s">
        <v>79</v>
      </c>
    </row>
    <row r="99" spans="1:65" s="13" customFormat="1">
      <c r="B99" s="198"/>
      <c r="C99" s="199"/>
      <c r="D99" s="200" t="s">
        <v>147</v>
      </c>
      <c r="E99" s="201" t="s">
        <v>18</v>
      </c>
      <c r="F99" s="202" t="s">
        <v>834</v>
      </c>
      <c r="G99" s="199"/>
      <c r="H99" s="201" t="s">
        <v>18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147</v>
      </c>
      <c r="AU99" s="208" t="s">
        <v>79</v>
      </c>
      <c r="AV99" s="13" t="s">
        <v>77</v>
      </c>
      <c r="AW99" s="13" t="s">
        <v>31</v>
      </c>
      <c r="AX99" s="13" t="s">
        <v>70</v>
      </c>
      <c r="AY99" s="208" t="s">
        <v>136</v>
      </c>
    </row>
    <row r="100" spans="1:65" s="14" customFormat="1">
      <c r="B100" s="209"/>
      <c r="C100" s="210"/>
      <c r="D100" s="200" t="s">
        <v>147</v>
      </c>
      <c r="E100" s="211" t="s">
        <v>18</v>
      </c>
      <c r="F100" s="212" t="s">
        <v>835</v>
      </c>
      <c r="G100" s="210"/>
      <c r="H100" s="213">
        <v>2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147</v>
      </c>
      <c r="AU100" s="219" t="s">
        <v>79</v>
      </c>
      <c r="AV100" s="14" t="s">
        <v>79</v>
      </c>
      <c r="AW100" s="14" t="s">
        <v>31</v>
      </c>
      <c r="AX100" s="14" t="s">
        <v>70</v>
      </c>
      <c r="AY100" s="219" t="s">
        <v>136</v>
      </c>
    </row>
    <row r="101" spans="1:65" s="14" customFormat="1">
      <c r="B101" s="209"/>
      <c r="C101" s="210"/>
      <c r="D101" s="200" t="s">
        <v>147</v>
      </c>
      <c r="E101" s="211" t="s">
        <v>18</v>
      </c>
      <c r="F101" s="212" t="s">
        <v>836</v>
      </c>
      <c r="G101" s="210"/>
      <c r="H101" s="213">
        <v>1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147</v>
      </c>
      <c r="AU101" s="219" t="s">
        <v>79</v>
      </c>
      <c r="AV101" s="14" t="s">
        <v>79</v>
      </c>
      <c r="AW101" s="14" t="s">
        <v>31</v>
      </c>
      <c r="AX101" s="14" t="s">
        <v>70</v>
      </c>
      <c r="AY101" s="219" t="s">
        <v>136</v>
      </c>
    </row>
    <row r="102" spans="1:65" s="14" customFormat="1">
      <c r="B102" s="209"/>
      <c r="C102" s="210"/>
      <c r="D102" s="200" t="s">
        <v>147</v>
      </c>
      <c r="E102" s="211" t="s">
        <v>18</v>
      </c>
      <c r="F102" s="212" t="s">
        <v>837</v>
      </c>
      <c r="G102" s="210"/>
      <c r="H102" s="213">
        <v>2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147</v>
      </c>
      <c r="AU102" s="219" t="s">
        <v>79</v>
      </c>
      <c r="AV102" s="14" t="s">
        <v>79</v>
      </c>
      <c r="AW102" s="14" t="s">
        <v>31</v>
      </c>
      <c r="AX102" s="14" t="s">
        <v>70</v>
      </c>
      <c r="AY102" s="219" t="s">
        <v>136</v>
      </c>
    </row>
    <row r="103" spans="1:65" s="15" customFormat="1">
      <c r="B103" s="220"/>
      <c r="C103" s="221"/>
      <c r="D103" s="200" t="s">
        <v>147</v>
      </c>
      <c r="E103" s="222" t="s">
        <v>18</v>
      </c>
      <c r="F103" s="223" t="s">
        <v>150</v>
      </c>
      <c r="G103" s="221"/>
      <c r="H103" s="224">
        <v>5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147</v>
      </c>
      <c r="AU103" s="230" t="s">
        <v>79</v>
      </c>
      <c r="AV103" s="15" t="s">
        <v>143</v>
      </c>
      <c r="AW103" s="15" t="s">
        <v>31</v>
      </c>
      <c r="AX103" s="15" t="s">
        <v>77</v>
      </c>
      <c r="AY103" s="230" t="s">
        <v>136</v>
      </c>
    </row>
    <row r="104" spans="1:65" s="2" customFormat="1" ht="16.5" customHeight="1">
      <c r="A104" s="36"/>
      <c r="B104" s="37"/>
      <c r="C104" s="180" t="s">
        <v>157</v>
      </c>
      <c r="D104" s="180" t="s">
        <v>138</v>
      </c>
      <c r="E104" s="181" t="s">
        <v>842</v>
      </c>
      <c r="F104" s="182" t="s">
        <v>843</v>
      </c>
      <c r="G104" s="183" t="s">
        <v>153</v>
      </c>
      <c r="H104" s="184">
        <v>7</v>
      </c>
      <c r="I104" s="185"/>
      <c r="J104" s="186">
        <f>ROUND(I104*H104,2)</f>
        <v>0</v>
      </c>
      <c r="K104" s="182" t="s">
        <v>142</v>
      </c>
      <c r="L104" s="41"/>
      <c r="M104" s="187" t="s">
        <v>18</v>
      </c>
      <c r="N104" s="188" t="s">
        <v>41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143</v>
      </c>
      <c r="AT104" s="191" t="s">
        <v>138</v>
      </c>
      <c r="AU104" s="191" t="s">
        <v>79</v>
      </c>
      <c r="AY104" s="19" t="s">
        <v>136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77</v>
      </c>
      <c r="BK104" s="192">
        <f>ROUND(I104*H104,2)</f>
        <v>0</v>
      </c>
      <c r="BL104" s="19" t="s">
        <v>143</v>
      </c>
      <c r="BM104" s="191" t="s">
        <v>844</v>
      </c>
    </row>
    <row r="105" spans="1:65" s="2" customFormat="1">
      <c r="A105" s="36"/>
      <c r="B105" s="37"/>
      <c r="C105" s="38"/>
      <c r="D105" s="193" t="s">
        <v>145</v>
      </c>
      <c r="E105" s="38"/>
      <c r="F105" s="194" t="s">
        <v>845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145</v>
      </c>
      <c r="AU105" s="19" t="s">
        <v>79</v>
      </c>
    </row>
    <row r="106" spans="1:65" s="13" customFormat="1">
      <c r="B106" s="198"/>
      <c r="C106" s="199"/>
      <c r="D106" s="200" t="s">
        <v>147</v>
      </c>
      <c r="E106" s="201" t="s">
        <v>18</v>
      </c>
      <c r="F106" s="202" t="s">
        <v>834</v>
      </c>
      <c r="G106" s="199"/>
      <c r="H106" s="201" t="s">
        <v>18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147</v>
      </c>
      <c r="AU106" s="208" t="s">
        <v>79</v>
      </c>
      <c r="AV106" s="13" t="s">
        <v>77</v>
      </c>
      <c r="AW106" s="13" t="s">
        <v>31</v>
      </c>
      <c r="AX106" s="13" t="s">
        <v>70</v>
      </c>
      <c r="AY106" s="208" t="s">
        <v>136</v>
      </c>
    </row>
    <row r="107" spans="1:65" s="14" customFormat="1">
      <c r="B107" s="209"/>
      <c r="C107" s="210"/>
      <c r="D107" s="200" t="s">
        <v>147</v>
      </c>
      <c r="E107" s="211" t="s">
        <v>18</v>
      </c>
      <c r="F107" s="212" t="s">
        <v>846</v>
      </c>
      <c r="G107" s="210"/>
      <c r="H107" s="213">
        <v>4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147</v>
      </c>
      <c r="AU107" s="219" t="s">
        <v>79</v>
      </c>
      <c r="AV107" s="14" t="s">
        <v>79</v>
      </c>
      <c r="AW107" s="14" t="s">
        <v>31</v>
      </c>
      <c r="AX107" s="14" t="s">
        <v>70</v>
      </c>
      <c r="AY107" s="219" t="s">
        <v>136</v>
      </c>
    </row>
    <row r="108" spans="1:65" s="14" customFormat="1">
      <c r="B108" s="209"/>
      <c r="C108" s="210"/>
      <c r="D108" s="200" t="s">
        <v>147</v>
      </c>
      <c r="E108" s="211" t="s">
        <v>18</v>
      </c>
      <c r="F108" s="212" t="s">
        <v>836</v>
      </c>
      <c r="G108" s="210"/>
      <c r="H108" s="213">
        <v>1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147</v>
      </c>
      <c r="AU108" s="219" t="s">
        <v>79</v>
      </c>
      <c r="AV108" s="14" t="s">
        <v>79</v>
      </c>
      <c r="AW108" s="14" t="s">
        <v>31</v>
      </c>
      <c r="AX108" s="14" t="s">
        <v>70</v>
      </c>
      <c r="AY108" s="219" t="s">
        <v>136</v>
      </c>
    </row>
    <row r="109" spans="1:65" s="14" customFormat="1">
      <c r="B109" s="209"/>
      <c r="C109" s="210"/>
      <c r="D109" s="200" t="s">
        <v>147</v>
      </c>
      <c r="E109" s="211" t="s">
        <v>18</v>
      </c>
      <c r="F109" s="212" t="s">
        <v>837</v>
      </c>
      <c r="G109" s="210"/>
      <c r="H109" s="213">
        <v>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147</v>
      </c>
      <c r="AU109" s="219" t="s">
        <v>79</v>
      </c>
      <c r="AV109" s="14" t="s">
        <v>79</v>
      </c>
      <c r="AW109" s="14" t="s">
        <v>31</v>
      </c>
      <c r="AX109" s="14" t="s">
        <v>70</v>
      </c>
      <c r="AY109" s="219" t="s">
        <v>136</v>
      </c>
    </row>
    <row r="110" spans="1:65" s="15" customFormat="1">
      <c r="B110" s="220"/>
      <c r="C110" s="221"/>
      <c r="D110" s="200" t="s">
        <v>147</v>
      </c>
      <c r="E110" s="222" t="s">
        <v>18</v>
      </c>
      <c r="F110" s="223" t="s">
        <v>150</v>
      </c>
      <c r="G110" s="221"/>
      <c r="H110" s="224">
        <v>7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147</v>
      </c>
      <c r="AU110" s="230" t="s">
        <v>79</v>
      </c>
      <c r="AV110" s="15" t="s">
        <v>143</v>
      </c>
      <c r="AW110" s="15" t="s">
        <v>31</v>
      </c>
      <c r="AX110" s="15" t="s">
        <v>77</v>
      </c>
      <c r="AY110" s="230" t="s">
        <v>136</v>
      </c>
    </row>
    <row r="111" spans="1:65" s="2" customFormat="1" ht="24.15" customHeight="1">
      <c r="A111" s="36"/>
      <c r="B111" s="37"/>
      <c r="C111" s="180" t="s">
        <v>143</v>
      </c>
      <c r="D111" s="180" t="s">
        <v>138</v>
      </c>
      <c r="E111" s="181" t="s">
        <v>847</v>
      </c>
      <c r="F111" s="182" t="s">
        <v>848</v>
      </c>
      <c r="G111" s="183" t="s">
        <v>153</v>
      </c>
      <c r="H111" s="184">
        <v>900</v>
      </c>
      <c r="I111" s="185"/>
      <c r="J111" s="186">
        <f>ROUND(I111*H111,2)</f>
        <v>0</v>
      </c>
      <c r="K111" s="182" t="s">
        <v>142</v>
      </c>
      <c r="L111" s="41"/>
      <c r="M111" s="187" t="s">
        <v>18</v>
      </c>
      <c r="N111" s="188" t="s">
        <v>41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143</v>
      </c>
      <c r="AT111" s="191" t="s">
        <v>138</v>
      </c>
      <c r="AU111" s="191" t="s">
        <v>79</v>
      </c>
      <c r="AY111" s="19" t="s">
        <v>136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77</v>
      </c>
      <c r="BK111" s="192">
        <f>ROUND(I111*H111,2)</f>
        <v>0</v>
      </c>
      <c r="BL111" s="19" t="s">
        <v>143</v>
      </c>
      <c r="BM111" s="191" t="s">
        <v>849</v>
      </c>
    </row>
    <row r="112" spans="1:65" s="2" customFormat="1">
      <c r="A112" s="36"/>
      <c r="B112" s="37"/>
      <c r="C112" s="38"/>
      <c r="D112" s="193" t="s">
        <v>145</v>
      </c>
      <c r="E112" s="38"/>
      <c r="F112" s="194" t="s">
        <v>850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145</v>
      </c>
      <c r="AU112" s="19" t="s">
        <v>79</v>
      </c>
    </row>
    <row r="113" spans="1:65" s="14" customFormat="1">
      <c r="B113" s="209"/>
      <c r="C113" s="210"/>
      <c r="D113" s="200" t="s">
        <v>147</v>
      </c>
      <c r="E113" s="210"/>
      <c r="F113" s="212" t="s">
        <v>851</v>
      </c>
      <c r="G113" s="210"/>
      <c r="H113" s="213">
        <v>900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147</v>
      </c>
      <c r="AU113" s="219" t="s">
        <v>79</v>
      </c>
      <c r="AV113" s="14" t="s">
        <v>79</v>
      </c>
      <c r="AW113" s="14" t="s">
        <v>4</v>
      </c>
      <c r="AX113" s="14" t="s">
        <v>77</v>
      </c>
      <c r="AY113" s="219" t="s">
        <v>136</v>
      </c>
    </row>
    <row r="114" spans="1:65" s="2" customFormat="1" ht="24.15" customHeight="1">
      <c r="A114" s="36"/>
      <c r="B114" s="37"/>
      <c r="C114" s="180" t="s">
        <v>168</v>
      </c>
      <c r="D114" s="180" t="s">
        <v>138</v>
      </c>
      <c r="E114" s="181" t="s">
        <v>852</v>
      </c>
      <c r="F114" s="182" t="s">
        <v>853</v>
      </c>
      <c r="G114" s="183" t="s">
        <v>153</v>
      </c>
      <c r="H114" s="184">
        <v>900</v>
      </c>
      <c r="I114" s="185"/>
      <c r="J114" s="186">
        <f>ROUND(I114*H114,2)</f>
        <v>0</v>
      </c>
      <c r="K114" s="182" t="s">
        <v>142</v>
      </c>
      <c r="L114" s="41"/>
      <c r="M114" s="187" t="s">
        <v>18</v>
      </c>
      <c r="N114" s="188" t="s">
        <v>41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143</v>
      </c>
      <c r="AT114" s="191" t="s">
        <v>138</v>
      </c>
      <c r="AU114" s="191" t="s">
        <v>79</v>
      </c>
      <c r="AY114" s="19" t="s">
        <v>136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77</v>
      </c>
      <c r="BK114" s="192">
        <f>ROUND(I114*H114,2)</f>
        <v>0</v>
      </c>
      <c r="BL114" s="19" t="s">
        <v>143</v>
      </c>
      <c r="BM114" s="191" t="s">
        <v>854</v>
      </c>
    </row>
    <row r="115" spans="1:65" s="2" customFormat="1">
      <c r="A115" s="36"/>
      <c r="B115" s="37"/>
      <c r="C115" s="38"/>
      <c r="D115" s="193" t="s">
        <v>145</v>
      </c>
      <c r="E115" s="38"/>
      <c r="F115" s="194" t="s">
        <v>855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145</v>
      </c>
      <c r="AU115" s="19" t="s">
        <v>79</v>
      </c>
    </row>
    <row r="116" spans="1:65" s="14" customFormat="1">
      <c r="B116" s="209"/>
      <c r="C116" s="210"/>
      <c r="D116" s="200" t="s">
        <v>147</v>
      </c>
      <c r="E116" s="210"/>
      <c r="F116" s="212" t="s">
        <v>851</v>
      </c>
      <c r="G116" s="210"/>
      <c r="H116" s="213">
        <v>900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147</v>
      </c>
      <c r="AU116" s="219" t="s">
        <v>79</v>
      </c>
      <c r="AV116" s="14" t="s">
        <v>79</v>
      </c>
      <c r="AW116" s="14" t="s">
        <v>4</v>
      </c>
      <c r="AX116" s="14" t="s">
        <v>77</v>
      </c>
      <c r="AY116" s="219" t="s">
        <v>136</v>
      </c>
    </row>
    <row r="117" spans="1:65" s="2" customFormat="1" ht="24.15" customHeight="1">
      <c r="A117" s="36"/>
      <c r="B117" s="37"/>
      <c r="C117" s="180" t="s">
        <v>174</v>
      </c>
      <c r="D117" s="180" t="s">
        <v>138</v>
      </c>
      <c r="E117" s="181" t="s">
        <v>856</v>
      </c>
      <c r="F117" s="182" t="s">
        <v>857</v>
      </c>
      <c r="G117" s="183" t="s">
        <v>153</v>
      </c>
      <c r="H117" s="184">
        <v>1260</v>
      </c>
      <c r="I117" s="185"/>
      <c r="J117" s="186">
        <f>ROUND(I117*H117,2)</f>
        <v>0</v>
      </c>
      <c r="K117" s="182" t="s">
        <v>142</v>
      </c>
      <c r="L117" s="41"/>
      <c r="M117" s="187" t="s">
        <v>18</v>
      </c>
      <c r="N117" s="188" t="s">
        <v>41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143</v>
      </c>
      <c r="AT117" s="191" t="s">
        <v>138</v>
      </c>
      <c r="AU117" s="191" t="s">
        <v>79</v>
      </c>
      <c r="AY117" s="19" t="s">
        <v>136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77</v>
      </c>
      <c r="BK117" s="192">
        <f>ROUND(I117*H117,2)</f>
        <v>0</v>
      </c>
      <c r="BL117" s="19" t="s">
        <v>143</v>
      </c>
      <c r="BM117" s="191" t="s">
        <v>858</v>
      </c>
    </row>
    <row r="118" spans="1:65" s="2" customFormat="1">
      <c r="A118" s="36"/>
      <c r="B118" s="37"/>
      <c r="C118" s="38"/>
      <c r="D118" s="193" t="s">
        <v>145</v>
      </c>
      <c r="E118" s="38"/>
      <c r="F118" s="194" t="s">
        <v>859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145</v>
      </c>
      <c r="AU118" s="19" t="s">
        <v>79</v>
      </c>
    </row>
    <row r="119" spans="1:65" s="14" customFormat="1">
      <c r="B119" s="209"/>
      <c r="C119" s="210"/>
      <c r="D119" s="200" t="s">
        <v>147</v>
      </c>
      <c r="E119" s="210"/>
      <c r="F119" s="212" t="s">
        <v>860</v>
      </c>
      <c r="G119" s="210"/>
      <c r="H119" s="213">
        <v>1260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147</v>
      </c>
      <c r="AU119" s="219" t="s">
        <v>79</v>
      </c>
      <c r="AV119" s="14" t="s">
        <v>79</v>
      </c>
      <c r="AW119" s="14" t="s">
        <v>4</v>
      </c>
      <c r="AX119" s="14" t="s">
        <v>77</v>
      </c>
      <c r="AY119" s="219" t="s">
        <v>136</v>
      </c>
    </row>
    <row r="120" spans="1:65" s="2" customFormat="1" ht="16.5" customHeight="1">
      <c r="A120" s="36"/>
      <c r="B120" s="37"/>
      <c r="C120" s="180" t="s">
        <v>179</v>
      </c>
      <c r="D120" s="180" t="s">
        <v>138</v>
      </c>
      <c r="E120" s="181" t="s">
        <v>861</v>
      </c>
      <c r="F120" s="182" t="s">
        <v>862</v>
      </c>
      <c r="G120" s="183" t="s">
        <v>153</v>
      </c>
      <c r="H120" s="184">
        <v>6</v>
      </c>
      <c r="I120" s="185"/>
      <c r="J120" s="186">
        <f>ROUND(I120*H120,2)</f>
        <v>0</v>
      </c>
      <c r="K120" s="182" t="s">
        <v>142</v>
      </c>
      <c r="L120" s="41"/>
      <c r="M120" s="187" t="s">
        <v>18</v>
      </c>
      <c r="N120" s="188" t="s">
        <v>41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143</v>
      </c>
      <c r="AT120" s="191" t="s">
        <v>138</v>
      </c>
      <c r="AU120" s="191" t="s">
        <v>79</v>
      </c>
      <c r="AY120" s="19" t="s">
        <v>136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77</v>
      </c>
      <c r="BK120" s="192">
        <f>ROUND(I120*H120,2)</f>
        <v>0</v>
      </c>
      <c r="BL120" s="19" t="s">
        <v>143</v>
      </c>
      <c r="BM120" s="191" t="s">
        <v>863</v>
      </c>
    </row>
    <row r="121" spans="1:65" s="2" customFormat="1">
      <c r="A121" s="36"/>
      <c r="B121" s="37"/>
      <c r="C121" s="38"/>
      <c r="D121" s="193" t="s">
        <v>145</v>
      </c>
      <c r="E121" s="38"/>
      <c r="F121" s="194" t="s">
        <v>864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145</v>
      </c>
      <c r="AU121" s="19" t="s">
        <v>79</v>
      </c>
    </row>
    <row r="122" spans="1:65" s="13" customFormat="1">
      <c r="B122" s="198"/>
      <c r="C122" s="199"/>
      <c r="D122" s="200" t="s">
        <v>147</v>
      </c>
      <c r="E122" s="201" t="s">
        <v>18</v>
      </c>
      <c r="F122" s="202" t="s">
        <v>834</v>
      </c>
      <c r="G122" s="199"/>
      <c r="H122" s="201" t="s">
        <v>18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147</v>
      </c>
      <c r="AU122" s="208" t="s">
        <v>79</v>
      </c>
      <c r="AV122" s="13" t="s">
        <v>77</v>
      </c>
      <c r="AW122" s="13" t="s">
        <v>31</v>
      </c>
      <c r="AX122" s="13" t="s">
        <v>70</v>
      </c>
      <c r="AY122" s="208" t="s">
        <v>136</v>
      </c>
    </row>
    <row r="123" spans="1:65" s="14" customFormat="1">
      <c r="B123" s="209"/>
      <c r="C123" s="210"/>
      <c r="D123" s="200" t="s">
        <v>147</v>
      </c>
      <c r="E123" s="211" t="s">
        <v>18</v>
      </c>
      <c r="F123" s="212" t="s">
        <v>865</v>
      </c>
      <c r="G123" s="210"/>
      <c r="H123" s="213">
        <v>6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147</v>
      </c>
      <c r="AU123" s="219" t="s">
        <v>79</v>
      </c>
      <c r="AV123" s="14" t="s">
        <v>79</v>
      </c>
      <c r="AW123" s="14" t="s">
        <v>31</v>
      </c>
      <c r="AX123" s="14" t="s">
        <v>70</v>
      </c>
      <c r="AY123" s="219" t="s">
        <v>136</v>
      </c>
    </row>
    <row r="124" spans="1:65" s="15" customFormat="1">
      <c r="B124" s="220"/>
      <c r="C124" s="221"/>
      <c r="D124" s="200" t="s">
        <v>147</v>
      </c>
      <c r="E124" s="222" t="s">
        <v>18</v>
      </c>
      <c r="F124" s="223" t="s">
        <v>150</v>
      </c>
      <c r="G124" s="221"/>
      <c r="H124" s="224">
        <v>6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147</v>
      </c>
      <c r="AU124" s="230" t="s">
        <v>79</v>
      </c>
      <c r="AV124" s="15" t="s">
        <v>143</v>
      </c>
      <c r="AW124" s="15" t="s">
        <v>31</v>
      </c>
      <c r="AX124" s="15" t="s">
        <v>77</v>
      </c>
      <c r="AY124" s="230" t="s">
        <v>136</v>
      </c>
    </row>
    <row r="125" spans="1:65" s="2" customFormat="1" ht="24.15" customHeight="1">
      <c r="A125" s="36"/>
      <c r="B125" s="37"/>
      <c r="C125" s="180" t="s">
        <v>184</v>
      </c>
      <c r="D125" s="180" t="s">
        <v>138</v>
      </c>
      <c r="E125" s="181" t="s">
        <v>866</v>
      </c>
      <c r="F125" s="182" t="s">
        <v>867</v>
      </c>
      <c r="G125" s="183" t="s">
        <v>153</v>
      </c>
      <c r="H125" s="184">
        <v>1080</v>
      </c>
      <c r="I125" s="185"/>
      <c r="J125" s="186">
        <f>ROUND(I125*H125,2)</f>
        <v>0</v>
      </c>
      <c r="K125" s="182" t="s">
        <v>142</v>
      </c>
      <c r="L125" s="41"/>
      <c r="M125" s="187" t="s">
        <v>18</v>
      </c>
      <c r="N125" s="188" t="s">
        <v>41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143</v>
      </c>
      <c r="AT125" s="191" t="s">
        <v>138</v>
      </c>
      <c r="AU125" s="191" t="s">
        <v>79</v>
      </c>
      <c r="AY125" s="19" t="s">
        <v>136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77</v>
      </c>
      <c r="BK125" s="192">
        <f>ROUND(I125*H125,2)</f>
        <v>0</v>
      </c>
      <c r="BL125" s="19" t="s">
        <v>143</v>
      </c>
      <c r="BM125" s="191" t="s">
        <v>868</v>
      </c>
    </row>
    <row r="126" spans="1:65" s="2" customFormat="1">
      <c r="A126" s="36"/>
      <c r="B126" s="37"/>
      <c r="C126" s="38"/>
      <c r="D126" s="193" t="s">
        <v>145</v>
      </c>
      <c r="E126" s="38"/>
      <c r="F126" s="194" t="s">
        <v>869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145</v>
      </c>
      <c r="AU126" s="19" t="s">
        <v>79</v>
      </c>
    </row>
    <row r="127" spans="1:65" s="14" customFormat="1">
      <c r="B127" s="209"/>
      <c r="C127" s="210"/>
      <c r="D127" s="200" t="s">
        <v>147</v>
      </c>
      <c r="E127" s="210"/>
      <c r="F127" s="212" t="s">
        <v>870</v>
      </c>
      <c r="G127" s="210"/>
      <c r="H127" s="213">
        <v>1080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147</v>
      </c>
      <c r="AU127" s="219" t="s">
        <v>79</v>
      </c>
      <c r="AV127" s="14" t="s">
        <v>79</v>
      </c>
      <c r="AW127" s="14" t="s">
        <v>4</v>
      </c>
      <c r="AX127" s="14" t="s">
        <v>77</v>
      </c>
      <c r="AY127" s="219" t="s">
        <v>136</v>
      </c>
    </row>
    <row r="128" spans="1:65" s="2" customFormat="1" ht="16.5" customHeight="1">
      <c r="A128" s="36"/>
      <c r="B128" s="37"/>
      <c r="C128" s="180" t="s">
        <v>190</v>
      </c>
      <c r="D128" s="180" t="s">
        <v>138</v>
      </c>
      <c r="E128" s="181" t="s">
        <v>871</v>
      </c>
      <c r="F128" s="182" t="s">
        <v>872</v>
      </c>
      <c r="G128" s="183" t="s">
        <v>153</v>
      </c>
      <c r="H128" s="184">
        <v>8</v>
      </c>
      <c r="I128" s="185"/>
      <c r="J128" s="186">
        <f>ROUND(I128*H128,2)</f>
        <v>0</v>
      </c>
      <c r="K128" s="182" t="s">
        <v>142</v>
      </c>
      <c r="L128" s="41"/>
      <c r="M128" s="187" t="s">
        <v>18</v>
      </c>
      <c r="N128" s="188" t="s">
        <v>41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143</v>
      </c>
      <c r="AT128" s="191" t="s">
        <v>138</v>
      </c>
      <c r="AU128" s="191" t="s">
        <v>79</v>
      </c>
      <c r="AY128" s="19" t="s">
        <v>136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77</v>
      </c>
      <c r="BK128" s="192">
        <f>ROUND(I128*H128,2)</f>
        <v>0</v>
      </c>
      <c r="BL128" s="19" t="s">
        <v>143</v>
      </c>
      <c r="BM128" s="191" t="s">
        <v>873</v>
      </c>
    </row>
    <row r="129" spans="1:65" s="2" customFormat="1">
      <c r="A129" s="36"/>
      <c r="B129" s="37"/>
      <c r="C129" s="38"/>
      <c r="D129" s="193" t="s">
        <v>145</v>
      </c>
      <c r="E129" s="38"/>
      <c r="F129" s="194" t="s">
        <v>874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145</v>
      </c>
      <c r="AU129" s="19" t="s">
        <v>79</v>
      </c>
    </row>
    <row r="130" spans="1:65" s="13" customFormat="1">
      <c r="B130" s="198"/>
      <c r="C130" s="199"/>
      <c r="D130" s="200" t="s">
        <v>147</v>
      </c>
      <c r="E130" s="201" t="s">
        <v>18</v>
      </c>
      <c r="F130" s="202" t="s">
        <v>834</v>
      </c>
      <c r="G130" s="199"/>
      <c r="H130" s="201" t="s">
        <v>18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147</v>
      </c>
      <c r="AU130" s="208" t="s">
        <v>79</v>
      </c>
      <c r="AV130" s="13" t="s">
        <v>77</v>
      </c>
      <c r="AW130" s="13" t="s">
        <v>31</v>
      </c>
      <c r="AX130" s="13" t="s">
        <v>70</v>
      </c>
      <c r="AY130" s="208" t="s">
        <v>136</v>
      </c>
    </row>
    <row r="131" spans="1:65" s="14" customFormat="1">
      <c r="B131" s="209"/>
      <c r="C131" s="210"/>
      <c r="D131" s="200" t="s">
        <v>147</v>
      </c>
      <c r="E131" s="211" t="s">
        <v>18</v>
      </c>
      <c r="F131" s="212" t="s">
        <v>865</v>
      </c>
      <c r="G131" s="210"/>
      <c r="H131" s="213">
        <v>6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147</v>
      </c>
      <c r="AU131" s="219" t="s">
        <v>79</v>
      </c>
      <c r="AV131" s="14" t="s">
        <v>79</v>
      </c>
      <c r="AW131" s="14" t="s">
        <v>31</v>
      </c>
      <c r="AX131" s="14" t="s">
        <v>70</v>
      </c>
      <c r="AY131" s="219" t="s">
        <v>136</v>
      </c>
    </row>
    <row r="132" spans="1:65" s="14" customFormat="1">
      <c r="B132" s="209"/>
      <c r="C132" s="210"/>
      <c r="D132" s="200" t="s">
        <v>147</v>
      </c>
      <c r="E132" s="211" t="s">
        <v>18</v>
      </c>
      <c r="F132" s="212" t="s">
        <v>837</v>
      </c>
      <c r="G132" s="210"/>
      <c r="H132" s="213">
        <v>2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147</v>
      </c>
      <c r="AU132" s="219" t="s">
        <v>79</v>
      </c>
      <c r="AV132" s="14" t="s">
        <v>79</v>
      </c>
      <c r="AW132" s="14" t="s">
        <v>31</v>
      </c>
      <c r="AX132" s="14" t="s">
        <v>70</v>
      </c>
      <c r="AY132" s="219" t="s">
        <v>136</v>
      </c>
    </row>
    <row r="133" spans="1:65" s="15" customFormat="1">
      <c r="B133" s="220"/>
      <c r="C133" s="221"/>
      <c r="D133" s="200" t="s">
        <v>147</v>
      </c>
      <c r="E133" s="222" t="s">
        <v>18</v>
      </c>
      <c r="F133" s="223" t="s">
        <v>150</v>
      </c>
      <c r="G133" s="221"/>
      <c r="H133" s="224">
        <v>8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147</v>
      </c>
      <c r="AU133" s="230" t="s">
        <v>79</v>
      </c>
      <c r="AV133" s="15" t="s">
        <v>143</v>
      </c>
      <c r="AW133" s="15" t="s">
        <v>31</v>
      </c>
      <c r="AX133" s="15" t="s">
        <v>77</v>
      </c>
      <c r="AY133" s="230" t="s">
        <v>136</v>
      </c>
    </row>
    <row r="134" spans="1:65" s="2" customFormat="1" ht="24.15" customHeight="1">
      <c r="A134" s="36"/>
      <c r="B134" s="37"/>
      <c r="C134" s="180" t="s">
        <v>196</v>
      </c>
      <c r="D134" s="180" t="s">
        <v>138</v>
      </c>
      <c r="E134" s="181" t="s">
        <v>875</v>
      </c>
      <c r="F134" s="182" t="s">
        <v>876</v>
      </c>
      <c r="G134" s="183" t="s">
        <v>153</v>
      </c>
      <c r="H134" s="184">
        <v>1440</v>
      </c>
      <c r="I134" s="185"/>
      <c r="J134" s="186">
        <f>ROUND(I134*H134,2)</f>
        <v>0</v>
      </c>
      <c r="K134" s="182" t="s">
        <v>142</v>
      </c>
      <c r="L134" s="41"/>
      <c r="M134" s="187" t="s">
        <v>18</v>
      </c>
      <c r="N134" s="188" t="s">
        <v>41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143</v>
      </c>
      <c r="AT134" s="191" t="s">
        <v>138</v>
      </c>
      <c r="AU134" s="191" t="s">
        <v>79</v>
      </c>
      <c r="AY134" s="19" t="s">
        <v>136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77</v>
      </c>
      <c r="BK134" s="192">
        <f>ROUND(I134*H134,2)</f>
        <v>0</v>
      </c>
      <c r="BL134" s="19" t="s">
        <v>143</v>
      </c>
      <c r="BM134" s="191" t="s">
        <v>877</v>
      </c>
    </row>
    <row r="135" spans="1:65" s="2" customFormat="1">
      <c r="A135" s="36"/>
      <c r="B135" s="37"/>
      <c r="C135" s="38"/>
      <c r="D135" s="193" t="s">
        <v>145</v>
      </c>
      <c r="E135" s="38"/>
      <c r="F135" s="194" t="s">
        <v>878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145</v>
      </c>
      <c r="AU135" s="19" t="s">
        <v>79</v>
      </c>
    </row>
    <row r="136" spans="1:65" s="14" customFormat="1">
      <c r="B136" s="209"/>
      <c r="C136" s="210"/>
      <c r="D136" s="200" t="s">
        <v>147</v>
      </c>
      <c r="E136" s="210"/>
      <c r="F136" s="212" t="s">
        <v>879</v>
      </c>
      <c r="G136" s="210"/>
      <c r="H136" s="213">
        <v>1440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147</v>
      </c>
      <c r="AU136" s="219" t="s">
        <v>79</v>
      </c>
      <c r="AV136" s="14" t="s">
        <v>79</v>
      </c>
      <c r="AW136" s="14" t="s">
        <v>4</v>
      </c>
      <c r="AX136" s="14" t="s">
        <v>77</v>
      </c>
      <c r="AY136" s="219" t="s">
        <v>136</v>
      </c>
    </row>
    <row r="137" spans="1:65" s="2" customFormat="1" ht="16.5" customHeight="1">
      <c r="A137" s="36"/>
      <c r="B137" s="37"/>
      <c r="C137" s="180" t="s">
        <v>204</v>
      </c>
      <c r="D137" s="180" t="s">
        <v>138</v>
      </c>
      <c r="E137" s="181" t="s">
        <v>880</v>
      </c>
      <c r="F137" s="182" t="s">
        <v>881</v>
      </c>
      <c r="G137" s="183" t="s">
        <v>153</v>
      </c>
      <c r="H137" s="184">
        <v>1</v>
      </c>
      <c r="I137" s="185"/>
      <c r="J137" s="186">
        <f>ROUND(I137*H137,2)</f>
        <v>0</v>
      </c>
      <c r="K137" s="182" t="s">
        <v>142</v>
      </c>
      <c r="L137" s="41"/>
      <c r="M137" s="187" t="s">
        <v>18</v>
      </c>
      <c r="N137" s="188" t="s">
        <v>41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143</v>
      </c>
      <c r="AT137" s="191" t="s">
        <v>138</v>
      </c>
      <c r="AU137" s="191" t="s">
        <v>79</v>
      </c>
      <c r="AY137" s="19" t="s">
        <v>136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77</v>
      </c>
      <c r="BK137" s="192">
        <f>ROUND(I137*H137,2)</f>
        <v>0</v>
      </c>
      <c r="BL137" s="19" t="s">
        <v>143</v>
      </c>
      <c r="BM137" s="191" t="s">
        <v>882</v>
      </c>
    </row>
    <row r="138" spans="1:65" s="2" customFormat="1">
      <c r="A138" s="36"/>
      <c r="B138" s="37"/>
      <c r="C138" s="38"/>
      <c r="D138" s="193" t="s">
        <v>145</v>
      </c>
      <c r="E138" s="38"/>
      <c r="F138" s="194" t="s">
        <v>883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145</v>
      </c>
      <c r="AU138" s="19" t="s">
        <v>79</v>
      </c>
    </row>
    <row r="139" spans="1:65" s="13" customFormat="1">
      <c r="B139" s="198"/>
      <c r="C139" s="199"/>
      <c r="D139" s="200" t="s">
        <v>147</v>
      </c>
      <c r="E139" s="201" t="s">
        <v>18</v>
      </c>
      <c r="F139" s="202" t="s">
        <v>834</v>
      </c>
      <c r="G139" s="199"/>
      <c r="H139" s="201" t="s">
        <v>18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147</v>
      </c>
      <c r="AU139" s="208" t="s">
        <v>79</v>
      </c>
      <c r="AV139" s="13" t="s">
        <v>77</v>
      </c>
      <c r="AW139" s="13" t="s">
        <v>31</v>
      </c>
      <c r="AX139" s="13" t="s">
        <v>70</v>
      </c>
      <c r="AY139" s="208" t="s">
        <v>136</v>
      </c>
    </row>
    <row r="140" spans="1:65" s="14" customFormat="1">
      <c r="B140" s="209"/>
      <c r="C140" s="210"/>
      <c r="D140" s="200" t="s">
        <v>147</v>
      </c>
      <c r="E140" s="211" t="s">
        <v>18</v>
      </c>
      <c r="F140" s="212" t="s">
        <v>884</v>
      </c>
      <c r="G140" s="210"/>
      <c r="H140" s="213">
        <v>1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147</v>
      </c>
      <c r="AU140" s="219" t="s">
        <v>79</v>
      </c>
      <c r="AV140" s="14" t="s">
        <v>79</v>
      </c>
      <c r="AW140" s="14" t="s">
        <v>31</v>
      </c>
      <c r="AX140" s="14" t="s">
        <v>70</v>
      </c>
      <c r="AY140" s="219" t="s">
        <v>136</v>
      </c>
    </row>
    <row r="141" spans="1:65" s="15" customFormat="1">
      <c r="B141" s="220"/>
      <c r="C141" s="221"/>
      <c r="D141" s="200" t="s">
        <v>147</v>
      </c>
      <c r="E141" s="222" t="s">
        <v>18</v>
      </c>
      <c r="F141" s="223" t="s">
        <v>150</v>
      </c>
      <c r="G141" s="221"/>
      <c r="H141" s="224">
        <v>1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147</v>
      </c>
      <c r="AU141" s="230" t="s">
        <v>79</v>
      </c>
      <c r="AV141" s="15" t="s">
        <v>143</v>
      </c>
      <c r="AW141" s="15" t="s">
        <v>31</v>
      </c>
      <c r="AX141" s="15" t="s">
        <v>77</v>
      </c>
      <c r="AY141" s="230" t="s">
        <v>136</v>
      </c>
    </row>
    <row r="142" spans="1:65" s="2" customFormat="1" ht="24.15" customHeight="1">
      <c r="A142" s="36"/>
      <c r="B142" s="37"/>
      <c r="C142" s="180" t="s">
        <v>212</v>
      </c>
      <c r="D142" s="180" t="s">
        <v>138</v>
      </c>
      <c r="E142" s="181" t="s">
        <v>885</v>
      </c>
      <c r="F142" s="182" t="s">
        <v>886</v>
      </c>
      <c r="G142" s="183" t="s">
        <v>153</v>
      </c>
      <c r="H142" s="184">
        <v>180</v>
      </c>
      <c r="I142" s="185"/>
      <c r="J142" s="186">
        <f>ROUND(I142*H142,2)</f>
        <v>0</v>
      </c>
      <c r="K142" s="182" t="s">
        <v>142</v>
      </c>
      <c r="L142" s="41"/>
      <c r="M142" s="187" t="s">
        <v>18</v>
      </c>
      <c r="N142" s="188" t="s">
        <v>41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143</v>
      </c>
      <c r="AT142" s="191" t="s">
        <v>138</v>
      </c>
      <c r="AU142" s="191" t="s">
        <v>79</v>
      </c>
      <c r="AY142" s="19" t="s">
        <v>136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77</v>
      </c>
      <c r="BK142" s="192">
        <f>ROUND(I142*H142,2)</f>
        <v>0</v>
      </c>
      <c r="BL142" s="19" t="s">
        <v>143</v>
      </c>
      <c r="BM142" s="191" t="s">
        <v>887</v>
      </c>
    </row>
    <row r="143" spans="1:65" s="2" customFormat="1">
      <c r="A143" s="36"/>
      <c r="B143" s="37"/>
      <c r="C143" s="38"/>
      <c r="D143" s="193" t="s">
        <v>145</v>
      </c>
      <c r="E143" s="38"/>
      <c r="F143" s="194" t="s">
        <v>888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145</v>
      </c>
      <c r="AU143" s="19" t="s">
        <v>79</v>
      </c>
    </row>
    <row r="144" spans="1:65" s="14" customFormat="1">
      <c r="B144" s="209"/>
      <c r="C144" s="210"/>
      <c r="D144" s="200" t="s">
        <v>147</v>
      </c>
      <c r="E144" s="210"/>
      <c r="F144" s="212" t="s">
        <v>889</v>
      </c>
      <c r="G144" s="210"/>
      <c r="H144" s="213">
        <v>180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147</v>
      </c>
      <c r="AU144" s="219" t="s">
        <v>79</v>
      </c>
      <c r="AV144" s="14" t="s">
        <v>79</v>
      </c>
      <c r="AW144" s="14" t="s">
        <v>4</v>
      </c>
      <c r="AX144" s="14" t="s">
        <v>77</v>
      </c>
      <c r="AY144" s="219" t="s">
        <v>136</v>
      </c>
    </row>
    <row r="145" spans="1:65" s="2" customFormat="1" ht="24.15" customHeight="1">
      <c r="A145" s="36"/>
      <c r="B145" s="37"/>
      <c r="C145" s="180" t="s">
        <v>218</v>
      </c>
      <c r="D145" s="180" t="s">
        <v>138</v>
      </c>
      <c r="E145" s="181" t="s">
        <v>890</v>
      </c>
      <c r="F145" s="182" t="s">
        <v>891</v>
      </c>
      <c r="G145" s="183" t="s">
        <v>153</v>
      </c>
      <c r="H145" s="184">
        <v>2</v>
      </c>
      <c r="I145" s="185"/>
      <c r="J145" s="186">
        <f>ROUND(I145*H145,2)</f>
        <v>0</v>
      </c>
      <c r="K145" s="182" t="s">
        <v>142</v>
      </c>
      <c r="L145" s="41"/>
      <c r="M145" s="187" t="s">
        <v>18</v>
      </c>
      <c r="N145" s="188" t="s">
        <v>41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143</v>
      </c>
      <c r="AT145" s="191" t="s">
        <v>138</v>
      </c>
      <c r="AU145" s="191" t="s">
        <v>79</v>
      </c>
      <c r="AY145" s="19" t="s">
        <v>136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77</v>
      </c>
      <c r="BK145" s="192">
        <f>ROUND(I145*H145,2)</f>
        <v>0</v>
      </c>
      <c r="BL145" s="19" t="s">
        <v>143</v>
      </c>
      <c r="BM145" s="191" t="s">
        <v>892</v>
      </c>
    </row>
    <row r="146" spans="1:65" s="2" customFormat="1">
      <c r="A146" s="36"/>
      <c r="B146" s="37"/>
      <c r="C146" s="38"/>
      <c r="D146" s="193" t="s">
        <v>145</v>
      </c>
      <c r="E146" s="38"/>
      <c r="F146" s="194" t="s">
        <v>893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145</v>
      </c>
      <c r="AU146" s="19" t="s">
        <v>79</v>
      </c>
    </row>
    <row r="147" spans="1:65" s="2" customFormat="1" ht="24.15" customHeight="1">
      <c r="A147" s="36"/>
      <c r="B147" s="37"/>
      <c r="C147" s="180" t="s">
        <v>223</v>
      </c>
      <c r="D147" s="180" t="s">
        <v>138</v>
      </c>
      <c r="E147" s="181" t="s">
        <v>894</v>
      </c>
      <c r="F147" s="182" t="s">
        <v>895</v>
      </c>
      <c r="G147" s="183" t="s">
        <v>153</v>
      </c>
      <c r="H147" s="184">
        <v>2</v>
      </c>
      <c r="I147" s="185"/>
      <c r="J147" s="186">
        <f>ROUND(I147*H147,2)</f>
        <v>0</v>
      </c>
      <c r="K147" s="182" t="s">
        <v>142</v>
      </c>
      <c r="L147" s="41"/>
      <c r="M147" s="187" t="s">
        <v>18</v>
      </c>
      <c r="N147" s="188" t="s">
        <v>41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143</v>
      </c>
      <c r="AT147" s="191" t="s">
        <v>138</v>
      </c>
      <c r="AU147" s="191" t="s">
        <v>79</v>
      </c>
      <c r="AY147" s="19" t="s">
        <v>136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77</v>
      </c>
      <c r="BK147" s="192">
        <f>ROUND(I147*H147,2)</f>
        <v>0</v>
      </c>
      <c r="BL147" s="19" t="s">
        <v>143</v>
      </c>
      <c r="BM147" s="191" t="s">
        <v>896</v>
      </c>
    </row>
    <row r="148" spans="1:65" s="2" customFormat="1">
      <c r="A148" s="36"/>
      <c r="B148" s="37"/>
      <c r="C148" s="38"/>
      <c r="D148" s="193" t="s">
        <v>145</v>
      </c>
      <c r="E148" s="38"/>
      <c r="F148" s="194" t="s">
        <v>897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145</v>
      </c>
      <c r="AU148" s="19" t="s">
        <v>79</v>
      </c>
    </row>
    <row r="149" spans="1:65" s="2" customFormat="1" ht="24.15" customHeight="1">
      <c r="A149" s="36"/>
      <c r="B149" s="37"/>
      <c r="C149" s="180" t="s">
        <v>8</v>
      </c>
      <c r="D149" s="180" t="s">
        <v>138</v>
      </c>
      <c r="E149" s="181" t="s">
        <v>898</v>
      </c>
      <c r="F149" s="182" t="s">
        <v>899</v>
      </c>
      <c r="G149" s="183" t="s">
        <v>153</v>
      </c>
      <c r="H149" s="184">
        <v>360</v>
      </c>
      <c r="I149" s="185"/>
      <c r="J149" s="186">
        <f>ROUND(I149*H149,2)</f>
        <v>0</v>
      </c>
      <c r="K149" s="182" t="s">
        <v>142</v>
      </c>
      <c r="L149" s="41"/>
      <c r="M149" s="187" t="s">
        <v>18</v>
      </c>
      <c r="N149" s="188" t="s">
        <v>41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143</v>
      </c>
      <c r="AT149" s="191" t="s">
        <v>138</v>
      </c>
      <c r="AU149" s="191" t="s">
        <v>79</v>
      </c>
      <c r="AY149" s="19" t="s">
        <v>136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77</v>
      </c>
      <c r="BK149" s="192">
        <f>ROUND(I149*H149,2)</f>
        <v>0</v>
      </c>
      <c r="BL149" s="19" t="s">
        <v>143</v>
      </c>
      <c r="BM149" s="191" t="s">
        <v>900</v>
      </c>
    </row>
    <row r="150" spans="1:65" s="2" customFormat="1">
      <c r="A150" s="36"/>
      <c r="B150" s="37"/>
      <c r="C150" s="38"/>
      <c r="D150" s="193" t="s">
        <v>145</v>
      </c>
      <c r="E150" s="38"/>
      <c r="F150" s="194" t="s">
        <v>901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145</v>
      </c>
      <c r="AU150" s="19" t="s">
        <v>79</v>
      </c>
    </row>
    <row r="151" spans="1:65" s="14" customFormat="1">
      <c r="B151" s="209"/>
      <c r="C151" s="210"/>
      <c r="D151" s="200" t="s">
        <v>147</v>
      </c>
      <c r="E151" s="210"/>
      <c r="F151" s="212" t="s">
        <v>902</v>
      </c>
      <c r="G151" s="210"/>
      <c r="H151" s="213">
        <v>360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147</v>
      </c>
      <c r="AU151" s="219" t="s">
        <v>79</v>
      </c>
      <c r="AV151" s="14" t="s">
        <v>79</v>
      </c>
      <c r="AW151" s="14" t="s">
        <v>4</v>
      </c>
      <c r="AX151" s="14" t="s">
        <v>77</v>
      </c>
      <c r="AY151" s="219" t="s">
        <v>136</v>
      </c>
    </row>
    <row r="152" spans="1:65" s="2" customFormat="1" ht="24.15" customHeight="1">
      <c r="A152" s="36"/>
      <c r="B152" s="37"/>
      <c r="C152" s="180" t="s">
        <v>232</v>
      </c>
      <c r="D152" s="180" t="s">
        <v>138</v>
      </c>
      <c r="E152" s="181" t="s">
        <v>903</v>
      </c>
      <c r="F152" s="182" t="s">
        <v>904</v>
      </c>
      <c r="G152" s="183" t="s">
        <v>153</v>
      </c>
      <c r="H152" s="184">
        <v>360</v>
      </c>
      <c r="I152" s="185"/>
      <c r="J152" s="186">
        <f>ROUND(I152*H152,2)</f>
        <v>0</v>
      </c>
      <c r="K152" s="182" t="s">
        <v>142</v>
      </c>
      <c r="L152" s="41"/>
      <c r="M152" s="187" t="s">
        <v>18</v>
      </c>
      <c r="N152" s="188" t="s">
        <v>41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143</v>
      </c>
      <c r="AT152" s="191" t="s">
        <v>138</v>
      </c>
      <c r="AU152" s="191" t="s">
        <v>79</v>
      </c>
      <c r="AY152" s="19" t="s">
        <v>136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77</v>
      </c>
      <c r="BK152" s="192">
        <f>ROUND(I152*H152,2)</f>
        <v>0</v>
      </c>
      <c r="BL152" s="19" t="s">
        <v>143</v>
      </c>
      <c r="BM152" s="191" t="s">
        <v>905</v>
      </c>
    </row>
    <row r="153" spans="1:65" s="2" customFormat="1">
      <c r="A153" s="36"/>
      <c r="B153" s="37"/>
      <c r="C153" s="38"/>
      <c r="D153" s="193" t="s">
        <v>145</v>
      </c>
      <c r="E153" s="38"/>
      <c r="F153" s="194" t="s">
        <v>906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145</v>
      </c>
      <c r="AU153" s="19" t="s">
        <v>79</v>
      </c>
    </row>
    <row r="154" spans="1:65" s="14" customFormat="1">
      <c r="B154" s="209"/>
      <c r="C154" s="210"/>
      <c r="D154" s="200" t="s">
        <v>147</v>
      </c>
      <c r="E154" s="210"/>
      <c r="F154" s="212" t="s">
        <v>902</v>
      </c>
      <c r="G154" s="210"/>
      <c r="H154" s="213">
        <v>360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147</v>
      </c>
      <c r="AU154" s="219" t="s">
        <v>79</v>
      </c>
      <c r="AV154" s="14" t="s">
        <v>79</v>
      </c>
      <c r="AW154" s="14" t="s">
        <v>4</v>
      </c>
      <c r="AX154" s="14" t="s">
        <v>77</v>
      </c>
      <c r="AY154" s="219" t="s">
        <v>136</v>
      </c>
    </row>
    <row r="155" spans="1:65" s="2" customFormat="1" ht="21.75" customHeight="1">
      <c r="A155" s="36"/>
      <c r="B155" s="37"/>
      <c r="C155" s="180" t="s">
        <v>237</v>
      </c>
      <c r="D155" s="180" t="s">
        <v>138</v>
      </c>
      <c r="E155" s="181" t="s">
        <v>907</v>
      </c>
      <c r="F155" s="182" t="s">
        <v>908</v>
      </c>
      <c r="G155" s="183" t="s">
        <v>404</v>
      </c>
      <c r="H155" s="184">
        <v>35.5</v>
      </c>
      <c r="I155" s="185"/>
      <c r="J155" s="186">
        <f>ROUND(I155*H155,2)</f>
        <v>0</v>
      </c>
      <c r="K155" s="182" t="s">
        <v>142</v>
      </c>
      <c r="L155" s="41"/>
      <c r="M155" s="187" t="s">
        <v>18</v>
      </c>
      <c r="N155" s="188" t="s">
        <v>41</v>
      </c>
      <c r="O155" s="66"/>
      <c r="P155" s="189">
        <f>O155*H155</f>
        <v>0</v>
      </c>
      <c r="Q155" s="189">
        <v>2.0100000000000001E-3</v>
      </c>
      <c r="R155" s="189">
        <f>Q155*H155</f>
        <v>7.1355000000000002E-2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143</v>
      </c>
      <c r="AT155" s="191" t="s">
        <v>138</v>
      </c>
      <c r="AU155" s="191" t="s">
        <v>79</v>
      </c>
      <c r="AY155" s="19" t="s">
        <v>136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77</v>
      </c>
      <c r="BK155" s="192">
        <f>ROUND(I155*H155,2)</f>
        <v>0</v>
      </c>
      <c r="BL155" s="19" t="s">
        <v>143</v>
      </c>
      <c r="BM155" s="191" t="s">
        <v>909</v>
      </c>
    </row>
    <row r="156" spans="1:65" s="2" customFormat="1">
      <c r="A156" s="36"/>
      <c r="B156" s="37"/>
      <c r="C156" s="38"/>
      <c r="D156" s="193" t="s">
        <v>145</v>
      </c>
      <c r="E156" s="38"/>
      <c r="F156" s="194" t="s">
        <v>910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145</v>
      </c>
      <c r="AU156" s="19" t="s">
        <v>79</v>
      </c>
    </row>
    <row r="157" spans="1:65" s="13" customFormat="1">
      <c r="B157" s="198"/>
      <c r="C157" s="199"/>
      <c r="D157" s="200" t="s">
        <v>147</v>
      </c>
      <c r="E157" s="201" t="s">
        <v>18</v>
      </c>
      <c r="F157" s="202" t="s">
        <v>834</v>
      </c>
      <c r="G157" s="199"/>
      <c r="H157" s="201" t="s">
        <v>18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147</v>
      </c>
      <c r="AU157" s="208" t="s">
        <v>79</v>
      </c>
      <c r="AV157" s="13" t="s">
        <v>77</v>
      </c>
      <c r="AW157" s="13" t="s">
        <v>31</v>
      </c>
      <c r="AX157" s="13" t="s">
        <v>70</v>
      </c>
      <c r="AY157" s="208" t="s">
        <v>136</v>
      </c>
    </row>
    <row r="158" spans="1:65" s="14" customFormat="1">
      <c r="B158" s="209"/>
      <c r="C158" s="210"/>
      <c r="D158" s="200" t="s">
        <v>147</v>
      </c>
      <c r="E158" s="211" t="s">
        <v>18</v>
      </c>
      <c r="F158" s="212" t="s">
        <v>911</v>
      </c>
      <c r="G158" s="210"/>
      <c r="H158" s="213">
        <v>6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147</v>
      </c>
      <c r="AU158" s="219" t="s">
        <v>79</v>
      </c>
      <c r="AV158" s="14" t="s">
        <v>79</v>
      </c>
      <c r="AW158" s="14" t="s">
        <v>31</v>
      </c>
      <c r="AX158" s="14" t="s">
        <v>70</v>
      </c>
      <c r="AY158" s="219" t="s">
        <v>136</v>
      </c>
    </row>
    <row r="159" spans="1:65" s="14" customFormat="1">
      <c r="B159" s="209"/>
      <c r="C159" s="210"/>
      <c r="D159" s="200" t="s">
        <v>147</v>
      </c>
      <c r="E159" s="211" t="s">
        <v>18</v>
      </c>
      <c r="F159" s="212" t="s">
        <v>912</v>
      </c>
      <c r="G159" s="210"/>
      <c r="H159" s="213">
        <v>9.5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147</v>
      </c>
      <c r="AU159" s="219" t="s">
        <v>79</v>
      </c>
      <c r="AV159" s="14" t="s">
        <v>79</v>
      </c>
      <c r="AW159" s="14" t="s">
        <v>31</v>
      </c>
      <c r="AX159" s="14" t="s">
        <v>70</v>
      </c>
      <c r="AY159" s="219" t="s">
        <v>136</v>
      </c>
    </row>
    <row r="160" spans="1:65" s="14" customFormat="1">
      <c r="B160" s="209"/>
      <c r="C160" s="210"/>
      <c r="D160" s="200" t="s">
        <v>147</v>
      </c>
      <c r="E160" s="211" t="s">
        <v>18</v>
      </c>
      <c r="F160" s="212" t="s">
        <v>913</v>
      </c>
      <c r="G160" s="210"/>
      <c r="H160" s="213">
        <v>20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147</v>
      </c>
      <c r="AU160" s="219" t="s">
        <v>79</v>
      </c>
      <c r="AV160" s="14" t="s">
        <v>79</v>
      </c>
      <c r="AW160" s="14" t="s">
        <v>31</v>
      </c>
      <c r="AX160" s="14" t="s">
        <v>70</v>
      </c>
      <c r="AY160" s="219" t="s">
        <v>136</v>
      </c>
    </row>
    <row r="161" spans="1:65" s="15" customFormat="1">
      <c r="B161" s="220"/>
      <c r="C161" s="221"/>
      <c r="D161" s="200" t="s">
        <v>147</v>
      </c>
      <c r="E161" s="222" t="s">
        <v>18</v>
      </c>
      <c r="F161" s="223" t="s">
        <v>150</v>
      </c>
      <c r="G161" s="221"/>
      <c r="H161" s="224">
        <v>35.5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147</v>
      </c>
      <c r="AU161" s="230" t="s">
        <v>79</v>
      </c>
      <c r="AV161" s="15" t="s">
        <v>143</v>
      </c>
      <c r="AW161" s="15" t="s">
        <v>31</v>
      </c>
      <c r="AX161" s="15" t="s">
        <v>77</v>
      </c>
      <c r="AY161" s="230" t="s">
        <v>136</v>
      </c>
    </row>
    <row r="162" spans="1:65" s="2" customFormat="1" ht="16.5" customHeight="1">
      <c r="A162" s="36"/>
      <c r="B162" s="37"/>
      <c r="C162" s="180" t="s">
        <v>243</v>
      </c>
      <c r="D162" s="180" t="s">
        <v>138</v>
      </c>
      <c r="E162" s="181" t="s">
        <v>914</v>
      </c>
      <c r="F162" s="182" t="s">
        <v>915</v>
      </c>
      <c r="G162" s="183" t="s">
        <v>404</v>
      </c>
      <c r="H162" s="184">
        <v>35.5</v>
      </c>
      <c r="I162" s="185"/>
      <c r="J162" s="186">
        <f>ROUND(I162*H162,2)</f>
        <v>0</v>
      </c>
      <c r="K162" s="182" t="s">
        <v>142</v>
      </c>
      <c r="L162" s="41"/>
      <c r="M162" s="187" t="s">
        <v>18</v>
      </c>
      <c r="N162" s="188" t="s">
        <v>41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143</v>
      </c>
      <c r="AT162" s="191" t="s">
        <v>138</v>
      </c>
      <c r="AU162" s="191" t="s">
        <v>79</v>
      </c>
      <c r="AY162" s="19" t="s">
        <v>136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77</v>
      </c>
      <c r="BK162" s="192">
        <f>ROUND(I162*H162,2)</f>
        <v>0</v>
      </c>
      <c r="BL162" s="19" t="s">
        <v>143</v>
      </c>
      <c r="BM162" s="191" t="s">
        <v>916</v>
      </c>
    </row>
    <row r="163" spans="1:65" s="2" customFormat="1">
      <c r="A163" s="36"/>
      <c r="B163" s="37"/>
      <c r="C163" s="38"/>
      <c r="D163" s="193" t="s">
        <v>145</v>
      </c>
      <c r="E163" s="38"/>
      <c r="F163" s="194" t="s">
        <v>917</v>
      </c>
      <c r="G163" s="38"/>
      <c r="H163" s="38"/>
      <c r="I163" s="195"/>
      <c r="J163" s="38"/>
      <c r="K163" s="38"/>
      <c r="L163" s="41"/>
      <c r="M163" s="242"/>
      <c r="N163" s="243"/>
      <c r="O163" s="244"/>
      <c r="P163" s="244"/>
      <c r="Q163" s="244"/>
      <c r="R163" s="244"/>
      <c r="S163" s="244"/>
      <c r="T163" s="245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145</v>
      </c>
      <c r="AU163" s="19" t="s">
        <v>79</v>
      </c>
    </row>
    <row r="164" spans="1:65" s="2" customFormat="1" ht="6.9" customHeight="1">
      <c r="A164" s="36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41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algorithmName="SHA-512" hashValue="yx/K55aF7x7Q8Rdzb2tOB/CGohr1YfyWmP1phDitoV0rlM9Nrs8QDC8COz/PgA3zJaDa7NKuWvRDROwfNswxUw==" saltValue="Z4KB2cfPCKa8NDPOKhdIGQ==" spinCount="100000" sheet="1" formatColumns="0" formatRows="0" autoFilter="0"/>
  <autoFilter ref="C86:K163" xr:uid="{00000000-0009-0000-0000-000003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300-000000000000}"/>
    <hyperlink ref="F98" r:id="rId2" xr:uid="{00000000-0004-0000-0300-000001000000}"/>
    <hyperlink ref="F105" r:id="rId3" xr:uid="{00000000-0004-0000-0300-000002000000}"/>
    <hyperlink ref="F112" r:id="rId4" xr:uid="{00000000-0004-0000-0300-000003000000}"/>
    <hyperlink ref="F115" r:id="rId5" xr:uid="{00000000-0004-0000-0300-000004000000}"/>
    <hyperlink ref="F118" r:id="rId6" xr:uid="{00000000-0004-0000-0300-000005000000}"/>
    <hyperlink ref="F121" r:id="rId7" xr:uid="{00000000-0004-0000-0300-000006000000}"/>
    <hyperlink ref="F126" r:id="rId8" xr:uid="{00000000-0004-0000-0300-000007000000}"/>
    <hyperlink ref="F129" r:id="rId9" xr:uid="{00000000-0004-0000-0300-000008000000}"/>
    <hyperlink ref="F135" r:id="rId10" xr:uid="{00000000-0004-0000-0300-000009000000}"/>
    <hyperlink ref="F138" r:id="rId11" xr:uid="{00000000-0004-0000-0300-00000A000000}"/>
    <hyperlink ref="F143" r:id="rId12" xr:uid="{00000000-0004-0000-0300-00000B000000}"/>
    <hyperlink ref="F146" r:id="rId13" xr:uid="{00000000-0004-0000-0300-00000C000000}"/>
    <hyperlink ref="F148" r:id="rId14" xr:uid="{00000000-0004-0000-0300-00000D000000}"/>
    <hyperlink ref="F150" r:id="rId15" xr:uid="{00000000-0004-0000-0300-00000E000000}"/>
    <hyperlink ref="F153" r:id="rId16" xr:uid="{00000000-0004-0000-0300-00000F000000}"/>
    <hyperlink ref="F156" r:id="rId17" xr:uid="{00000000-0004-0000-0300-000010000000}"/>
    <hyperlink ref="F163" r:id="rId18" xr:uid="{00000000-0004-0000-0300-000011000000}"/>
  </hyperlinks>
  <pageMargins left="0.39374999999999999" right="0.39374999999999999" top="0.39374999999999999" bottom="0.39374999999999999" header="0" footer="0"/>
  <pageSetup paperSize="9" scale="73" fitToHeight="100" orientation="landscape" blackAndWhite="1" r:id="rId19"/>
  <headerFooter>
    <oddHeader>&amp;LPD - Most ev.č. 1920-3 v obci Strážov&amp;CDOPAS s.r.o.&amp;RPOLOŽKOVÝ VÝKAZ VÝMĚR</oddHeader>
    <oddFooter>&amp;LSO 101.3_Návrh DIO&amp;CStrana &amp;P z &amp;N&amp;RPoložkový soupis prací</oddFooter>
  </headerFooter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0"/>
  <sheetViews>
    <sheetView showGridLines="0" view="pageLayout" zoomScaleNormal="100" workbookViewId="0">
      <selection activeCell="F26" sqref="F2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9" t="s">
        <v>96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" customHeight="1">
      <c r="B4" s="22"/>
      <c r="D4" s="112" t="s">
        <v>103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3" t="str">
        <f>'Rekapitulace stavby'!K6</f>
        <v>PD - MOST ev.č. 19020-3 v obci Střážov_revize_R02</v>
      </c>
      <c r="F7" s="394"/>
      <c r="G7" s="394"/>
      <c r="H7" s="394"/>
      <c r="L7" s="22"/>
    </row>
    <row r="8" spans="1:46" s="1" customFormat="1" ht="12" customHeight="1">
      <c r="B8" s="22"/>
      <c r="D8" s="114" t="s">
        <v>104</v>
      </c>
      <c r="L8" s="22"/>
    </row>
    <row r="9" spans="1:46" s="2" customFormat="1" ht="16.5" customHeight="1">
      <c r="A9" s="36"/>
      <c r="B9" s="41"/>
      <c r="C9" s="36"/>
      <c r="D9" s="36"/>
      <c r="E9" s="393" t="s">
        <v>918</v>
      </c>
      <c r="F9" s="395"/>
      <c r="G9" s="395"/>
      <c r="H9" s="395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6" t="s">
        <v>919</v>
      </c>
      <c r="F11" s="395"/>
      <c r="G11" s="395"/>
      <c r="H11" s="395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21</v>
      </c>
      <c r="G14" s="36"/>
      <c r="H14" s="36"/>
      <c r="I14" s="114" t="s">
        <v>22</v>
      </c>
      <c r="J14" s="116">
        <f>'Rekapitulace stavby'!AN8</f>
        <v>44382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23</v>
      </c>
      <c r="E16" s="36"/>
      <c r="F16" s="36"/>
      <c r="G16" s="36"/>
      <c r="H16" s="36"/>
      <c r="I16" s="114" t="s">
        <v>24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25</v>
      </c>
      <c r="F17" s="36"/>
      <c r="G17" s="36"/>
      <c r="H17" s="36"/>
      <c r="I17" s="114" t="s">
        <v>26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27</v>
      </c>
      <c r="E19" s="36"/>
      <c r="F19" s="36"/>
      <c r="G19" s="36"/>
      <c r="H19" s="36"/>
      <c r="I19" s="114" t="s">
        <v>24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7" t="str">
        <f>'Rekapitulace stavby'!E14</f>
        <v>Vyplň údaj</v>
      </c>
      <c r="F20" s="398"/>
      <c r="G20" s="398"/>
      <c r="H20" s="398"/>
      <c r="I20" s="114" t="s">
        <v>26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29</v>
      </c>
      <c r="E22" s="36"/>
      <c r="F22" s="36"/>
      <c r="G22" s="36"/>
      <c r="H22" s="36"/>
      <c r="I22" s="114" t="s">
        <v>24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30</v>
      </c>
      <c r="F23" s="36"/>
      <c r="G23" s="36"/>
      <c r="H23" s="36"/>
      <c r="I23" s="114" t="s">
        <v>26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24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33</v>
      </c>
      <c r="F26" s="36"/>
      <c r="G26" s="36"/>
      <c r="H26" s="36"/>
      <c r="I26" s="114" t="s">
        <v>26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9" t="s">
        <v>108</v>
      </c>
      <c r="F29" s="399"/>
      <c r="G29" s="399"/>
      <c r="H29" s="399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40</v>
      </c>
      <c r="E35" s="114" t="s">
        <v>41</v>
      </c>
      <c r="F35" s="125">
        <f>ROUND((SUM(BE91:BE169)),  2)</f>
        <v>0</v>
      </c>
      <c r="G35" s="36"/>
      <c r="H35" s="36"/>
      <c r="I35" s="126">
        <v>0.21</v>
      </c>
      <c r="J35" s="125">
        <f>ROUND(((SUM(BE91:BE169))*I35),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42</v>
      </c>
      <c r="F36" s="125">
        <f>ROUND((SUM(BF91:BF169)),  2)</f>
        <v>0</v>
      </c>
      <c r="G36" s="36"/>
      <c r="H36" s="36"/>
      <c r="I36" s="126">
        <v>0.15</v>
      </c>
      <c r="J36" s="125">
        <f>ROUND(((SUM(BF91:BF169))*I36),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43</v>
      </c>
      <c r="F37" s="125">
        <f>ROUND((SUM(BG91:BG169)),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44</v>
      </c>
      <c r="F38" s="125">
        <f>ROUND((SUM(BH91:BH169)),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45</v>
      </c>
      <c r="F39" s="125">
        <f>ROUND((SUM(BI91:BI169)),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1" t="str">
        <f>E7</f>
        <v>PD - MOST ev.č. 19020-3 v obci Střážov_revize_R02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918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9" t="str">
        <f>E11</f>
        <v>201.1 - Demolice původního mostu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>Strážov</v>
      </c>
      <c r="G56" s="38"/>
      <c r="H56" s="38"/>
      <c r="I56" s="31" t="s">
        <v>22</v>
      </c>
      <c r="J56" s="61">
        <f>IF(J14="","",J14)</f>
        <v>44382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23</v>
      </c>
      <c r="D58" s="38"/>
      <c r="E58" s="38"/>
      <c r="F58" s="29" t="str">
        <f>E17</f>
        <v>Správa a údržba silnic Plzeňského kraje, p.o.</v>
      </c>
      <c r="G58" s="38"/>
      <c r="H58" s="38"/>
      <c r="I58" s="31" t="s">
        <v>29</v>
      </c>
      <c r="J58" s="34" t="str">
        <f>E23</f>
        <v>DOPAS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27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110</v>
      </c>
      <c r="D61" s="139"/>
      <c r="E61" s="139"/>
      <c r="F61" s="139"/>
      <c r="G61" s="139"/>
      <c r="H61" s="139"/>
      <c r="I61" s="139"/>
      <c r="J61" s="140" t="s">
        <v>111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" customHeight="1">
      <c r="B64" s="142"/>
      <c r="C64" s="143"/>
      <c r="D64" s="144" t="s">
        <v>113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95" customHeight="1">
      <c r="B65" s="148"/>
      <c r="C65" s="99"/>
      <c r="D65" s="149" t="s">
        <v>114</v>
      </c>
      <c r="E65" s="150"/>
      <c r="F65" s="150"/>
      <c r="G65" s="150"/>
      <c r="H65" s="150"/>
      <c r="I65" s="150"/>
      <c r="J65" s="151">
        <f>J93</f>
        <v>0</v>
      </c>
      <c r="K65" s="99"/>
      <c r="L65" s="152"/>
    </row>
    <row r="66" spans="1:31" s="10" customFormat="1" ht="19.95" customHeight="1">
      <c r="B66" s="148"/>
      <c r="C66" s="99"/>
      <c r="D66" s="149" t="s">
        <v>118</v>
      </c>
      <c r="E66" s="150"/>
      <c r="F66" s="150"/>
      <c r="G66" s="150"/>
      <c r="H66" s="150"/>
      <c r="I66" s="150"/>
      <c r="J66" s="151">
        <f>J104</f>
        <v>0</v>
      </c>
      <c r="K66" s="99"/>
      <c r="L66" s="152"/>
    </row>
    <row r="67" spans="1:31" s="10" customFormat="1" ht="19.95" customHeight="1">
      <c r="B67" s="148"/>
      <c r="C67" s="99"/>
      <c r="D67" s="149" t="s">
        <v>119</v>
      </c>
      <c r="E67" s="150"/>
      <c r="F67" s="150"/>
      <c r="G67" s="150"/>
      <c r="H67" s="150"/>
      <c r="I67" s="150"/>
      <c r="J67" s="151">
        <f>J136</f>
        <v>0</v>
      </c>
      <c r="K67" s="99"/>
      <c r="L67" s="152"/>
    </row>
    <row r="68" spans="1:31" s="9" customFormat="1" ht="24.9" customHeight="1">
      <c r="B68" s="142"/>
      <c r="C68" s="143"/>
      <c r="D68" s="144" t="s">
        <v>920</v>
      </c>
      <c r="E68" s="145"/>
      <c r="F68" s="145"/>
      <c r="G68" s="145"/>
      <c r="H68" s="145"/>
      <c r="I68" s="145"/>
      <c r="J68" s="146">
        <f>J163</f>
        <v>0</v>
      </c>
      <c r="K68" s="143"/>
      <c r="L68" s="147"/>
    </row>
    <row r="69" spans="1:31" s="10" customFormat="1" ht="19.95" customHeight="1">
      <c r="B69" s="148"/>
      <c r="C69" s="99"/>
      <c r="D69" s="149" t="s">
        <v>921</v>
      </c>
      <c r="E69" s="150"/>
      <c r="F69" s="150"/>
      <c r="G69" s="150"/>
      <c r="H69" s="150"/>
      <c r="I69" s="150"/>
      <c r="J69" s="151">
        <f>J164</f>
        <v>0</v>
      </c>
      <c r="K69" s="99"/>
      <c r="L69" s="15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" customHeight="1">
      <c r="A76" s="36"/>
      <c r="B76" s="37"/>
      <c r="C76" s="25" t="s">
        <v>121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91" t="str">
        <f>E7</f>
        <v>PD - MOST ev.č. 19020-3 v obci Střážov_revize_R02</v>
      </c>
      <c r="F79" s="392"/>
      <c r="G79" s="392"/>
      <c r="H79" s="392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104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91" t="s">
        <v>918</v>
      </c>
      <c r="F81" s="390"/>
      <c r="G81" s="390"/>
      <c r="H81" s="390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106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9" t="str">
        <f>E11</f>
        <v>201.1 - Demolice původního mostu</v>
      </c>
      <c r="F83" s="390"/>
      <c r="G83" s="390"/>
      <c r="H83" s="390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20</v>
      </c>
      <c r="D85" s="38"/>
      <c r="E85" s="38"/>
      <c r="F85" s="29" t="str">
        <f>F14</f>
        <v>Strážov</v>
      </c>
      <c r="G85" s="38"/>
      <c r="H85" s="38"/>
      <c r="I85" s="31" t="s">
        <v>22</v>
      </c>
      <c r="J85" s="61">
        <f>IF(J14="","",J14)</f>
        <v>44382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23</v>
      </c>
      <c r="D87" s="38"/>
      <c r="E87" s="38"/>
      <c r="F87" s="29" t="str">
        <f>E17</f>
        <v>Správa a údržba silnic Plzeňského kraje, p.o.</v>
      </c>
      <c r="G87" s="38"/>
      <c r="H87" s="38"/>
      <c r="I87" s="31" t="s">
        <v>29</v>
      </c>
      <c r="J87" s="34" t="str">
        <f>E23</f>
        <v>DOPAS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1" t="s">
        <v>27</v>
      </c>
      <c r="D88" s="38"/>
      <c r="E88" s="38"/>
      <c r="F88" s="29" t="str">
        <f>IF(E20="","",E20)</f>
        <v>Vyplň údaj</v>
      </c>
      <c r="G88" s="38"/>
      <c r="H88" s="38"/>
      <c r="I88" s="31" t="s">
        <v>32</v>
      </c>
      <c r="J88" s="34" t="str">
        <f>E26</f>
        <v>L. Štuller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122</v>
      </c>
      <c r="D90" s="156" t="s">
        <v>55</v>
      </c>
      <c r="E90" s="156" t="s">
        <v>51</v>
      </c>
      <c r="F90" s="156" t="s">
        <v>52</v>
      </c>
      <c r="G90" s="156" t="s">
        <v>123</v>
      </c>
      <c r="H90" s="156" t="s">
        <v>124</v>
      </c>
      <c r="I90" s="156" t="s">
        <v>125</v>
      </c>
      <c r="J90" s="156" t="s">
        <v>111</v>
      </c>
      <c r="K90" s="157" t="s">
        <v>126</v>
      </c>
      <c r="L90" s="158"/>
      <c r="M90" s="70" t="s">
        <v>18</v>
      </c>
      <c r="N90" s="71" t="s">
        <v>40</v>
      </c>
      <c r="O90" s="71" t="s">
        <v>127</v>
      </c>
      <c r="P90" s="71" t="s">
        <v>128</v>
      </c>
      <c r="Q90" s="71" t="s">
        <v>129</v>
      </c>
      <c r="R90" s="71" t="s">
        <v>130</v>
      </c>
      <c r="S90" s="71" t="s">
        <v>131</v>
      </c>
      <c r="T90" s="72" t="s">
        <v>132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8" customHeight="1">
      <c r="A91" s="36"/>
      <c r="B91" s="37"/>
      <c r="C91" s="77" t="s">
        <v>133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P92+P163</f>
        <v>0</v>
      </c>
      <c r="Q91" s="74"/>
      <c r="R91" s="161">
        <f>R92+R163</f>
        <v>12.347607380000001</v>
      </c>
      <c r="S91" s="74"/>
      <c r="T91" s="162">
        <f>T92+T163</f>
        <v>364.85338210000003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69</v>
      </c>
      <c r="AU91" s="19" t="s">
        <v>112</v>
      </c>
      <c r="BK91" s="163">
        <f>BK92+BK163</f>
        <v>0</v>
      </c>
    </row>
    <row r="92" spans="1:65" s="12" customFormat="1" ht="25.95" customHeight="1">
      <c r="B92" s="164"/>
      <c r="C92" s="165"/>
      <c r="D92" s="166" t="s">
        <v>69</v>
      </c>
      <c r="E92" s="167" t="s">
        <v>134</v>
      </c>
      <c r="F92" s="167" t="s">
        <v>135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P93+P104+P136</f>
        <v>0</v>
      </c>
      <c r="Q92" s="172"/>
      <c r="R92" s="173">
        <f>R93+R104+R136</f>
        <v>12.347607380000001</v>
      </c>
      <c r="S92" s="172"/>
      <c r="T92" s="174">
        <f>T93+T104+T136</f>
        <v>364.62903010000002</v>
      </c>
      <c r="AR92" s="175" t="s">
        <v>77</v>
      </c>
      <c r="AT92" s="176" t="s">
        <v>69</v>
      </c>
      <c r="AU92" s="176" t="s">
        <v>70</v>
      </c>
      <c r="AY92" s="175" t="s">
        <v>136</v>
      </c>
      <c r="BK92" s="177">
        <f>BK93+BK104+BK136</f>
        <v>0</v>
      </c>
    </row>
    <row r="93" spans="1:65" s="12" customFormat="1" ht="22.8" customHeight="1">
      <c r="B93" s="164"/>
      <c r="C93" s="165"/>
      <c r="D93" s="166" t="s">
        <v>69</v>
      </c>
      <c r="E93" s="178" t="s">
        <v>77</v>
      </c>
      <c r="F93" s="178" t="s">
        <v>137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SUM(P94:P103)</f>
        <v>0</v>
      </c>
      <c r="Q93" s="172"/>
      <c r="R93" s="173">
        <f>SUM(R94:R103)</f>
        <v>6.4790400000000001E-3</v>
      </c>
      <c r="S93" s="172"/>
      <c r="T93" s="174">
        <f>SUM(T94:T103)</f>
        <v>71.12724</v>
      </c>
      <c r="AR93" s="175" t="s">
        <v>77</v>
      </c>
      <c r="AT93" s="176" t="s">
        <v>69</v>
      </c>
      <c r="AU93" s="176" t="s">
        <v>77</v>
      </c>
      <c r="AY93" s="175" t="s">
        <v>136</v>
      </c>
      <c r="BK93" s="177">
        <f>SUM(BK94:BK103)</f>
        <v>0</v>
      </c>
    </row>
    <row r="94" spans="1:65" s="2" customFormat="1" ht="33" customHeight="1">
      <c r="A94" s="36"/>
      <c r="B94" s="37"/>
      <c r="C94" s="180" t="s">
        <v>77</v>
      </c>
      <c r="D94" s="180" t="s">
        <v>138</v>
      </c>
      <c r="E94" s="181" t="s">
        <v>922</v>
      </c>
      <c r="F94" s="182" t="s">
        <v>923</v>
      </c>
      <c r="G94" s="183" t="s">
        <v>141</v>
      </c>
      <c r="H94" s="184">
        <v>84</v>
      </c>
      <c r="I94" s="185"/>
      <c r="J94" s="186">
        <f>ROUND(I94*H94,2)</f>
        <v>0</v>
      </c>
      <c r="K94" s="182" t="s">
        <v>142</v>
      </c>
      <c r="L94" s="41"/>
      <c r="M94" s="187" t="s">
        <v>18</v>
      </c>
      <c r="N94" s="188" t="s">
        <v>41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0.625</v>
      </c>
      <c r="T94" s="190">
        <f>S94*H94</f>
        <v>52.5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143</v>
      </c>
      <c r="AT94" s="191" t="s">
        <v>138</v>
      </c>
      <c r="AU94" s="191" t="s">
        <v>79</v>
      </c>
      <c r="AY94" s="19" t="s">
        <v>136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77</v>
      </c>
      <c r="BK94" s="192">
        <f>ROUND(I94*H94,2)</f>
        <v>0</v>
      </c>
      <c r="BL94" s="19" t="s">
        <v>143</v>
      </c>
      <c r="BM94" s="191" t="s">
        <v>924</v>
      </c>
    </row>
    <row r="95" spans="1:65" s="2" customFormat="1">
      <c r="A95" s="36"/>
      <c r="B95" s="37"/>
      <c r="C95" s="38"/>
      <c r="D95" s="193" t="s">
        <v>145</v>
      </c>
      <c r="E95" s="38"/>
      <c r="F95" s="194" t="s">
        <v>925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145</v>
      </c>
      <c r="AU95" s="19" t="s">
        <v>79</v>
      </c>
    </row>
    <row r="96" spans="1:65" s="13" customFormat="1">
      <c r="B96" s="198"/>
      <c r="C96" s="199"/>
      <c r="D96" s="200" t="s">
        <v>147</v>
      </c>
      <c r="E96" s="201" t="s">
        <v>18</v>
      </c>
      <c r="F96" s="202" t="s">
        <v>926</v>
      </c>
      <c r="G96" s="199"/>
      <c r="H96" s="201" t="s">
        <v>18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147</v>
      </c>
      <c r="AU96" s="208" t="s">
        <v>79</v>
      </c>
      <c r="AV96" s="13" t="s">
        <v>77</v>
      </c>
      <c r="AW96" s="13" t="s">
        <v>31</v>
      </c>
      <c r="AX96" s="13" t="s">
        <v>70</v>
      </c>
      <c r="AY96" s="208" t="s">
        <v>136</v>
      </c>
    </row>
    <row r="97" spans="1:65" s="14" customFormat="1">
      <c r="B97" s="209"/>
      <c r="C97" s="210"/>
      <c r="D97" s="200" t="s">
        <v>147</v>
      </c>
      <c r="E97" s="211" t="s">
        <v>18</v>
      </c>
      <c r="F97" s="212" t="s">
        <v>927</v>
      </c>
      <c r="G97" s="210"/>
      <c r="H97" s="213">
        <v>84</v>
      </c>
      <c r="I97" s="214"/>
      <c r="J97" s="210"/>
      <c r="K97" s="210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147</v>
      </c>
      <c r="AU97" s="219" t="s">
        <v>79</v>
      </c>
      <c r="AV97" s="14" t="s">
        <v>79</v>
      </c>
      <c r="AW97" s="14" t="s">
        <v>31</v>
      </c>
      <c r="AX97" s="14" t="s">
        <v>70</v>
      </c>
      <c r="AY97" s="219" t="s">
        <v>136</v>
      </c>
    </row>
    <row r="98" spans="1:65" s="15" customFormat="1">
      <c r="B98" s="220"/>
      <c r="C98" s="221"/>
      <c r="D98" s="200" t="s">
        <v>147</v>
      </c>
      <c r="E98" s="222" t="s">
        <v>18</v>
      </c>
      <c r="F98" s="223" t="s">
        <v>150</v>
      </c>
      <c r="G98" s="221"/>
      <c r="H98" s="224">
        <v>84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AT98" s="230" t="s">
        <v>147</v>
      </c>
      <c r="AU98" s="230" t="s">
        <v>79</v>
      </c>
      <c r="AV98" s="15" t="s">
        <v>143</v>
      </c>
      <c r="AW98" s="15" t="s">
        <v>31</v>
      </c>
      <c r="AX98" s="15" t="s">
        <v>77</v>
      </c>
      <c r="AY98" s="230" t="s">
        <v>136</v>
      </c>
    </row>
    <row r="99" spans="1:65" s="2" customFormat="1" ht="24.15" customHeight="1">
      <c r="A99" s="36"/>
      <c r="B99" s="37"/>
      <c r="C99" s="180" t="s">
        <v>79</v>
      </c>
      <c r="D99" s="180" t="s">
        <v>138</v>
      </c>
      <c r="E99" s="181" t="s">
        <v>564</v>
      </c>
      <c r="F99" s="182" t="s">
        <v>565</v>
      </c>
      <c r="G99" s="183" t="s">
        <v>141</v>
      </c>
      <c r="H99" s="184">
        <v>80.988</v>
      </c>
      <c r="I99" s="185"/>
      <c r="J99" s="186">
        <f>ROUND(I99*H99,2)</f>
        <v>0</v>
      </c>
      <c r="K99" s="182" t="s">
        <v>142</v>
      </c>
      <c r="L99" s="41"/>
      <c r="M99" s="187" t="s">
        <v>18</v>
      </c>
      <c r="N99" s="188" t="s">
        <v>41</v>
      </c>
      <c r="O99" s="66"/>
      <c r="P99" s="189">
        <f>O99*H99</f>
        <v>0</v>
      </c>
      <c r="Q99" s="189">
        <v>8.0000000000000007E-5</v>
      </c>
      <c r="R99" s="189">
        <f>Q99*H99</f>
        <v>6.4790400000000001E-3</v>
      </c>
      <c r="S99" s="189">
        <v>0.23</v>
      </c>
      <c r="T99" s="190">
        <f>S99*H99</f>
        <v>18.62724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138</v>
      </c>
      <c r="AU99" s="191" t="s">
        <v>79</v>
      </c>
      <c r="AY99" s="19" t="s">
        <v>136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143</v>
      </c>
      <c r="BM99" s="191" t="s">
        <v>928</v>
      </c>
    </row>
    <row r="100" spans="1:65" s="2" customFormat="1">
      <c r="A100" s="36"/>
      <c r="B100" s="37"/>
      <c r="C100" s="38"/>
      <c r="D100" s="193" t="s">
        <v>145</v>
      </c>
      <c r="E100" s="38"/>
      <c r="F100" s="194" t="s">
        <v>567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145</v>
      </c>
      <c r="AU100" s="19" t="s">
        <v>79</v>
      </c>
    </row>
    <row r="101" spans="1:65" s="13" customFormat="1">
      <c r="B101" s="198"/>
      <c r="C101" s="199"/>
      <c r="D101" s="200" t="s">
        <v>147</v>
      </c>
      <c r="E101" s="201" t="s">
        <v>18</v>
      </c>
      <c r="F101" s="202" t="s">
        <v>926</v>
      </c>
      <c r="G101" s="199"/>
      <c r="H101" s="201" t="s">
        <v>18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147</v>
      </c>
      <c r="AU101" s="208" t="s">
        <v>79</v>
      </c>
      <c r="AV101" s="13" t="s">
        <v>77</v>
      </c>
      <c r="AW101" s="13" t="s">
        <v>31</v>
      </c>
      <c r="AX101" s="13" t="s">
        <v>70</v>
      </c>
      <c r="AY101" s="208" t="s">
        <v>136</v>
      </c>
    </row>
    <row r="102" spans="1:65" s="14" customFormat="1">
      <c r="B102" s="209"/>
      <c r="C102" s="210"/>
      <c r="D102" s="200" t="s">
        <v>147</v>
      </c>
      <c r="E102" s="211" t="s">
        <v>18</v>
      </c>
      <c r="F102" s="212" t="s">
        <v>929</v>
      </c>
      <c r="G102" s="210"/>
      <c r="H102" s="213">
        <v>80.988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147</v>
      </c>
      <c r="AU102" s="219" t="s">
        <v>79</v>
      </c>
      <c r="AV102" s="14" t="s">
        <v>79</v>
      </c>
      <c r="AW102" s="14" t="s">
        <v>31</v>
      </c>
      <c r="AX102" s="14" t="s">
        <v>70</v>
      </c>
      <c r="AY102" s="219" t="s">
        <v>136</v>
      </c>
    </row>
    <row r="103" spans="1:65" s="15" customFormat="1">
      <c r="B103" s="220"/>
      <c r="C103" s="221"/>
      <c r="D103" s="200" t="s">
        <v>147</v>
      </c>
      <c r="E103" s="222" t="s">
        <v>18</v>
      </c>
      <c r="F103" s="223" t="s">
        <v>150</v>
      </c>
      <c r="G103" s="221"/>
      <c r="H103" s="224">
        <v>80.988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147</v>
      </c>
      <c r="AU103" s="230" t="s">
        <v>79</v>
      </c>
      <c r="AV103" s="15" t="s">
        <v>143</v>
      </c>
      <c r="AW103" s="15" t="s">
        <v>31</v>
      </c>
      <c r="AX103" s="15" t="s">
        <v>77</v>
      </c>
      <c r="AY103" s="230" t="s">
        <v>136</v>
      </c>
    </row>
    <row r="104" spans="1:65" s="12" customFormat="1" ht="22.8" customHeight="1">
      <c r="B104" s="164"/>
      <c r="C104" s="165"/>
      <c r="D104" s="166" t="s">
        <v>69</v>
      </c>
      <c r="E104" s="178" t="s">
        <v>190</v>
      </c>
      <c r="F104" s="178" t="s">
        <v>449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SUM(P105:P135)</f>
        <v>0</v>
      </c>
      <c r="Q104" s="172"/>
      <c r="R104" s="173">
        <f>SUM(R105:R135)</f>
        <v>12.341128340000001</v>
      </c>
      <c r="S104" s="172"/>
      <c r="T104" s="174">
        <f>SUM(T105:T135)</f>
        <v>293.50179010000005</v>
      </c>
      <c r="AR104" s="175" t="s">
        <v>77</v>
      </c>
      <c r="AT104" s="176" t="s">
        <v>69</v>
      </c>
      <c r="AU104" s="176" t="s">
        <v>77</v>
      </c>
      <c r="AY104" s="175" t="s">
        <v>136</v>
      </c>
      <c r="BK104" s="177">
        <f>SUM(BK105:BK135)</f>
        <v>0</v>
      </c>
    </row>
    <row r="105" spans="1:65" s="2" customFormat="1" ht="16.5" customHeight="1">
      <c r="A105" s="36"/>
      <c r="B105" s="37"/>
      <c r="C105" s="180" t="s">
        <v>157</v>
      </c>
      <c r="D105" s="180" t="s">
        <v>138</v>
      </c>
      <c r="E105" s="181" t="s">
        <v>930</v>
      </c>
      <c r="F105" s="182" t="s">
        <v>931</v>
      </c>
      <c r="G105" s="183" t="s">
        <v>199</v>
      </c>
      <c r="H105" s="184">
        <v>17.004000000000001</v>
      </c>
      <c r="I105" s="185"/>
      <c r="J105" s="186">
        <f>ROUND(I105*H105,2)</f>
        <v>0</v>
      </c>
      <c r="K105" s="182" t="s">
        <v>142</v>
      </c>
      <c r="L105" s="41"/>
      <c r="M105" s="187" t="s">
        <v>18</v>
      </c>
      <c r="N105" s="188" t="s">
        <v>41</v>
      </c>
      <c r="O105" s="66"/>
      <c r="P105" s="189">
        <f>O105*H105</f>
        <v>0</v>
      </c>
      <c r="Q105" s="189">
        <v>0.12</v>
      </c>
      <c r="R105" s="189">
        <f>Q105*H105</f>
        <v>2.0404800000000001</v>
      </c>
      <c r="S105" s="189">
        <v>2.4900000000000002</v>
      </c>
      <c r="T105" s="190">
        <f>S105*H105</f>
        <v>42.339960000000005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143</v>
      </c>
      <c r="AT105" s="191" t="s">
        <v>138</v>
      </c>
      <c r="AU105" s="191" t="s">
        <v>79</v>
      </c>
      <c r="AY105" s="19" t="s">
        <v>136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77</v>
      </c>
      <c r="BK105" s="192">
        <f>ROUND(I105*H105,2)</f>
        <v>0</v>
      </c>
      <c r="BL105" s="19" t="s">
        <v>143</v>
      </c>
      <c r="BM105" s="191" t="s">
        <v>932</v>
      </c>
    </row>
    <row r="106" spans="1:65" s="2" customFormat="1">
      <c r="A106" s="36"/>
      <c r="B106" s="37"/>
      <c r="C106" s="38"/>
      <c r="D106" s="193" t="s">
        <v>145</v>
      </c>
      <c r="E106" s="38"/>
      <c r="F106" s="194" t="s">
        <v>933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145</v>
      </c>
      <c r="AU106" s="19" t="s">
        <v>79</v>
      </c>
    </row>
    <row r="107" spans="1:65" s="13" customFormat="1">
      <c r="B107" s="198"/>
      <c r="C107" s="199"/>
      <c r="D107" s="200" t="s">
        <v>147</v>
      </c>
      <c r="E107" s="201" t="s">
        <v>18</v>
      </c>
      <c r="F107" s="202" t="s">
        <v>926</v>
      </c>
      <c r="G107" s="199"/>
      <c r="H107" s="201" t="s">
        <v>18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147</v>
      </c>
      <c r="AU107" s="208" t="s">
        <v>79</v>
      </c>
      <c r="AV107" s="13" t="s">
        <v>77</v>
      </c>
      <c r="AW107" s="13" t="s">
        <v>31</v>
      </c>
      <c r="AX107" s="13" t="s">
        <v>70</v>
      </c>
      <c r="AY107" s="208" t="s">
        <v>136</v>
      </c>
    </row>
    <row r="108" spans="1:65" s="14" customFormat="1">
      <c r="B108" s="209"/>
      <c r="C108" s="210"/>
      <c r="D108" s="200" t="s">
        <v>147</v>
      </c>
      <c r="E108" s="211" t="s">
        <v>18</v>
      </c>
      <c r="F108" s="212" t="s">
        <v>934</v>
      </c>
      <c r="G108" s="210"/>
      <c r="H108" s="213">
        <v>17.004000000000001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147</v>
      </c>
      <c r="AU108" s="219" t="s">
        <v>79</v>
      </c>
      <c r="AV108" s="14" t="s">
        <v>79</v>
      </c>
      <c r="AW108" s="14" t="s">
        <v>31</v>
      </c>
      <c r="AX108" s="14" t="s">
        <v>70</v>
      </c>
      <c r="AY108" s="219" t="s">
        <v>136</v>
      </c>
    </row>
    <row r="109" spans="1:65" s="15" customFormat="1">
      <c r="B109" s="220"/>
      <c r="C109" s="221"/>
      <c r="D109" s="200" t="s">
        <v>147</v>
      </c>
      <c r="E109" s="222" t="s">
        <v>18</v>
      </c>
      <c r="F109" s="223" t="s">
        <v>150</v>
      </c>
      <c r="G109" s="221"/>
      <c r="H109" s="224">
        <v>17.004000000000001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147</v>
      </c>
      <c r="AU109" s="230" t="s">
        <v>79</v>
      </c>
      <c r="AV109" s="15" t="s">
        <v>143</v>
      </c>
      <c r="AW109" s="15" t="s">
        <v>31</v>
      </c>
      <c r="AX109" s="15" t="s">
        <v>77</v>
      </c>
      <c r="AY109" s="230" t="s">
        <v>136</v>
      </c>
    </row>
    <row r="110" spans="1:65" s="2" customFormat="1" ht="16.5" customHeight="1">
      <c r="A110" s="36"/>
      <c r="B110" s="37"/>
      <c r="C110" s="180" t="s">
        <v>143</v>
      </c>
      <c r="D110" s="180" t="s">
        <v>138</v>
      </c>
      <c r="E110" s="181" t="s">
        <v>935</v>
      </c>
      <c r="F110" s="182" t="s">
        <v>936</v>
      </c>
      <c r="G110" s="183" t="s">
        <v>199</v>
      </c>
      <c r="H110" s="184">
        <v>52.829000000000001</v>
      </c>
      <c r="I110" s="185"/>
      <c r="J110" s="186">
        <f>ROUND(I110*H110,2)</f>
        <v>0</v>
      </c>
      <c r="K110" s="182" t="s">
        <v>142</v>
      </c>
      <c r="L110" s="41"/>
      <c r="M110" s="187" t="s">
        <v>18</v>
      </c>
      <c r="N110" s="188" t="s">
        <v>41</v>
      </c>
      <c r="O110" s="66"/>
      <c r="P110" s="189">
        <f>O110*H110</f>
        <v>0</v>
      </c>
      <c r="Q110" s="189">
        <v>0.12</v>
      </c>
      <c r="R110" s="189">
        <f>Q110*H110</f>
        <v>6.33948</v>
      </c>
      <c r="S110" s="189">
        <v>2.4900000000000002</v>
      </c>
      <c r="T110" s="190">
        <f>S110*H110</f>
        <v>131.54421000000002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143</v>
      </c>
      <c r="AT110" s="191" t="s">
        <v>138</v>
      </c>
      <c r="AU110" s="191" t="s">
        <v>79</v>
      </c>
      <c r="AY110" s="19" t="s">
        <v>136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77</v>
      </c>
      <c r="BK110" s="192">
        <f>ROUND(I110*H110,2)</f>
        <v>0</v>
      </c>
      <c r="BL110" s="19" t="s">
        <v>143</v>
      </c>
      <c r="BM110" s="191" t="s">
        <v>937</v>
      </c>
    </row>
    <row r="111" spans="1:65" s="2" customFormat="1">
      <c r="A111" s="36"/>
      <c r="B111" s="37"/>
      <c r="C111" s="38"/>
      <c r="D111" s="193" t="s">
        <v>145</v>
      </c>
      <c r="E111" s="38"/>
      <c r="F111" s="194" t="s">
        <v>938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145</v>
      </c>
      <c r="AU111" s="19" t="s">
        <v>79</v>
      </c>
    </row>
    <row r="112" spans="1:65" s="13" customFormat="1">
      <c r="B112" s="198"/>
      <c r="C112" s="199"/>
      <c r="D112" s="200" t="s">
        <v>147</v>
      </c>
      <c r="E112" s="201" t="s">
        <v>18</v>
      </c>
      <c r="F112" s="202" t="s">
        <v>926</v>
      </c>
      <c r="G112" s="199"/>
      <c r="H112" s="201" t="s">
        <v>18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147</v>
      </c>
      <c r="AU112" s="208" t="s">
        <v>79</v>
      </c>
      <c r="AV112" s="13" t="s">
        <v>77</v>
      </c>
      <c r="AW112" s="13" t="s">
        <v>31</v>
      </c>
      <c r="AX112" s="13" t="s">
        <v>70</v>
      </c>
      <c r="AY112" s="208" t="s">
        <v>136</v>
      </c>
    </row>
    <row r="113" spans="1:65" s="14" customFormat="1">
      <c r="B113" s="209"/>
      <c r="C113" s="210"/>
      <c r="D113" s="200" t="s">
        <v>147</v>
      </c>
      <c r="E113" s="211" t="s">
        <v>18</v>
      </c>
      <c r="F113" s="212" t="s">
        <v>939</v>
      </c>
      <c r="G113" s="210"/>
      <c r="H113" s="213">
        <v>25.893999999999998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147</v>
      </c>
      <c r="AU113" s="219" t="s">
        <v>79</v>
      </c>
      <c r="AV113" s="14" t="s">
        <v>79</v>
      </c>
      <c r="AW113" s="14" t="s">
        <v>31</v>
      </c>
      <c r="AX113" s="14" t="s">
        <v>70</v>
      </c>
      <c r="AY113" s="219" t="s">
        <v>136</v>
      </c>
    </row>
    <row r="114" spans="1:65" s="14" customFormat="1">
      <c r="B114" s="209"/>
      <c r="C114" s="210"/>
      <c r="D114" s="200" t="s">
        <v>147</v>
      </c>
      <c r="E114" s="211" t="s">
        <v>18</v>
      </c>
      <c r="F114" s="212" t="s">
        <v>940</v>
      </c>
      <c r="G114" s="210"/>
      <c r="H114" s="213">
        <v>17.335000000000001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147</v>
      </c>
      <c r="AU114" s="219" t="s">
        <v>79</v>
      </c>
      <c r="AV114" s="14" t="s">
        <v>79</v>
      </c>
      <c r="AW114" s="14" t="s">
        <v>31</v>
      </c>
      <c r="AX114" s="14" t="s">
        <v>70</v>
      </c>
      <c r="AY114" s="219" t="s">
        <v>136</v>
      </c>
    </row>
    <row r="115" spans="1:65" s="14" customFormat="1">
      <c r="B115" s="209"/>
      <c r="C115" s="210"/>
      <c r="D115" s="200" t="s">
        <v>147</v>
      </c>
      <c r="E115" s="211" t="s">
        <v>18</v>
      </c>
      <c r="F115" s="212" t="s">
        <v>941</v>
      </c>
      <c r="G115" s="210"/>
      <c r="H115" s="213">
        <v>9.6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147</v>
      </c>
      <c r="AU115" s="219" t="s">
        <v>79</v>
      </c>
      <c r="AV115" s="14" t="s">
        <v>79</v>
      </c>
      <c r="AW115" s="14" t="s">
        <v>31</v>
      </c>
      <c r="AX115" s="14" t="s">
        <v>70</v>
      </c>
      <c r="AY115" s="219" t="s">
        <v>136</v>
      </c>
    </row>
    <row r="116" spans="1:65" s="15" customFormat="1">
      <c r="B116" s="220"/>
      <c r="C116" s="221"/>
      <c r="D116" s="200" t="s">
        <v>147</v>
      </c>
      <c r="E116" s="222" t="s">
        <v>18</v>
      </c>
      <c r="F116" s="223" t="s">
        <v>150</v>
      </c>
      <c r="G116" s="221"/>
      <c r="H116" s="224">
        <v>52.829000000000001</v>
      </c>
      <c r="I116" s="225"/>
      <c r="J116" s="221"/>
      <c r="K116" s="221"/>
      <c r="L116" s="226"/>
      <c r="M116" s="227"/>
      <c r="N116" s="228"/>
      <c r="O116" s="228"/>
      <c r="P116" s="228"/>
      <c r="Q116" s="228"/>
      <c r="R116" s="228"/>
      <c r="S116" s="228"/>
      <c r="T116" s="229"/>
      <c r="AT116" s="230" t="s">
        <v>147</v>
      </c>
      <c r="AU116" s="230" t="s">
        <v>79</v>
      </c>
      <c r="AV116" s="15" t="s">
        <v>143</v>
      </c>
      <c r="AW116" s="15" t="s">
        <v>31</v>
      </c>
      <c r="AX116" s="15" t="s">
        <v>77</v>
      </c>
      <c r="AY116" s="230" t="s">
        <v>136</v>
      </c>
    </row>
    <row r="117" spans="1:65" s="2" customFormat="1" ht="16.5" customHeight="1">
      <c r="A117" s="36"/>
      <c r="B117" s="37"/>
      <c r="C117" s="180" t="s">
        <v>168</v>
      </c>
      <c r="D117" s="180" t="s">
        <v>138</v>
      </c>
      <c r="E117" s="181" t="s">
        <v>942</v>
      </c>
      <c r="F117" s="182" t="s">
        <v>943</v>
      </c>
      <c r="G117" s="183" t="s">
        <v>199</v>
      </c>
      <c r="H117" s="184">
        <v>32.533999999999999</v>
      </c>
      <c r="I117" s="185"/>
      <c r="J117" s="186">
        <f>ROUND(I117*H117,2)</f>
        <v>0</v>
      </c>
      <c r="K117" s="182" t="s">
        <v>142</v>
      </c>
      <c r="L117" s="41"/>
      <c r="M117" s="187" t="s">
        <v>18</v>
      </c>
      <c r="N117" s="188" t="s">
        <v>41</v>
      </c>
      <c r="O117" s="66"/>
      <c r="P117" s="189">
        <f>O117*H117</f>
        <v>0</v>
      </c>
      <c r="Q117" s="189">
        <v>0.12171</v>
      </c>
      <c r="R117" s="189">
        <f>Q117*H117</f>
        <v>3.9597131399999999</v>
      </c>
      <c r="S117" s="189">
        <v>2.4</v>
      </c>
      <c r="T117" s="190">
        <f>S117*H117</f>
        <v>78.081599999999995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143</v>
      </c>
      <c r="AT117" s="191" t="s">
        <v>138</v>
      </c>
      <c r="AU117" s="191" t="s">
        <v>79</v>
      </c>
      <c r="AY117" s="19" t="s">
        <v>136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77</v>
      </c>
      <c r="BK117" s="192">
        <f>ROUND(I117*H117,2)</f>
        <v>0</v>
      </c>
      <c r="BL117" s="19" t="s">
        <v>143</v>
      </c>
      <c r="BM117" s="191" t="s">
        <v>944</v>
      </c>
    </row>
    <row r="118" spans="1:65" s="2" customFormat="1">
      <c r="A118" s="36"/>
      <c r="B118" s="37"/>
      <c r="C118" s="38"/>
      <c r="D118" s="193" t="s">
        <v>145</v>
      </c>
      <c r="E118" s="38"/>
      <c r="F118" s="194" t="s">
        <v>945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145</v>
      </c>
      <c r="AU118" s="19" t="s">
        <v>79</v>
      </c>
    </row>
    <row r="119" spans="1:65" s="13" customFormat="1">
      <c r="B119" s="198"/>
      <c r="C119" s="199"/>
      <c r="D119" s="200" t="s">
        <v>147</v>
      </c>
      <c r="E119" s="201" t="s">
        <v>18</v>
      </c>
      <c r="F119" s="202" t="s">
        <v>926</v>
      </c>
      <c r="G119" s="199"/>
      <c r="H119" s="201" t="s">
        <v>18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147</v>
      </c>
      <c r="AU119" s="208" t="s">
        <v>79</v>
      </c>
      <c r="AV119" s="13" t="s">
        <v>77</v>
      </c>
      <c r="AW119" s="13" t="s">
        <v>31</v>
      </c>
      <c r="AX119" s="13" t="s">
        <v>70</v>
      </c>
      <c r="AY119" s="208" t="s">
        <v>136</v>
      </c>
    </row>
    <row r="120" spans="1:65" s="14" customFormat="1">
      <c r="B120" s="209"/>
      <c r="C120" s="210"/>
      <c r="D120" s="200" t="s">
        <v>147</v>
      </c>
      <c r="E120" s="211" t="s">
        <v>18</v>
      </c>
      <c r="F120" s="212" t="s">
        <v>946</v>
      </c>
      <c r="G120" s="210"/>
      <c r="H120" s="213">
        <v>32.533999999999999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147</v>
      </c>
      <c r="AU120" s="219" t="s">
        <v>79</v>
      </c>
      <c r="AV120" s="14" t="s">
        <v>79</v>
      </c>
      <c r="AW120" s="14" t="s">
        <v>31</v>
      </c>
      <c r="AX120" s="14" t="s">
        <v>70</v>
      </c>
      <c r="AY120" s="219" t="s">
        <v>136</v>
      </c>
    </row>
    <row r="121" spans="1:65" s="15" customFormat="1">
      <c r="B121" s="220"/>
      <c r="C121" s="221"/>
      <c r="D121" s="200" t="s">
        <v>147</v>
      </c>
      <c r="E121" s="222" t="s">
        <v>18</v>
      </c>
      <c r="F121" s="223" t="s">
        <v>150</v>
      </c>
      <c r="G121" s="221"/>
      <c r="H121" s="224">
        <v>32.533999999999999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147</v>
      </c>
      <c r="AU121" s="230" t="s">
        <v>79</v>
      </c>
      <c r="AV121" s="15" t="s">
        <v>143</v>
      </c>
      <c r="AW121" s="15" t="s">
        <v>31</v>
      </c>
      <c r="AX121" s="15" t="s">
        <v>77</v>
      </c>
      <c r="AY121" s="230" t="s">
        <v>136</v>
      </c>
    </row>
    <row r="122" spans="1:65" s="2" customFormat="1" ht="24.15" customHeight="1">
      <c r="A122" s="36"/>
      <c r="B122" s="37"/>
      <c r="C122" s="180" t="s">
        <v>174</v>
      </c>
      <c r="D122" s="180" t="s">
        <v>138</v>
      </c>
      <c r="E122" s="181" t="s">
        <v>947</v>
      </c>
      <c r="F122" s="182" t="s">
        <v>948</v>
      </c>
      <c r="G122" s="183" t="s">
        <v>404</v>
      </c>
      <c r="H122" s="184">
        <v>6.56</v>
      </c>
      <c r="I122" s="185"/>
      <c r="J122" s="186">
        <f>ROUND(I122*H122,2)</f>
        <v>0</v>
      </c>
      <c r="K122" s="182" t="s">
        <v>142</v>
      </c>
      <c r="L122" s="41"/>
      <c r="M122" s="187" t="s">
        <v>18</v>
      </c>
      <c r="N122" s="188" t="s">
        <v>41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2.0550000000000002</v>
      </c>
      <c r="T122" s="190">
        <f>S122*H122</f>
        <v>13.4808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143</v>
      </c>
      <c r="AT122" s="191" t="s">
        <v>138</v>
      </c>
      <c r="AU122" s="191" t="s">
        <v>79</v>
      </c>
      <c r="AY122" s="19" t="s">
        <v>136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77</v>
      </c>
      <c r="BK122" s="192">
        <f>ROUND(I122*H122,2)</f>
        <v>0</v>
      </c>
      <c r="BL122" s="19" t="s">
        <v>143</v>
      </c>
      <c r="BM122" s="191" t="s">
        <v>949</v>
      </c>
    </row>
    <row r="123" spans="1:65" s="2" customFormat="1">
      <c r="A123" s="36"/>
      <c r="B123" s="37"/>
      <c r="C123" s="38"/>
      <c r="D123" s="193" t="s">
        <v>145</v>
      </c>
      <c r="E123" s="38"/>
      <c r="F123" s="194" t="s">
        <v>950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145</v>
      </c>
      <c r="AU123" s="19" t="s">
        <v>79</v>
      </c>
    </row>
    <row r="124" spans="1:65" s="13" customFormat="1">
      <c r="B124" s="198"/>
      <c r="C124" s="199"/>
      <c r="D124" s="200" t="s">
        <v>147</v>
      </c>
      <c r="E124" s="201" t="s">
        <v>18</v>
      </c>
      <c r="F124" s="202" t="s">
        <v>926</v>
      </c>
      <c r="G124" s="199"/>
      <c r="H124" s="201" t="s">
        <v>18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147</v>
      </c>
      <c r="AU124" s="208" t="s">
        <v>79</v>
      </c>
      <c r="AV124" s="13" t="s">
        <v>77</v>
      </c>
      <c r="AW124" s="13" t="s">
        <v>31</v>
      </c>
      <c r="AX124" s="13" t="s">
        <v>70</v>
      </c>
      <c r="AY124" s="208" t="s">
        <v>136</v>
      </c>
    </row>
    <row r="125" spans="1:65" s="14" customFormat="1">
      <c r="B125" s="209"/>
      <c r="C125" s="210"/>
      <c r="D125" s="200" t="s">
        <v>147</v>
      </c>
      <c r="E125" s="211" t="s">
        <v>18</v>
      </c>
      <c r="F125" s="212" t="s">
        <v>951</v>
      </c>
      <c r="G125" s="210"/>
      <c r="H125" s="213">
        <v>6.56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147</v>
      </c>
      <c r="AU125" s="219" t="s">
        <v>79</v>
      </c>
      <c r="AV125" s="14" t="s">
        <v>79</v>
      </c>
      <c r="AW125" s="14" t="s">
        <v>31</v>
      </c>
      <c r="AX125" s="14" t="s">
        <v>70</v>
      </c>
      <c r="AY125" s="219" t="s">
        <v>136</v>
      </c>
    </row>
    <row r="126" spans="1:65" s="15" customFormat="1">
      <c r="B126" s="220"/>
      <c r="C126" s="221"/>
      <c r="D126" s="200" t="s">
        <v>147</v>
      </c>
      <c r="E126" s="222" t="s">
        <v>18</v>
      </c>
      <c r="F126" s="223" t="s">
        <v>150</v>
      </c>
      <c r="G126" s="221"/>
      <c r="H126" s="224">
        <v>6.56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147</v>
      </c>
      <c r="AU126" s="230" t="s">
        <v>79</v>
      </c>
      <c r="AV126" s="15" t="s">
        <v>143</v>
      </c>
      <c r="AW126" s="15" t="s">
        <v>31</v>
      </c>
      <c r="AX126" s="15" t="s">
        <v>77</v>
      </c>
      <c r="AY126" s="230" t="s">
        <v>136</v>
      </c>
    </row>
    <row r="127" spans="1:65" s="2" customFormat="1" ht="16.5" customHeight="1">
      <c r="A127" s="36"/>
      <c r="B127" s="37"/>
      <c r="C127" s="180" t="s">
        <v>179</v>
      </c>
      <c r="D127" s="180" t="s">
        <v>138</v>
      </c>
      <c r="E127" s="181" t="s">
        <v>952</v>
      </c>
      <c r="F127" s="182" t="s">
        <v>953</v>
      </c>
      <c r="G127" s="183" t="s">
        <v>404</v>
      </c>
      <c r="H127" s="184">
        <v>18.190000000000001</v>
      </c>
      <c r="I127" s="185"/>
      <c r="J127" s="186">
        <f>ROUND(I127*H127,2)</f>
        <v>0</v>
      </c>
      <c r="K127" s="182" t="s">
        <v>142</v>
      </c>
      <c r="L127" s="41"/>
      <c r="M127" s="187" t="s">
        <v>18</v>
      </c>
      <c r="N127" s="188" t="s">
        <v>41</v>
      </c>
      <c r="O127" s="66"/>
      <c r="P127" s="189">
        <f>O127*H127</f>
        <v>0</v>
      </c>
      <c r="Q127" s="189">
        <v>8.0000000000000007E-5</v>
      </c>
      <c r="R127" s="189">
        <f>Q127*H127</f>
        <v>1.4552000000000002E-3</v>
      </c>
      <c r="S127" s="189">
        <v>1.7999999999999999E-2</v>
      </c>
      <c r="T127" s="190">
        <f>S127*H127</f>
        <v>0.32741999999999999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138</v>
      </c>
      <c r="AU127" s="191" t="s">
        <v>79</v>
      </c>
      <c r="AY127" s="19" t="s">
        <v>136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77</v>
      </c>
      <c r="BK127" s="192">
        <f>ROUND(I127*H127,2)</f>
        <v>0</v>
      </c>
      <c r="BL127" s="19" t="s">
        <v>143</v>
      </c>
      <c r="BM127" s="191" t="s">
        <v>954</v>
      </c>
    </row>
    <row r="128" spans="1:65" s="2" customFormat="1">
      <c r="A128" s="36"/>
      <c r="B128" s="37"/>
      <c r="C128" s="38"/>
      <c r="D128" s="193" t="s">
        <v>145</v>
      </c>
      <c r="E128" s="38"/>
      <c r="F128" s="194" t="s">
        <v>955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145</v>
      </c>
      <c r="AU128" s="19" t="s">
        <v>79</v>
      </c>
    </row>
    <row r="129" spans="1:65" s="13" customFormat="1">
      <c r="B129" s="198"/>
      <c r="C129" s="199"/>
      <c r="D129" s="200" t="s">
        <v>147</v>
      </c>
      <c r="E129" s="201" t="s">
        <v>18</v>
      </c>
      <c r="F129" s="202" t="s">
        <v>926</v>
      </c>
      <c r="G129" s="199"/>
      <c r="H129" s="201" t="s">
        <v>18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147</v>
      </c>
      <c r="AU129" s="208" t="s">
        <v>79</v>
      </c>
      <c r="AV129" s="13" t="s">
        <v>77</v>
      </c>
      <c r="AW129" s="13" t="s">
        <v>31</v>
      </c>
      <c r="AX129" s="13" t="s">
        <v>70</v>
      </c>
      <c r="AY129" s="208" t="s">
        <v>136</v>
      </c>
    </row>
    <row r="130" spans="1:65" s="14" customFormat="1">
      <c r="B130" s="209"/>
      <c r="C130" s="210"/>
      <c r="D130" s="200" t="s">
        <v>147</v>
      </c>
      <c r="E130" s="211" t="s">
        <v>18</v>
      </c>
      <c r="F130" s="212" t="s">
        <v>956</v>
      </c>
      <c r="G130" s="210"/>
      <c r="H130" s="213">
        <v>18.190000000000001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147</v>
      </c>
      <c r="AU130" s="219" t="s">
        <v>79</v>
      </c>
      <c r="AV130" s="14" t="s">
        <v>79</v>
      </c>
      <c r="AW130" s="14" t="s">
        <v>31</v>
      </c>
      <c r="AX130" s="14" t="s">
        <v>70</v>
      </c>
      <c r="AY130" s="219" t="s">
        <v>136</v>
      </c>
    </row>
    <row r="131" spans="1:65" s="15" customFormat="1">
      <c r="B131" s="220"/>
      <c r="C131" s="221"/>
      <c r="D131" s="200" t="s">
        <v>147</v>
      </c>
      <c r="E131" s="222" t="s">
        <v>18</v>
      </c>
      <c r="F131" s="223" t="s">
        <v>150</v>
      </c>
      <c r="G131" s="221"/>
      <c r="H131" s="224">
        <v>18.190000000000001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147</v>
      </c>
      <c r="AU131" s="230" t="s">
        <v>79</v>
      </c>
      <c r="AV131" s="15" t="s">
        <v>143</v>
      </c>
      <c r="AW131" s="15" t="s">
        <v>31</v>
      </c>
      <c r="AX131" s="15" t="s">
        <v>77</v>
      </c>
      <c r="AY131" s="230" t="s">
        <v>136</v>
      </c>
    </row>
    <row r="132" spans="1:65" s="2" customFormat="1" ht="16.5" customHeight="1">
      <c r="A132" s="36"/>
      <c r="B132" s="37"/>
      <c r="C132" s="180" t="s">
        <v>184</v>
      </c>
      <c r="D132" s="180" t="s">
        <v>138</v>
      </c>
      <c r="E132" s="181" t="s">
        <v>957</v>
      </c>
      <c r="F132" s="182" t="s">
        <v>958</v>
      </c>
      <c r="G132" s="183" t="s">
        <v>141</v>
      </c>
      <c r="H132" s="184">
        <v>46.97</v>
      </c>
      <c r="I132" s="185"/>
      <c r="J132" s="186">
        <f>ROUND(I132*H132,2)</f>
        <v>0</v>
      </c>
      <c r="K132" s="182" t="s">
        <v>689</v>
      </c>
      <c r="L132" s="41"/>
      <c r="M132" s="187" t="s">
        <v>18</v>
      </c>
      <c r="N132" s="188" t="s">
        <v>41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0.59033000000000002</v>
      </c>
      <c r="T132" s="190">
        <f>S132*H132</f>
        <v>27.7278001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138</v>
      </c>
      <c r="AU132" s="191" t="s">
        <v>79</v>
      </c>
      <c r="AY132" s="19" t="s">
        <v>136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77</v>
      </c>
      <c r="BK132" s="192">
        <f>ROUND(I132*H132,2)</f>
        <v>0</v>
      </c>
      <c r="BL132" s="19" t="s">
        <v>143</v>
      </c>
      <c r="BM132" s="191" t="s">
        <v>959</v>
      </c>
    </row>
    <row r="133" spans="1:65" s="13" customFormat="1">
      <c r="B133" s="198"/>
      <c r="C133" s="199"/>
      <c r="D133" s="200" t="s">
        <v>147</v>
      </c>
      <c r="E133" s="201" t="s">
        <v>18</v>
      </c>
      <c r="F133" s="202" t="s">
        <v>926</v>
      </c>
      <c r="G133" s="199"/>
      <c r="H133" s="201" t="s">
        <v>18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147</v>
      </c>
      <c r="AU133" s="208" t="s">
        <v>79</v>
      </c>
      <c r="AV133" s="13" t="s">
        <v>77</v>
      </c>
      <c r="AW133" s="13" t="s">
        <v>31</v>
      </c>
      <c r="AX133" s="13" t="s">
        <v>70</v>
      </c>
      <c r="AY133" s="208" t="s">
        <v>136</v>
      </c>
    </row>
    <row r="134" spans="1:65" s="14" customFormat="1">
      <c r="B134" s="209"/>
      <c r="C134" s="210"/>
      <c r="D134" s="200" t="s">
        <v>147</v>
      </c>
      <c r="E134" s="211" t="s">
        <v>18</v>
      </c>
      <c r="F134" s="212" t="s">
        <v>960</v>
      </c>
      <c r="G134" s="210"/>
      <c r="H134" s="213">
        <v>46.97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147</v>
      </c>
      <c r="AU134" s="219" t="s">
        <v>79</v>
      </c>
      <c r="AV134" s="14" t="s">
        <v>79</v>
      </c>
      <c r="AW134" s="14" t="s">
        <v>31</v>
      </c>
      <c r="AX134" s="14" t="s">
        <v>70</v>
      </c>
      <c r="AY134" s="219" t="s">
        <v>136</v>
      </c>
    </row>
    <row r="135" spans="1:65" s="15" customFormat="1">
      <c r="B135" s="220"/>
      <c r="C135" s="221"/>
      <c r="D135" s="200" t="s">
        <v>147</v>
      </c>
      <c r="E135" s="222" t="s">
        <v>18</v>
      </c>
      <c r="F135" s="223" t="s">
        <v>150</v>
      </c>
      <c r="G135" s="221"/>
      <c r="H135" s="224">
        <v>46.97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147</v>
      </c>
      <c r="AU135" s="230" t="s">
        <v>79</v>
      </c>
      <c r="AV135" s="15" t="s">
        <v>143</v>
      </c>
      <c r="AW135" s="15" t="s">
        <v>31</v>
      </c>
      <c r="AX135" s="15" t="s">
        <v>77</v>
      </c>
      <c r="AY135" s="230" t="s">
        <v>136</v>
      </c>
    </row>
    <row r="136" spans="1:65" s="12" customFormat="1" ht="22.8" customHeight="1">
      <c r="B136" s="164"/>
      <c r="C136" s="165"/>
      <c r="D136" s="166" t="s">
        <v>69</v>
      </c>
      <c r="E136" s="178" t="s">
        <v>483</v>
      </c>
      <c r="F136" s="178" t="s">
        <v>484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SUM(P137:P162)</f>
        <v>0</v>
      </c>
      <c r="Q136" s="172"/>
      <c r="R136" s="173">
        <f>SUM(R137:R162)</f>
        <v>0</v>
      </c>
      <c r="S136" s="172"/>
      <c r="T136" s="174">
        <f>SUM(T137:T162)</f>
        <v>0</v>
      </c>
      <c r="AR136" s="175" t="s">
        <v>77</v>
      </c>
      <c r="AT136" s="176" t="s">
        <v>69</v>
      </c>
      <c r="AU136" s="176" t="s">
        <v>77</v>
      </c>
      <c r="AY136" s="175" t="s">
        <v>136</v>
      </c>
      <c r="BK136" s="177">
        <f>SUM(BK137:BK162)</f>
        <v>0</v>
      </c>
    </row>
    <row r="137" spans="1:65" s="2" customFormat="1" ht="21.75" customHeight="1">
      <c r="A137" s="36"/>
      <c r="B137" s="37"/>
      <c r="C137" s="180" t="s">
        <v>190</v>
      </c>
      <c r="D137" s="180" t="s">
        <v>138</v>
      </c>
      <c r="E137" s="181" t="s">
        <v>961</v>
      </c>
      <c r="F137" s="182" t="s">
        <v>962</v>
      </c>
      <c r="G137" s="183" t="s">
        <v>279</v>
      </c>
      <c r="H137" s="184">
        <v>364.85300000000001</v>
      </c>
      <c r="I137" s="185"/>
      <c r="J137" s="186">
        <f>ROUND(I137*H137,2)</f>
        <v>0</v>
      </c>
      <c r="K137" s="182" t="s">
        <v>142</v>
      </c>
      <c r="L137" s="41"/>
      <c r="M137" s="187" t="s">
        <v>18</v>
      </c>
      <c r="N137" s="188" t="s">
        <v>41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143</v>
      </c>
      <c r="AT137" s="191" t="s">
        <v>138</v>
      </c>
      <c r="AU137" s="191" t="s">
        <v>79</v>
      </c>
      <c r="AY137" s="19" t="s">
        <v>136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77</v>
      </c>
      <c r="BK137" s="192">
        <f>ROUND(I137*H137,2)</f>
        <v>0</v>
      </c>
      <c r="BL137" s="19" t="s">
        <v>143</v>
      </c>
      <c r="BM137" s="191" t="s">
        <v>963</v>
      </c>
    </row>
    <row r="138" spans="1:65" s="2" customFormat="1">
      <c r="A138" s="36"/>
      <c r="B138" s="37"/>
      <c r="C138" s="38"/>
      <c r="D138" s="193" t="s">
        <v>145</v>
      </c>
      <c r="E138" s="38"/>
      <c r="F138" s="194" t="s">
        <v>964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145</v>
      </c>
      <c r="AU138" s="19" t="s">
        <v>79</v>
      </c>
    </row>
    <row r="139" spans="1:65" s="2" customFormat="1" ht="24.15" customHeight="1">
      <c r="A139" s="36"/>
      <c r="B139" s="37"/>
      <c r="C139" s="180" t="s">
        <v>196</v>
      </c>
      <c r="D139" s="180" t="s">
        <v>138</v>
      </c>
      <c r="E139" s="181" t="s">
        <v>965</v>
      </c>
      <c r="F139" s="182" t="s">
        <v>966</v>
      </c>
      <c r="G139" s="183" t="s">
        <v>279</v>
      </c>
      <c r="H139" s="184">
        <v>6932.2070000000003</v>
      </c>
      <c r="I139" s="185"/>
      <c r="J139" s="186">
        <f>ROUND(I139*H139,2)</f>
        <v>0</v>
      </c>
      <c r="K139" s="182" t="s">
        <v>142</v>
      </c>
      <c r="L139" s="41"/>
      <c r="M139" s="187" t="s">
        <v>18</v>
      </c>
      <c r="N139" s="188" t="s">
        <v>41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143</v>
      </c>
      <c r="AT139" s="191" t="s">
        <v>138</v>
      </c>
      <c r="AU139" s="191" t="s">
        <v>79</v>
      </c>
      <c r="AY139" s="19" t="s">
        <v>136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77</v>
      </c>
      <c r="BK139" s="192">
        <f>ROUND(I139*H139,2)</f>
        <v>0</v>
      </c>
      <c r="BL139" s="19" t="s">
        <v>143</v>
      </c>
      <c r="BM139" s="191" t="s">
        <v>967</v>
      </c>
    </row>
    <row r="140" spans="1:65" s="2" customFormat="1">
      <c r="A140" s="36"/>
      <c r="B140" s="37"/>
      <c r="C140" s="38"/>
      <c r="D140" s="193" t="s">
        <v>145</v>
      </c>
      <c r="E140" s="38"/>
      <c r="F140" s="194" t="s">
        <v>968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145</v>
      </c>
      <c r="AU140" s="19" t="s">
        <v>79</v>
      </c>
    </row>
    <row r="141" spans="1:65" s="14" customFormat="1">
      <c r="B141" s="209"/>
      <c r="C141" s="210"/>
      <c r="D141" s="200" t="s">
        <v>147</v>
      </c>
      <c r="E141" s="210"/>
      <c r="F141" s="212" t="s">
        <v>969</v>
      </c>
      <c r="G141" s="210"/>
      <c r="H141" s="213">
        <v>6932.2070000000003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147</v>
      </c>
      <c r="AU141" s="219" t="s">
        <v>79</v>
      </c>
      <c r="AV141" s="14" t="s">
        <v>79</v>
      </c>
      <c r="AW141" s="14" t="s">
        <v>4</v>
      </c>
      <c r="AX141" s="14" t="s">
        <v>77</v>
      </c>
      <c r="AY141" s="219" t="s">
        <v>136</v>
      </c>
    </row>
    <row r="142" spans="1:65" s="2" customFormat="1" ht="16.5" customHeight="1">
      <c r="A142" s="36"/>
      <c r="B142" s="37"/>
      <c r="C142" s="180" t="s">
        <v>204</v>
      </c>
      <c r="D142" s="180" t="s">
        <v>138</v>
      </c>
      <c r="E142" s="181" t="s">
        <v>970</v>
      </c>
      <c r="F142" s="182" t="s">
        <v>971</v>
      </c>
      <c r="G142" s="183" t="s">
        <v>279</v>
      </c>
      <c r="H142" s="184">
        <v>364.85300000000001</v>
      </c>
      <c r="I142" s="185"/>
      <c r="J142" s="186">
        <f>ROUND(I142*H142,2)</f>
        <v>0</v>
      </c>
      <c r="K142" s="182" t="s">
        <v>142</v>
      </c>
      <c r="L142" s="41"/>
      <c r="M142" s="187" t="s">
        <v>18</v>
      </c>
      <c r="N142" s="188" t="s">
        <v>41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143</v>
      </c>
      <c r="AT142" s="191" t="s">
        <v>138</v>
      </c>
      <c r="AU142" s="191" t="s">
        <v>79</v>
      </c>
      <c r="AY142" s="19" t="s">
        <v>136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77</v>
      </c>
      <c r="BK142" s="192">
        <f>ROUND(I142*H142,2)</f>
        <v>0</v>
      </c>
      <c r="BL142" s="19" t="s">
        <v>143</v>
      </c>
      <c r="BM142" s="191" t="s">
        <v>972</v>
      </c>
    </row>
    <row r="143" spans="1:65" s="2" customFormat="1">
      <c r="A143" s="36"/>
      <c r="B143" s="37"/>
      <c r="C143" s="38"/>
      <c r="D143" s="193" t="s">
        <v>145</v>
      </c>
      <c r="E143" s="38"/>
      <c r="F143" s="194" t="s">
        <v>973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145</v>
      </c>
      <c r="AU143" s="19" t="s">
        <v>79</v>
      </c>
    </row>
    <row r="144" spans="1:65" s="2" customFormat="1" ht="24.15" customHeight="1">
      <c r="A144" s="36"/>
      <c r="B144" s="37"/>
      <c r="C144" s="180" t="s">
        <v>212</v>
      </c>
      <c r="D144" s="180" t="s">
        <v>138</v>
      </c>
      <c r="E144" s="181" t="s">
        <v>535</v>
      </c>
      <c r="F144" s="182" t="s">
        <v>536</v>
      </c>
      <c r="G144" s="183" t="s">
        <v>279</v>
      </c>
      <c r="H144" s="184">
        <v>80.227999999999994</v>
      </c>
      <c r="I144" s="185"/>
      <c r="J144" s="186">
        <f>ROUND(I144*H144,2)</f>
        <v>0</v>
      </c>
      <c r="K144" s="182" t="s">
        <v>142</v>
      </c>
      <c r="L144" s="41"/>
      <c r="M144" s="187" t="s">
        <v>18</v>
      </c>
      <c r="N144" s="188" t="s">
        <v>41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143</v>
      </c>
      <c r="AT144" s="191" t="s">
        <v>138</v>
      </c>
      <c r="AU144" s="191" t="s">
        <v>79</v>
      </c>
      <c r="AY144" s="19" t="s">
        <v>136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77</v>
      </c>
      <c r="BK144" s="192">
        <f>ROUND(I144*H144,2)</f>
        <v>0</v>
      </c>
      <c r="BL144" s="19" t="s">
        <v>143</v>
      </c>
      <c r="BM144" s="191" t="s">
        <v>974</v>
      </c>
    </row>
    <row r="145" spans="1:65" s="2" customFormat="1">
      <c r="A145" s="36"/>
      <c r="B145" s="37"/>
      <c r="C145" s="38"/>
      <c r="D145" s="193" t="s">
        <v>145</v>
      </c>
      <c r="E145" s="38"/>
      <c r="F145" s="194" t="s">
        <v>538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145</v>
      </c>
      <c r="AU145" s="19" t="s">
        <v>79</v>
      </c>
    </row>
    <row r="146" spans="1:65" s="14" customFormat="1">
      <c r="B146" s="209"/>
      <c r="C146" s="210"/>
      <c r="D146" s="200" t="s">
        <v>147</v>
      </c>
      <c r="E146" s="211" t="s">
        <v>18</v>
      </c>
      <c r="F146" s="212" t="s">
        <v>975</v>
      </c>
      <c r="G146" s="210"/>
      <c r="H146" s="213">
        <v>52.5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147</v>
      </c>
      <c r="AU146" s="219" t="s">
        <v>79</v>
      </c>
      <c r="AV146" s="14" t="s">
        <v>79</v>
      </c>
      <c r="AW146" s="14" t="s">
        <v>31</v>
      </c>
      <c r="AX146" s="14" t="s">
        <v>70</v>
      </c>
      <c r="AY146" s="219" t="s">
        <v>136</v>
      </c>
    </row>
    <row r="147" spans="1:65" s="14" customFormat="1">
      <c r="B147" s="209"/>
      <c r="C147" s="210"/>
      <c r="D147" s="200" t="s">
        <v>147</v>
      </c>
      <c r="E147" s="211" t="s">
        <v>18</v>
      </c>
      <c r="F147" s="212" t="s">
        <v>976</v>
      </c>
      <c r="G147" s="210"/>
      <c r="H147" s="213">
        <v>27.728000000000002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147</v>
      </c>
      <c r="AU147" s="219" t="s">
        <v>79</v>
      </c>
      <c r="AV147" s="14" t="s">
        <v>79</v>
      </c>
      <c r="AW147" s="14" t="s">
        <v>31</v>
      </c>
      <c r="AX147" s="14" t="s">
        <v>70</v>
      </c>
      <c r="AY147" s="219" t="s">
        <v>136</v>
      </c>
    </row>
    <row r="148" spans="1:65" s="15" customFormat="1">
      <c r="B148" s="220"/>
      <c r="C148" s="221"/>
      <c r="D148" s="200" t="s">
        <v>147</v>
      </c>
      <c r="E148" s="222" t="s">
        <v>18</v>
      </c>
      <c r="F148" s="223" t="s">
        <v>150</v>
      </c>
      <c r="G148" s="221"/>
      <c r="H148" s="224">
        <v>80.227999999999994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147</v>
      </c>
      <c r="AU148" s="230" t="s">
        <v>79</v>
      </c>
      <c r="AV148" s="15" t="s">
        <v>143</v>
      </c>
      <c r="AW148" s="15" t="s">
        <v>31</v>
      </c>
      <c r="AX148" s="15" t="s">
        <v>77</v>
      </c>
      <c r="AY148" s="230" t="s">
        <v>136</v>
      </c>
    </row>
    <row r="149" spans="1:65" s="2" customFormat="1" ht="24.15" customHeight="1">
      <c r="A149" s="36"/>
      <c r="B149" s="37"/>
      <c r="C149" s="180" t="s">
        <v>218</v>
      </c>
      <c r="D149" s="180" t="s">
        <v>138</v>
      </c>
      <c r="E149" s="181" t="s">
        <v>977</v>
      </c>
      <c r="F149" s="182" t="s">
        <v>978</v>
      </c>
      <c r="G149" s="183" t="s">
        <v>279</v>
      </c>
      <c r="H149" s="184">
        <v>91.563000000000002</v>
      </c>
      <c r="I149" s="185"/>
      <c r="J149" s="186">
        <f>ROUND(I149*H149,2)</f>
        <v>0</v>
      </c>
      <c r="K149" s="182" t="s">
        <v>142</v>
      </c>
      <c r="L149" s="41"/>
      <c r="M149" s="187" t="s">
        <v>18</v>
      </c>
      <c r="N149" s="188" t="s">
        <v>41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143</v>
      </c>
      <c r="AT149" s="191" t="s">
        <v>138</v>
      </c>
      <c r="AU149" s="191" t="s">
        <v>79</v>
      </c>
      <c r="AY149" s="19" t="s">
        <v>136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77</v>
      </c>
      <c r="BK149" s="192">
        <f>ROUND(I149*H149,2)</f>
        <v>0</v>
      </c>
      <c r="BL149" s="19" t="s">
        <v>143</v>
      </c>
      <c r="BM149" s="191" t="s">
        <v>979</v>
      </c>
    </row>
    <row r="150" spans="1:65" s="2" customFormat="1">
      <c r="A150" s="36"/>
      <c r="B150" s="37"/>
      <c r="C150" s="38"/>
      <c r="D150" s="193" t="s">
        <v>145</v>
      </c>
      <c r="E150" s="38"/>
      <c r="F150" s="194" t="s">
        <v>980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145</v>
      </c>
      <c r="AU150" s="19" t="s">
        <v>79</v>
      </c>
    </row>
    <row r="151" spans="1:65" s="14" customFormat="1">
      <c r="B151" s="209"/>
      <c r="C151" s="210"/>
      <c r="D151" s="200" t="s">
        <v>147</v>
      </c>
      <c r="E151" s="211" t="s">
        <v>18</v>
      </c>
      <c r="F151" s="212" t="s">
        <v>981</v>
      </c>
      <c r="G151" s="210"/>
      <c r="H151" s="213">
        <v>13.481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147</v>
      </c>
      <c r="AU151" s="219" t="s">
        <v>79</v>
      </c>
      <c r="AV151" s="14" t="s">
        <v>79</v>
      </c>
      <c r="AW151" s="14" t="s">
        <v>31</v>
      </c>
      <c r="AX151" s="14" t="s">
        <v>70</v>
      </c>
      <c r="AY151" s="219" t="s">
        <v>136</v>
      </c>
    </row>
    <row r="152" spans="1:65" s="14" customFormat="1">
      <c r="B152" s="209"/>
      <c r="C152" s="210"/>
      <c r="D152" s="200" t="s">
        <v>147</v>
      </c>
      <c r="E152" s="211" t="s">
        <v>18</v>
      </c>
      <c r="F152" s="212" t="s">
        <v>982</v>
      </c>
      <c r="G152" s="210"/>
      <c r="H152" s="213">
        <v>78.081999999999994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147</v>
      </c>
      <c r="AU152" s="219" t="s">
        <v>79</v>
      </c>
      <c r="AV152" s="14" t="s">
        <v>79</v>
      </c>
      <c r="AW152" s="14" t="s">
        <v>31</v>
      </c>
      <c r="AX152" s="14" t="s">
        <v>70</v>
      </c>
      <c r="AY152" s="219" t="s">
        <v>136</v>
      </c>
    </row>
    <row r="153" spans="1:65" s="15" customFormat="1">
      <c r="B153" s="220"/>
      <c r="C153" s="221"/>
      <c r="D153" s="200" t="s">
        <v>147</v>
      </c>
      <c r="E153" s="222" t="s">
        <v>18</v>
      </c>
      <c r="F153" s="223" t="s">
        <v>150</v>
      </c>
      <c r="G153" s="221"/>
      <c r="H153" s="224">
        <v>91.563000000000002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147</v>
      </c>
      <c r="AU153" s="230" t="s">
        <v>79</v>
      </c>
      <c r="AV153" s="15" t="s">
        <v>143</v>
      </c>
      <c r="AW153" s="15" t="s">
        <v>31</v>
      </c>
      <c r="AX153" s="15" t="s">
        <v>77</v>
      </c>
      <c r="AY153" s="230" t="s">
        <v>136</v>
      </c>
    </row>
    <row r="154" spans="1:65" s="2" customFormat="1" ht="24.15" customHeight="1">
      <c r="A154" s="36"/>
      <c r="B154" s="37"/>
      <c r="C154" s="180" t="s">
        <v>223</v>
      </c>
      <c r="D154" s="180" t="s">
        <v>138</v>
      </c>
      <c r="E154" s="181" t="s">
        <v>540</v>
      </c>
      <c r="F154" s="182" t="s">
        <v>541</v>
      </c>
      <c r="G154" s="183" t="s">
        <v>279</v>
      </c>
      <c r="H154" s="184">
        <v>20.733000000000001</v>
      </c>
      <c r="I154" s="185"/>
      <c r="J154" s="186">
        <f>ROUND(I154*H154,2)</f>
        <v>0</v>
      </c>
      <c r="K154" s="182" t="s">
        <v>142</v>
      </c>
      <c r="L154" s="41"/>
      <c r="M154" s="187" t="s">
        <v>18</v>
      </c>
      <c r="N154" s="188" t="s">
        <v>41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143</v>
      </c>
      <c r="AT154" s="191" t="s">
        <v>138</v>
      </c>
      <c r="AU154" s="191" t="s">
        <v>79</v>
      </c>
      <c r="AY154" s="19" t="s">
        <v>136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77</v>
      </c>
      <c r="BK154" s="192">
        <f>ROUND(I154*H154,2)</f>
        <v>0</v>
      </c>
      <c r="BL154" s="19" t="s">
        <v>143</v>
      </c>
      <c r="BM154" s="191" t="s">
        <v>983</v>
      </c>
    </row>
    <row r="155" spans="1:65" s="2" customFormat="1">
      <c r="A155" s="36"/>
      <c r="B155" s="37"/>
      <c r="C155" s="38"/>
      <c r="D155" s="193" t="s">
        <v>145</v>
      </c>
      <c r="E155" s="38"/>
      <c r="F155" s="194" t="s">
        <v>543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145</v>
      </c>
      <c r="AU155" s="19" t="s">
        <v>79</v>
      </c>
    </row>
    <row r="156" spans="1:65" s="14" customFormat="1">
      <c r="B156" s="209"/>
      <c r="C156" s="210"/>
      <c r="D156" s="200" t="s">
        <v>147</v>
      </c>
      <c r="E156" s="211" t="s">
        <v>18</v>
      </c>
      <c r="F156" s="212" t="s">
        <v>984</v>
      </c>
      <c r="G156" s="210"/>
      <c r="H156" s="213">
        <v>20.733000000000001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147</v>
      </c>
      <c r="AU156" s="219" t="s">
        <v>79</v>
      </c>
      <c r="AV156" s="14" t="s">
        <v>79</v>
      </c>
      <c r="AW156" s="14" t="s">
        <v>31</v>
      </c>
      <c r="AX156" s="14" t="s">
        <v>77</v>
      </c>
      <c r="AY156" s="219" t="s">
        <v>136</v>
      </c>
    </row>
    <row r="157" spans="1:65" s="2" customFormat="1" ht="24.15" customHeight="1">
      <c r="A157" s="36"/>
      <c r="B157" s="37"/>
      <c r="C157" s="180" t="s">
        <v>8</v>
      </c>
      <c r="D157" s="180" t="s">
        <v>138</v>
      </c>
      <c r="E157" s="181" t="s">
        <v>545</v>
      </c>
      <c r="F157" s="182" t="s">
        <v>546</v>
      </c>
      <c r="G157" s="183" t="s">
        <v>279</v>
      </c>
      <c r="H157" s="184">
        <v>174.21100000000001</v>
      </c>
      <c r="I157" s="185"/>
      <c r="J157" s="186">
        <f>ROUND(I157*H157,2)</f>
        <v>0</v>
      </c>
      <c r="K157" s="182" t="s">
        <v>142</v>
      </c>
      <c r="L157" s="41"/>
      <c r="M157" s="187" t="s">
        <v>18</v>
      </c>
      <c r="N157" s="188" t="s">
        <v>41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143</v>
      </c>
      <c r="AT157" s="191" t="s">
        <v>138</v>
      </c>
      <c r="AU157" s="191" t="s">
        <v>79</v>
      </c>
      <c r="AY157" s="19" t="s">
        <v>136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77</v>
      </c>
      <c r="BK157" s="192">
        <f>ROUND(I157*H157,2)</f>
        <v>0</v>
      </c>
      <c r="BL157" s="19" t="s">
        <v>143</v>
      </c>
      <c r="BM157" s="191" t="s">
        <v>985</v>
      </c>
    </row>
    <row r="158" spans="1:65" s="2" customFormat="1">
      <c r="A158" s="36"/>
      <c r="B158" s="37"/>
      <c r="C158" s="38"/>
      <c r="D158" s="193" t="s">
        <v>145</v>
      </c>
      <c r="E158" s="38"/>
      <c r="F158" s="194" t="s">
        <v>548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145</v>
      </c>
      <c r="AU158" s="19" t="s">
        <v>79</v>
      </c>
    </row>
    <row r="159" spans="1:65" s="14" customFormat="1">
      <c r="B159" s="209"/>
      <c r="C159" s="210"/>
      <c r="D159" s="200" t="s">
        <v>147</v>
      </c>
      <c r="E159" s="211" t="s">
        <v>18</v>
      </c>
      <c r="F159" s="212" t="s">
        <v>986</v>
      </c>
      <c r="G159" s="210"/>
      <c r="H159" s="213">
        <v>174.21100000000001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147</v>
      </c>
      <c r="AU159" s="219" t="s">
        <v>79</v>
      </c>
      <c r="AV159" s="14" t="s">
        <v>79</v>
      </c>
      <c r="AW159" s="14" t="s">
        <v>31</v>
      </c>
      <c r="AX159" s="14" t="s">
        <v>77</v>
      </c>
      <c r="AY159" s="219" t="s">
        <v>136</v>
      </c>
    </row>
    <row r="160" spans="1:65" s="2" customFormat="1" ht="24.15" customHeight="1">
      <c r="A160" s="36"/>
      <c r="B160" s="37"/>
      <c r="C160" s="180" t="s">
        <v>232</v>
      </c>
      <c r="D160" s="180" t="s">
        <v>138</v>
      </c>
      <c r="E160" s="181" t="s">
        <v>987</v>
      </c>
      <c r="F160" s="182" t="s">
        <v>988</v>
      </c>
      <c r="G160" s="183" t="s">
        <v>279</v>
      </c>
      <c r="H160" s="184">
        <v>0.224</v>
      </c>
      <c r="I160" s="185"/>
      <c r="J160" s="186">
        <f>ROUND(I160*H160,2)</f>
        <v>0</v>
      </c>
      <c r="K160" s="182" t="s">
        <v>142</v>
      </c>
      <c r="L160" s="41"/>
      <c r="M160" s="187" t="s">
        <v>18</v>
      </c>
      <c r="N160" s="188" t="s">
        <v>41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143</v>
      </c>
      <c r="AT160" s="191" t="s">
        <v>138</v>
      </c>
      <c r="AU160" s="191" t="s">
        <v>79</v>
      </c>
      <c r="AY160" s="19" t="s">
        <v>136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77</v>
      </c>
      <c r="BK160" s="192">
        <f>ROUND(I160*H160,2)</f>
        <v>0</v>
      </c>
      <c r="BL160" s="19" t="s">
        <v>143</v>
      </c>
      <c r="BM160" s="191" t="s">
        <v>989</v>
      </c>
    </row>
    <row r="161" spans="1:65" s="2" customFormat="1">
      <c r="A161" s="36"/>
      <c r="B161" s="37"/>
      <c r="C161" s="38"/>
      <c r="D161" s="193" t="s">
        <v>145</v>
      </c>
      <c r="E161" s="38"/>
      <c r="F161" s="194" t="s">
        <v>990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145</v>
      </c>
      <c r="AU161" s="19" t="s">
        <v>79</v>
      </c>
    </row>
    <row r="162" spans="1:65" s="14" customFormat="1">
      <c r="B162" s="209"/>
      <c r="C162" s="210"/>
      <c r="D162" s="200" t="s">
        <v>147</v>
      </c>
      <c r="E162" s="211" t="s">
        <v>18</v>
      </c>
      <c r="F162" s="212" t="s">
        <v>991</v>
      </c>
      <c r="G162" s="210"/>
      <c r="H162" s="213">
        <v>0.224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147</v>
      </c>
      <c r="AU162" s="219" t="s">
        <v>79</v>
      </c>
      <c r="AV162" s="14" t="s">
        <v>79</v>
      </c>
      <c r="AW162" s="14" t="s">
        <v>31</v>
      </c>
      <c r="AX162" s="14" t="s">
        <v>77</v>
      </c>
      <c r="AY162" s="219" t="s">
        <v>136</v>
      </c>
    </row>
    <row r="163" spans="1:65" s="12" customFormat="1" ht="25.95" customHeight="1">
      <c r="B163" s="164"/>
      <c r="C163" s="165"/>
      <c r="D163" s="166" t="s">
        <v>69</v>
      </c>
      <c r="E163" s="167" t="s">
        <v>992</v>
      </c>
      <c r="F163" s="167" t="s">
        <v>993</v>
      </c>
      <c r="G163" s="165"/>
      <c r="H163" s="165"/>
      <c r="I163" s="168"/>
      <c r="J163" s="169">
        <f>BK163</f>
        <v>0</v>
      </c>
      <c r="K163" s="165"/>
      <c r="L163" s="170"/>
      <c r="M163" s="171"/>
      <c r="N163" s="172"/>
      <c r="O163" s="172"/>
      <c r="P163" s="173">
        <f>P164</f>
        <v>0</v>
      </c>
      <c r="Q163" s="172"/>
      <c r="R163" s="173">
        <f>R164</f>
        <v>0</v>
      </c>
      <c r="S163" s="172"/>
      <c r="T163" s="174">
        <f>T164</f>
        <v>0.224352</v>
      </c>
      <c r="AR163" s="175" t="s">
        <v>79</v>
      </c>
      <c r="AT163" s="176" t="s">
        <v>69</v>
      </c>
      <c r="AU163" s="176" t="s">
        <v>70</v>
      </c>
      <c r="AY163" s="175" t="s">
        <v>136</v>
      </c>
      <c r="BK163" s="177">
        <f>BK164</f>
        <v>0</v>
      </c>
    </row>
    <row r="164" spans="1:65" s="12" customFormat="1" ht="22.8" customHeight="1">
      <c r="B164" s="164"/>
      <c r="C164" s="165"/>
      <c r="D164" s="166" t="s">
        <v>69</v>
      </c>
      <c r="E164" s="178" t="s">
        <v>994</v>
      </c>
      <c r="F164" s="178" t="s">
        <v>995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SUM(P165:P169)</f>
        <v>0</v>
      </c>
      <c r="Q164" s="172"/>
      <c r="R164" s="173">
        <f>SUM(R165:R169)</f>
        <v>0</v>
      </c>
      <c r="S164" s="172"/>
      <c r="T164" s="174">
        <f>SUM(T165:T169)</f>
        <v>0.224352</v>
      </c>
      <c r="AR164" s="175" t="s">
        <v>79</v>
      </c>
      <c r="AT164" s="176" t="s">
        <v>69</v>
      </c>
      <c r="AU164" s="176" t="s">
        <v>77</v>
      </c>
      <c r="AY164" s="175" t="s">
        <v>136</v>
      </c>
      <c r="BK164" s="177">
        <f>SUM(BK165:BK169)</f>
        <v>0</v>
      </c>
    </row>
    <row r="165" spans="1:65" s="2" customFormat="1" ht="16.5" customHeight="1">
      <c r="A165" s="36"/>
      <c r="B165" s="37"/>
      <c r="C165" s="180" t="s">
        <v>237</v>
      </c>
      <c r="D165" s="180" t="s">
        <v>138</v>
      </c>
      <c r="E165" s="181" t="s">
        <v>996</v>
      </c>
      <c r="F165" s="182" t="s">
        <v>997</v>
      </c>
      <c r="G165" s="183" t="s">
        <v>141</v>
      </c>
      <c r="H165" s="184">
        <v>56.088000000000001</v>
      </c>
      <c r="I165" s="185"/>
      <c r="J165" s="186">
        <f>ROUND(I165*H165,2)</f>
        <v>0</v>
      </c>
      <c r="K165" s="182" t="s">
        <v>142</v>
      </c>
      <c r="L165" s="41"/>
      <c r="M165" s="187" t="s">
        <v>18</v>
      </c>
      <c r="N165" s="188" t="s">
        <v>41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4.0000000000000001E-3</v>
      </c>
      <c r="T165" s="190">
        <f>S165*H165</f>
        <v>0.224352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232</v>
      </c>
      <c r="AT165" s="191" t="s">
        <v>138</v>
      </c>
      <c r="AU165" s="191" t="s">
        <v>79</v>
      </c>
      <c r="AY165" s="19" t="s">
        <v>136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77</v>
      </c>
      <c r="BK165" s="192">
        <f>ROUND(I165*H165,2)</f>
        <v>0</v>
      </c>
      <c r="BL165" s="19" t="s">
        <v>232</v>
      </c>
      <c r="BM165" s="191" t="s">
        <v>998</v>
      </c>
    </row>
    <row r="166" spans="1:65" s="2" customFormat="1">
      <c r="A166" s="36"/>
      <c r="B166" s="37"/>
      <c r="C166" s="38"/>
      <c r="D166" s="193" t="s">
        <v>145</v>
      </c>
      <c r="E166" s="38"/>
      <c r="F166" s="194" t="s">
        <v>999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145</v>
      </c>
      <c r="AU166" s="19" t="s">
        <v>79</v>
      </c>
    </row>
    <row r="167" spans="1:65" s="13" customFormat="1">
      <c r="B167" s="198"/>
      <c r="C167" s="199"/>
      <c r="D167" s="200" t="s">
        <v>147</v>
      </c>
      <c r="E167" s="201" t="s">
        <v>18</v>
      </c>
      <c r="F167" s="202" t="s">
        <v>926</v>
      </c>
      <c r="G167" s="199"/>
      <c r="H167" s="201" t="s">
        <v>18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147</v>
      </c>
      <c r="AU167" s="208" t="s">
        <v>79</v>
      </c>
      <c r="AV167" s="13" t="s">
        <v>77</v>
      </c>
      <c r="AW167" s="13" t="s">
        <v>31</v>
      </c>
      <c r="AX167" s="13" t="s">
        <v>70</v>
      </c>
      <c r="AY167" s="208" t="s">
        <v>136</v>
      </c>
    </row>
    <row r="168" spans="1:65" s="14" customFormat="1">
      <c r="B168" s="209"/>
      <c r="C168" s="210"/>
      <c r="D168" s="200" t="s">
        <v>147</v>
      </c>
      <c r="E168" s="211" t="s">
        <v>18</v>
      </c>
      <c r="F168" s="212" t="s">
        <v>1000</v>
      </c>
      <c r="G168" s="210"/>
      <c r="H168" s="213">
        <v>56.088000000000001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147</v>
      </c>
      <c r="AU168" s="219" t="s">
        <v>79</v>
      </c>
      <c r="AV168" s="14" t="s">
        <v>79</v>
      </c>
      <c r="AW168" s="14" t="s">
        <v>31</v>
      </c>
      <c r="AX168" s="14" t="s">
        <v>70</v>
      </c>
      <c r="AY168" s="219" t="s">
        <v>136</v>
      </c>
    </row>
    <row r="169" spans="1:65" s="15" customFormat="1">
      <c r="B169" s="220"/>
      <c r="C169" s="221"/>
      <c r="D169" s="200" t="s">
        <v>147</v>
      </c>
      <c r="E169" s="222" t="s">
        <v>18</v>
      </c>
      <c r="F169" s="223" t="s">
        <v>150</v>
      </c>
      <c r="G169" s="221"/>
      <c r="H169" s="224">
        <v>56.088000000000001</v>
      </c>
      <c r="I169" s="225"/>
      <c r="J169" s="221"/>
      <c r="K169" s="221"/>
      <c r="L169" s="226"/>
      <c r="M169" s="246"/>
      <c r="N169" s="247"/>
      <c r="O169" s="247"/>
      <c r="P169" s="247"/>
      <c r="Q169" s="247"/>
      <c r="R169" s="247"/>
      <c r="S169" s="247"/>
      <c r="T169" s="248"/>
      <c r="AT169" s="230" t="s">
        <v>147</v>
      </c>
      <c r="AU169" s="230" t="s">
        <v>79</v>
      </c>
      <c r="AV169" s="15" t="s">
        <v>143</v>
      </c>
      <c r="AW169" s="15" t="s">
        <v>31</v>
      </c>
      <c r="AX169" s="15" t="s">
        <v>77</v>
      </c>
      <c r="AY169" s="230" t="s">
        <v>136</v>
      </c>
    </row>
    <row r="170" spans="1:65" s="2" customFormat="1" ht="6.9" customHeight="1">
      <c r="A170" s="36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Qmya4UpATgdA0V1XPzo0ddpxIvaZrWl3ItkwD5vWqdV5xeQaxQAtfV4Uy9sfq0CffaJXyWm1yLffoep0WVkOrw==" saltValue="xGQFmelJOQrCq/KHQ6dPN4k4r3AjU+A9USdyWfUhKBwKs/zhazroqmBU4hD68Y/ttSZ5kn/hOqiWBY1LLDnkBQ==" spinCount="100000" sheet="1" objects="1" scenarios="1" formatColumns="0" formatRows="0" autoFilter="0"/>
  <autoFilter ref="C90:K169" xr:uid="{00000000-0009-0000-0000-000004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400-000000000000}"/>
    <hyperlink ref="F100" r:id="rId2" xr:uid="{00000000-0004-0000-0400-000001000000}"/>
    <hyperlink ref="F106" r:id="rId3" xr:uid="{00000000-0004-0000-0400-000002000000}"/>
    <hyperlink ref="F111" r:id="rId4" xr:uid="{00000000-0004-0000-0400-000003000000}"/>
    <hyperlink ref="F118" r:id="rId5" xr:uid="{00000000-0004-0000-0400-000004000000}"/>
    <hyperlink ref="F123" r:id="rId6" xr:uid="{00000000-0004-0000-0400-000005000000}"/>
    <hyperlink ref="F128" r:id="rId7" xr:uid="{00000000-0004-0000-0400-000006000000}"/>
    <hyperlink ref="F138" r:id="rId8" xr:uid="{00000000-0004-0000-0400-000007000000}"/>
    <hyperlink ref="F140" r:id="rId9" xr:uid="{00000000-0004-0000-0400-000008000000}"/>
    <hyperlink ref="F143" r:id="rId10" xr:uid="{00000000-0004-0000-0400-000009000000}"/>
    <hyperlink ref="F145" r:id="rId11" xr:uid="{00000000-0004-0000-0400-00000A000000}"/>
    <hyperlink ref="F150" r:id="rId12" xr:uid="{00000000-0004-0000-0400-00000B000000}"/>
    <hyperlink ref="F155" r:id="rId13" xr:uid="{00000000-0004-0000-0400-00000C000000}"/>
    <hyperlink ref="F158" r:id="rId14" xr:uid="{00000000-0004-0000-0400-00000D000000}"/>
    <hyperlink ref="F161" r:id="rId15" xr:uid="{00000000-0004-0000-0400-00000E000000}"/>
    <hyperlink ref="F166" r:id="rId16" xr:uid="{00000000-0004-0000-0400-00000F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7"/>
  <headerFooter>
    <oddHeader>&amp;LPD - Most ev.č. 19020-3 v obci Strážov&amp;CDOPAS s.r.o.&amp;RPOLOŽKOVÝ VÝKAZ VÝMĚR</oddHeader>
    <oddFooter>&amp;LSO 201.1_Demolice původního mostu&amp;CStrana &amp;P z &amp;N&amp;RPoložkový soupis prací</oddFooter>
  </headerFooter>
  <drawing r:id="rId1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670"/>
  <sheetViews>
    <sheetView showGridLines="0" view="pageLayout" zoomScaleNormal="10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9" t="s">
        <v>99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" customHeight="1">
      <c r="B4" s="22"/>
      <c r="D4" s="112" t="s">
        <v>103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3" t="str">
        <f>'Rekapitulace stavby'!K6</f>
        <v>PD - MOST ev.č. 19020-3 v obci Střážov_revize_R02</v>
      </c>
      <c r="F7" s="394"/>
      <c r="G7" s="394"/>
      <c r="H7" s="394"/>
      <c r="L7" s="22"/>
    </row>
    <row r="8" spans="1:46" s="1" customFormat="1" ht="12" customHeight="1">
      <c r="B8" s="22"/>
      <c r="D8" s="114" t="s">
        <v>104</v>
      </c>
      <c r="L8" s="22"/>
    </row>
    <row r="9" spans="1:46" s="2" customFormat="1" ht="16.5" customHeight="1">
      <c r="A9" s="36"/>
      <c r="B9" s="41"/>
      <c r="C9" s="36"/>
      <c r="D9" s="36"/>
      <c r="E9" s="393" t="s">
        <v>918</v>
      </c>
      <c r="F9" s="395"/>
      <c r="G9" s="395"/>
      <c r="H9" s="395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6" t="s">
        <v>1001</v>
      </c>
      <c r="F11" s="395"/>
      <c r="G11" s="395"/>
      <c r="H11" s="395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17</v>
      </c>
      <c r="E13" s="36"/>
      <c r="F13" s="105" t="s">
        <v>18</v>
      </c>
      <c r="G13" s="36"/>
      <c r="H13" s="36"/>
      <c r="I13" s="114" t="s">
        <v>19</v>
      </c>
      <c r="J13" s="105" t="s">
        <v>18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20</v>
      </c>
      <c r="E14" s="36"/>
      <c r="F14" s="105" t="s">
        <v>21</v>
      </c>
      <c r="G14" s="36"/>
      <c r="H14" s="36"/>
      <c r="I14" s="114" t="s">
        <v>22</v>
      </c>
      <c r="J14" s="116">
        <f>'Rekapitulace stavby'!AN8</f>
        <v>44382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23</v>
      </c>
      <c r="E16" s="36"/>
      <c r="F16" s="36"/>
      <c r="G16" s="36"/>
      <c r="H16" s="36"/>
      <c r="I16" s="114" t="s">
        <v>24</v>
      </c>
      <c r="J16" s="105" t="s">
        <v>18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25</v>
      </c>
      <c r="F17" s="36"/>
      <c r="G17" s="36"/>
      <c r="H17" s="36"/>
      <c r="I17" s="114" t="s">
        <v>26</v>
      </c>
      <c r="J17" s="105" t="s">
        <v>18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27</v>
      </c>
      <c r="E19" s="36"/>
      <c r="F19" s="36"/>
      <c r="G19" s="36"/>
      <c r="H19" s="36"/>
      <c r="I19" s="114" t="s">
        <v>24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7" t="str">
        <f>'Rekapitulace stavby'!E14</f>
        <v>Vyplň údaj</v>
      </c>
      <c r="F20" s="398"/>
      <c r="G20" s="398"/>
      <c r="H20" s="398"/>
      <c r="I20" s="114" t="s">
        <v>26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29</v>
      </c>
      <c r="E22" s="36"/>
      <c r="F22" s="36"/>
      <c r="G22" s="36"/>
      <c r="H22" s="36"/>
      <c r="I22" s="114" t="s">
        <v>24</v>
      </c>
      <c r="J22" s="105" t="s">
        <v>18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30</v>
      </c>
      <c r="F23" s="36"/>
      <c r="G23" s="36"/>
      <c r="H23" s="36"/>
      <c r="I23" s="114" t="s">
        <v>26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32</v>
      </c>
      <c r="E25" s="36"/>
      <c r="F25" s="36"/>
      <c r="G25" s="36"/>
      <c r="H25" s="36"/>
      <c r="I25" s="114" t="s">
        <v>24</v>
      </c>
      <c r="J25" s="105" t="s">
        <v>18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33</v>
      </c>
      <c r="F26" s="36"/>
      <c r="G26" s="36"/>
      <c r="H26" s="36"/>
      <c r="I26" s="114" t="s">
        <v>26</v>
      </c>
      <c r="J26" s="105" t="s">
        <v>18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9" t="s">
        <v>108</v>
      </c>
      <c r="F29" s="399"/>
      <c r="G29" s="399"/>
      <c r="H29" s="399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36</v>
      </c>
      <c r="E32" s="36"/>
      <c r="F32" s="36"/>
      <c r="G32" s="36"/>
      <c r="H32" s="36"/>
      <c r="I32" s="36"/>
      <c r="J32" s="122">
        <f>ROUND(J96,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38</v>
      </c>
      <c r="G34" s="36"/>
      <c r="H34" s="36"/>
      <c r="I34" s="123" t="s">
        <v>37</v>
      </c>
      <c r="J34" s="123" t="s">
        <v>39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40</v>
      </c>
      <c r="E35" s="114" t="s">
        <v>41</v>
      </c>
      <c r="F35" s="125">
        <f>ROUND((SUM(BE96:BE669)),  2)</f>
        <v>0</v>
      </c>
      <c r="G35" s="36"/>
      <c r="H35" s="36"/>
      <c r="I35" s="126">
        <v>0.21</v>
      </c>
      <c r="J35" s="125">
        <f>ROUND(((SUM(BE96:BE669))*I35),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42</v>
      </c>
      <c r="F36" s="125">
        <f>ROUND((SUM(BF96:BF669)),  2)</f>
        <v>0</v>
      </c>
      <c r="G36" s="36"/>
      <c r="H36" s="36"/>
      <c r="I36" s="126">
        <v>0.15</v>
      </c>
      <c r="J36" s="125">
        <f>ROUND(((SUM(BF96:BF669))*I36),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43</v>
      </c>
      <c r="F37" s="125">
        <f>ROUND((SUM(BG96:BG669)),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44</v>
      </c>
      <c r="F38" s="125">
        <f>ROUND((SUM(BH96:BH669)),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45</v>
      </c>
      <c r="F39" s="125">
        <f>ROUND((SUM(BI96:BI669)),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109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1" t="str">
        <f>E7</f>
        <v>PD - MOST ev.č. 19020-3 v obci Střážov_revize_R02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1" t="s">
        <v>918</v>
      </c>
      <c r="F52" s="390"/>
      <c r="G52" s="390"/>
      <c r="H52" s="39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9" t="str">
        <f>E11</f>
        <v>201.2 - Nový most</v>
      </c>
      <c r="F54" s="390"/>
      <c r="G54" s="390"/>
      <c r="H54" s="39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20</v>
      </c>
      <c r="D56" s="38"/>
      <c r="E56" s="38"/>
      <c r="F56" s="29" t="str">
        <f>F14</f>
        <v>Strážov</v>
      </c>
      <c r="G56" s="38"/>
      <c r="H56" s="38"/>
      <c r="I56" s="31" t="s">
        <v>22</v>
      </c>
      <c r="J56" s="61">
        <f>IF(J14="","",J14)</f>
        <v>44382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15" customHeight="1">
      <c r="A58" s="36"/>
      <c r="B58" s="37"/>
      <c r="C58" s="31" t="s">
        <v>23</v>
      </c>
      <c r="D58" s="38"/>
      <c r="E58" s="38"/>
      <c r="F58" s="29" t="str">
        <f>E17</f>
        <v>Správa a údržba silnic Plzeňského kraje, p.o.</v>
      </c>
      <c r="G58" s="38"/>
      <c r="H58" s="38"/>
      <c r="I58" s="31" t="s">
        <v>29</v>
      </c>
      <c r="J58" s="34" t="str">
        <f>E23</f>
        <v>DOPAS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27</v>
      </c>
      <c r="D59" s="38"/>
      <c r="E59" s="38"/>
      <c r="F59" s="29" t="str">
        <f>IF(E20="","",E20)</f>
        <v>Vyplň údaj</v>
      </c>
      <c r="G59" s="38"/>
      <c r="H59" s="38"/>
      <c r="I59" s="31" t="s">
        <v>32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110</v>
      </c>
      <c r="D61" s="139"/>
      <c r="E61" s="139"/>
      <c r="F61" s="139"/>
      <c r="G61" s="139"/>
      <c r="H61" s="139"/>
      <c r="I61" s="139"/>
      <c r="J61" s="140" t="s">
        <v>111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68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112</v>
      </c>
    </row>
    <row r="64" spans="1:47" s="9" customFormat="1" ht="24.9" customHeight="1">
      <c r="B64" s="142"/>
      <c r="C64" s="143"/>
      <c r="D64" s="144" t="s">
        <v>113</v>
      </c>
      <c r="E64" s="145"/>
      <c r="F64" s="145"/>
      <c r="G64" s="145"/>
      <c r="H64" s="145"/>
      <c r="I64" s="145"/>
      <c r="J64" s="146">
        <f>J97</f>
        <v>0</v>
      </c>
      <c r="K64" s="143"/>
      <c r="L64" s="147"/>
    </row>
    <row r="65" spans="1:31" s="10" customFormat="1" ht="19.95" customHeight="1">
      <c r="B65" s="148"/>
      <c r="C65" s="99"/>
      <c r="D65" s="149" t="s">
        <v>114</v>
      </c>
      <c r="E65" s="150"/>
      <c r="F65" s="150"/>
      <c r="G65" s="150"/>
      <c r="H65" s="150"/>
      <c r="I65" s="150"/>
      <c r="J65" s="151">
        <f>J98</f>
        <v>0</v>
      </c>
      <c r="K65" s="99"/>
      <c r="L65" s="152"/>
    </row>
    <row r="66" spans="1:31" s="10" customFormat="1" ht="19.95" customHeight="1">
      <c r="B66" s="148"/>
      <c r="C66" s="99"/>
      <c r="D66" s="149" t="s">
        <v>1002</v>
      </c>
      <c r="E66" s="150"/>
      <c r="F66" s="150"/>
      <c r="G66" s="150"/>
      <c r="H66" s="150"/>
      <c r="I66" s="150"/>
      <c r="J66" s="151">
        <f>J187</f>
        <v>0</v>
      </c>
      <c r="K66" s="99"/>
      <c r="L66" s="152"/>
    </row>
    <row r="67" spans="1:31" s="10" customFormat="1" ht="19.95" customHeight="1">
      <c r="B67" s="148"/>
      <c r="C67" s="99"/>
      <c r="D67" s="149" t="s">
        <v>1003</v>
      </c>
      <c r="E67" s="150"/>
      <c r="F67" s="150"/>
      <c r="G67" s="150"/>
      <c r="H67" s="150"/>
      <c r="I67" s="150"/>
      <c r="J67" s="151">
        <f>J277</f>
        <v>0</v>
      </c>
      <c r="K67" s="99"/>
      <c r="L67" s="152"/>
    </row>
    <row r="68" spans="1:31" s="10" customFormat="1" ht="19.95" customHeight="1">
      <c r="B68" s="148"/>
      <c r="C68" s="99"/>
      <c r="D68" s="149" t="s">
        <v>115</v>
      </c>
      <c r="E68" s="150"/>
      <c r="F68" s="150"/>
      <c r="G68" s="150"/>
      <c r="H68" s="150"/>
      <c r="I68" s="150"/>
      <c r="J68" s="151">
        <f>J379</f>
        <v>0</v>
      </c>
      <c r="K68" s="99"/>
      <c r="L68" s="152"/>
    </row>
    <row r="69" spans="1:31" s="10" customFormat="1" ht="19.95" customHeight="1">
      <c r="B69" s="148"/>
      <c r="C69" s="99"/>
      <c r="D69" s="149" t="s">
        <v>1004</v>
      </c>
      <c r="E69" s="150"/>
      <c r="F69" s="150"/>
      <c r="G69" s="150"/>
      <c r="H69" s="150"/>
      <c r="I69" s="150"/>
      <c r="J69" s="151">
        <f>J465</f>
        <v>0</v>
      </c>
      <c r="K69" s="99"/>
      <c r="L69" s="152"/>
    </row>
    <row r="70" spans="1:31" s="10" customFormat="1" ht="19.95" customHeight="1">
      <c r="B70" s="148"/>
      <c r="C70" s="99"/>
      <c r="D70" s="149" t="s">
        <v>118</v>
      </c>
      <c r="E70" s="150"/>
      <c r="F70" s="150"/>
      <c r="G70" s="150"/>
      <c r="H70" s="150"/>
      <c r="I70" s="150"/>
      <c r="J70" s="151">
        <f>J489</f>
        <v>0</v>
      </c>
      <c r="K70" s="99"/>
      <c r="L70" s="152"/>
    </row>
    <row r="71" spans="1:31" s="10" customFormat="1" ht="19.95" customHeight="1">
      <c r="B71" s="148"/>
      <c r="C71" s="99"/>
      <c r="D71" s="149" t="s">
        <v>119</v>
      </c>
      <c r="E71" s="150"/>
      <c r="F71" s="150"/>
      <c r="G71" s="150"/>
      <c r="H71" s="150"/>
      <c r="I71" s="150"/>
      <c r="J71" s="151">
        <f>J578</f>
        <v>0</v>
      </c>
      <c r="K71" s="99"/>
      <c r="L71" s="152"/>
    </row>
    <row r="72" spans="1:31" s="10" customFormat="1" ht="19.95" customHeight="1">
      <c r="B72" s="148"/>
      <c r="C72" s="99"/>
      <c r="D72" s="149" t="s">
        <v>120</v>
      </c>
      <c r="E72" s="150"/>
      <c r="F72" s="150"/>
      <c r="G72" s="150"/>
      <c r="H72" s="150"/>
      <c r="I72" s="150"/>
      <c r="J72" s="151">
        <f>J589</f>
        <v>0</v>
      </c>
      <c r="K72" s="99"/>
      <c r="L72" s="152"/>
    </row>
    <row r="73" spans="1:31" s="9" customFormat="1" ht="24.9" customHeight="1">
      <c r="B73" s="142"/>
      <c r="C73" s="143"/>
      <c r="D73" s="144" t="s">
        <v>920</v>
      </c>
      <c r="E73" s="145"/>
      <c r="F73" s="145"/>
      <c r="G73" s="145"/>
      <c r="H73" s="145"/>
      <c r="I73" s="145"/>
      <c r="J73" s="146">
        <f>J592</f>
        <v>0</v>
      </c>
      <c r="K73" s="143"/>
      <c r="L73" s="147"/>
    </row>
    <row r="74" spans="1:31" s="10" customFormat="1" ht="19.95" customHeight="1">
      <c r="B74" s="148"/>
      <c r="C74" s="99"/>
      <c r="D74" s="149" t="s">
        <v>921</v>
      </c>
      <c r="E74" s="150"/>
      <c r="F74" s="150"/>
      <c r="G74" s="150"/>
      <c r="H74" s="150"/>
      <c r="I74" s="150"/>
      <c r="J74" s="151">
        <f>J593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5" t="s">
        <v>121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91" t="str">
        <f>E7</f>
        <v>PD - MOST ev.č. 19020-3 v obci Střážov_revize_R02</v>
      </c>
      <c r="F84" s="392"/>
      <c r="G84" s="392"/>
      <c r="H84" s="392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91" t="s">
        <v>918</v>
      </c>
      <c r="F86" s="390"/>
      <c r="G86" s="390"/>
      <c r="H86" s="390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106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69" t="str">
        <f>E11</f>
        <v>201.2 - Nový most</v>
      </c>
      <c r="F88" s="390"/>
      <c r="G88" s="390"/>
      <c r="H88" s="39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20</v>
      </c>
      <c r="D90" s="38"/>
      <c r="E90" s="38"/>
      <c r="F90" s="29" t="str">
        <f>F14</f>
        <v>Strážov</v>
      </c>
      <c r="G90" s="38"/>
      <c r="H90" s="38"/>
      <c r="I90" s="31" t="s">
        <v>22</v>
      </c>
      <c r="J90" s="61">
        <f>IF(J14="","",J14)</f>
        <v>44382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15" customHeight="1">
      <c r="A92" s="36"/>
      <c r="B92" s="37"/>
      <c r="C92" s="31" t="s">
        <v>23</v>
      </c>
      <c r="D92" s="38"/>
      <c r="E92" s="38"/>
      <c r="F92" s="29" t="str">
        <f>E17</f>
        <v>Správa a údržba silnic Plzeňského kraje, p.o.</v>
      </c>
      <c r="G92" s="38"/>
      <c r="H92" s="38"/>
      <c r="I92" s="31" t="s">
        <v>29</v>
      </c>
      <c r="J92" s="34" t="str">
        <f>E23</f>
        <v>DOPAS s.r.o.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1" t="s">
        <v>27</v>
      </c>
      <c r="D93" s="38"/>
      <c r="E93" s="38"/>
      <c r="F93" s="29" t="str">
        <f>IF(E20="","",E20)</f>
        <v>Vyplň údaj</v>
      </c>
      <c r="G93" s="38"/>
      <c r="H93" s="38"/>
      <c r="I93" s="31" t="s">
        <v>32</v>
      </c>
      <c r="J93" s="34" t="str">
        <f>E26</f>
        <v>L. Štuller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122</v>
      </c>
      <c r="D95" s="156" t="s">
        <v>55</v>
      </c>
      <c r="E95" s="156" t="s">
        <v>51</v>
      </c>
      <c r="F95" s="156" t="s">
        <v>52</v>
      </c>
      <c r="G95" s="156" t="s">
        <v>123</v>
      </c>
      <c r="H95" s="156" t="s">
        <v>124</v>
      </c>
      <c r="I95" s="156" t="s">
        <v>125</v>
      </c>
      <c r="J95" s="156" t="s">
        <v>111</v>
      </c>
      <c r="K95" s="157" t="s">
        <v>126</v>
      </c>
      <c r="L95" s="158"/>
      <c r="M95" s="70" t="s">
        <v>18</v>
      </c>
      <c r="N95" s="71" t="s">
        <v>40</v>
      </c>
      <c r="O95" s="71" t="s">
        <v>127</v>
      </c>
      <c r="P95" s="71" t="s">
        <v>128</v>
      </c>
      <c r="Q95" s="71" t="s">
        <v>129</v>
      </c>
      <c r="R95" s="71" t="s">
        <v>130</v>
      </c>
      <c r="S95" s="71" t="s">
        <v>131</v>
      </c>
      <c r="T95" s="72" t="s">
        <v>132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8" customHeight="1">
      <c r="A96" s="36"/>
      <c r="B96" s="37"/>
      <c r="C96" s="77" t="s">
        <v>133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P97+P592</f>
        <v>0</v>
      </c>
      <c r="Q96" s="74"/>
      <c r="R96" s="161">
        <f>R97+R592</f>
        <v>998.77497790999996</v>
      </c>
      <c r="S96" s="74"/>
      <c r="T96" s="162">
        <f>T97+T592</f>
        <v>52.5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69</v>
      </c>
      <c r="AU96" s="19" t="s">
        <v>112</v>
      </c>
      <c r="BK96" s="163">
        <f>BK97+BK592</f>
        <v>0</v>
      </c>
    </row>
    <row r="97" spans="1:65" s="12" customFormat="1" ht="25.95" customHeight="1">
      <c r="B97" s="164"/>
      <c r="C97" s="165"/>
      <c r="D97" s="166" t="s">
        <v>69</v>
      </c>
      <c r="E97" s="167" t="s">
        <v>134</v>
      </c>
      <c r="F97" s="167" t="s">
        <v>135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P98+P187+P277+P379+P465+P489+P578+P589</f>
        <v>0</v>
      </c>
      <c r="Q97" s="172"/>
      <c r="R97" s="173">
        <f>R98+R187+R277+R379+R465+R489+R578+R589</f>
        <v>997.62594666999996</v>
      </c>
      <c r="S97" s="172"/>
      <c r="T97" s="174">
        <f>T98+T187+T277+T379+T465+T489+T578+T589</f>
        <v>52.5</v>
      </c>
      <c r="AR97" s="175" t="s">
        <v>77</v>
      </c>
      <c r="AT97" s="176" t="s">
        <v>69</v>
      </c>
      <c r="AU97" s="176" t="s">
        <v>70</v>
      </c>
      <c r="AY97" s="175" t="s">
        <v>136</v>
      </c>
      <c r="BK97" s="177">
        <f>BK98+BK187+BK277+BK379+BK465+BK489+BK578+BK589</f>
        <v>0</v>
      </c>
    </row>
    <row r="98" spans="1:65" s="12" customFormat="1" ht="22.8" customHeight="1">
      <c r="B98" s="164"/>
      <c r="C98" s="165"/>
      <c r="D98" s="166" t="s">
        <v>69</v>
      </c>
      <c r="E98" s="178" t="s">
        <v>77</v>
      </c>
      <c r="F98" s="178" t="s">
        <v>137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SUM(P99:P186)</f>
        <v>0</v>
      </c>
      <c r="Q98" s="172"/>
      <c r="R98" s="173">
        <f>SUM(R99:R186)</f>
        <v>531.01008000000002</v>
      </c>
      <c r="S98" s="172"/>
      <c r="T98" s="174">
        <f>SUM(T99:T186)</f>
        <v>52.5</v>
      </c>
      <c r="AR98" s="175" t="s">
        <v>77</v>
      </c>
      <c r="AT98" s="176" t="s">
        <v>69</v>
      </c>
      <c r="AU98" s="176" t="s">
        <v>77</v>
      </c>
      <c r="AY98" s="175" t="s">
        <v>136</v>
      </c>
      <c r="BK98" s="177">
        <f>SUM(BK99:BK186)</f>
        <v>0</v>
      </c>
    </row>
    <row r="99" spans="1:65" s="2" customFormat="1" ht="24.15" customHeight="1">
      <c r="A99" s="36"/>
      <c r="B99" s="37"/>
      <c r="C99" s="180" t="s">
        <v>77</v>
      </c>
      <c r="D99" s="180" t="s">
        <v>138</v>
      </c>
      <c r="E99" s="181" t="s">
        <v>1005</v>
      </c>
      <c r="F99" s="182" t="s">
        <v>1006</v>
      </c>
      <c r="G99" s="183" t="s">
        <v>141</v>
      </c>
      <c r="H99" s="184">
        <v>55</v>
      </c>
      <c r="I99" s="185"/>
      <c r="J99" s="186">
        <f>ROUND(I99*H99,2)</f>
        <v>0</v>
      </c>
      <c r="K99" s="182" t="s">
        <v>142</v>
      </c>
      <c r="L99" s="41"/>
      <c r="M99" s="187" t="s">
        <v>18</v>
      </c>
      <c r="N99" s="188" t="s">
        <v>41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138</v>
      </c>
      <c r="AU99" s="191" t="s">
        <v>79</v>
      </c>
      <c r="AY99" s="19" t="s">
        <v>136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143</v>
      </c>
      <c r="BM99" s="191" t="s">
        <v>1007</v>
      </c>
    </row>
    <row r="100" spans="1:65" s="2" customFormat="1">
      <c r="A100" s="36"/>
      <c r="B100" s="37"/>
      <c r="C100" s="38"/>
      <c r="D100" s="193" t="s">
        <v>145</v>
      </c>
      <c r="E100" s="38"/>
      <c r="F100" s="194" t="s">
        <v>1008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145</v>
      </c>
      <c r="AU100" s="19" t="s">
        <v>79</v>
      </c>
    </row>
    <row r="101" spans="1:65" s="13" customFormat="1">
      <c r="B101" s="198"/>
      <c r="C101" s="199"/>
      <c r="D101" s="200" t="s">
        <v>147</v>
      </c>
      <c r="E101" s="201" t="s">
        <v>18</v>
      </c>
      <c r="F101" s="202" t="s">
        <v>1009</v>
      </c>
      <c r="G101" s="199"/>
      <c r="H101" s="201" t="s">
        <v>18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147</v>
      </c>
      <c r="AU101" s="208" t="s">
        <v>79</v>
      </c>
      <c r="AV101" s="13" t="s">
        <v>77</v>
      </c>
      <c r="AW101" s="13" t="s">
        <v>31</v>
      </c>
      <c r="AX101" s="13" t="s">
        <v>70</v>
      </c>
      <c r="AY101" s="208" t="s">
        <v>136</v>
      </c>
    </row>
    <row r="102" spans="1:65" s="14" customFormat="1">
      <c r="B102" s="209"/>
      <c r="C102" s="210"/>
      <c r="D102" s="200" t="s">
        <v>147</v>
      </c>
      <c r="E102" s="211" t="s">
        <v>18</v>
      </c>
      <c r="F102" s="212" t="s">
        <v>1010</v>
      </c>
      <c r="G102" s="210"/>
      <c r="H102" s="213">
        <v>55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147</v>
      </c>
      <c r="AU102" s="219" t="s">
        <v>79</v>
      </c>
      <c r="AV102" s="14" t="s">
        <v>79</v>
      </c>
      <c r="AW102" s="14" t="s">
        <v>31</v>
      </c>
      <c r="AX102" s="14" t="s">
        <v>70</v>
      </c>
      <c r="AY102" s="219" t="s">
        <v>136</v>
      </c>
    </row>
    <row r="103" spans="1:65" s="15" customFormat="1">
      <c r="B103" s="220"/>
      <c r="C103" s="221"/>
      <c r="D103" s="200" t="s">
        <v>147</v>
      </c>
      <c r="E103" s="222" t="s">
        <v>18</v>
      </c>
      <c r="F103" s="223" t="s">
        <v>150</v>
      </c>
      <c r="G103" s="221"/>
      <c r="H103" s="224">
        <v>55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147</v>
      </c>
      <c r="AU103" s="230" t="s">
        <v>79</v>
      </c>
      <c r="AV103" s="15" t="s">
        <v>143</v>
      </c>
      <c r="AW103" s="15" t="s">
        <v>31</v>
      </c>
      <c r="AX103" s="15" t="s">
        <v>77</v>
      </c>
      <c r="AY103" s="230" t="s">
        <v>136</v>
      </c>
    </row>
    <row r="104" spans="1:65" s="2" customFormat="1" ht="24.15" customHeight="1">
      <c r="A104" s="36"/>
      <c r="B104" s="37"/>
      <c r="C104" s="180" t="s">
        <v>79</v>
      </c>
      <c r="D104" s="180" t="s">
        <v>138</v>
      </c>
      <c r="E104" s="181" t="s">
        <v>1011</v>
      </c>
      <c r="F104" s="182" t="s">
        <v>1012</v>
      </c>
      <c r="G104" s="183" t="s">
        <v>141</v>
      </c>
      <c r="H104" s="184">
        <v>60</v>
      </c>
      <c r="I104" s="185"/>
      <c r="J104" s="186">
        <f>ROUND(I104*H104,2)</f>
        <v>0</v>
      </c>
      <c r="K104" s="182" t="s">
        <v>142</v>
      </c>
      <c r="L104" s="41"/>
      <c r="M104" s="187" t="s">
        <v>18</v>
      </c>
      <c r="N104" s="188" t="s">
        <v>41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0.35499999999999998</v>
      </c>
      <c r="T104" s="190">
        <f>S104*H104</f>
        <v>21.299999999999997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143</v>
      </c>
      <c r="AT104" s="191" t="s">
        <v>138</v>
      </c>
      <c r="AU104" s="191" t="s">
        <v>79</v>
      </c>
      <c r="AY104" s="19" t="s">
        <v>136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77</v>
      </c>
      <c r="BK104" s="192">
        <f>ROUND(I104*H104,2)</f>
        <v>0</v>
      </c>
      <c r="BL104" s="19" t="s">
        <v>143</v>
      </c>
      <c r="BM104" s="191" t="s">
        <v>1013</v>
      </c>
    </row>
    <row r="105" spans="1:65" s="2" customFormat="1">
      <c r="A105" s="36"/>
      <c r="B105" s="37"/>
      <c r="C105" s="38"/>
      <c r="D105" s="193" t="s">
        <v>145</v>
      </c>
      <c r="E105" s="38"/>
      <c r="F105" s="194" t="s">
        <v>1014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145</v>
      </c>
      <c r="AU105" s="19" t="s">
        <v>79</v>
      </c>
    </row>
    <row r="106" spans="1:65" s="2" customFormat="1" ht="19.2">
      <c r="A106" s="36"/>
      <c r="B106" s="37"/>
      <c r="C106" s="38"/>
      <c r="D106" s="200" t="s">
        <v>398</v>
      </c>
      <c r="E106" s="38"/>
      <c r="F106" s="241" t="s">
        <v>1015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398</v>
      </c>
      <c r="AU106" s="19" t="s">
        <v>79</v>
      </c>
    </row>
    <row r="107" spans="1:65" s="14" customFormat="1">
      <c r="B107" s="209"/>
      <c r="C107" s="210"/>
      <c r="D107" s="200" t="s">
        <v>147</v>
      </c>
      <c r="E107" s="211" t="s">
        <v>18</v>
      </c>
      <c r="F107" s="212" t="s">
        <v>1016</v>
      </c>
      <c r="G107" s="210"/>
      <c r="H107" s="213">
        <v>60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147</v>
      </c>
      <c r="AU107" s="219" t="s">
        <v>79</v>
      </c>
      <c r="AV107" s="14" t="s">
        <v>79</v>
      </c>
      <c r="AW107" s="14" t="s">
        <v>31</v>
      </c>
      <c r="AX107" s="14" t="s">
        <v>77</v>
      </c>
      <c r="AY107" s="219" t="s">
        <v>136</v>
      </c>
    </row>
    <row r="108" spans="1:65" s="2" customFormat="1" ht="24.15" customHeight="1">
      <c r="A108" s="36"/>
      <c r="B108" s="37"/>
      <c r="C108" s="180" t="s">
        <v>157</v>
      </c>
      <c r="D108" s="180" t="s">
        <v>138</v>
      </c>
      <c r="E108" s="181" t="s">
        <v>1017</v>
      </c>
      <c r="F108" s="182" t="s">
        <v>1018</v>
      </c>
      <c r="G108" s="183" t="s">
        <v>199</v>
      </c>
      <c r="H108" s="184">
        <v>24</v>
      </c>
      <c r="I108" s="185"/>
      <c r="J108" s="186">
        <f>ROUND(I108*H108,2)</f>
        <v>0</v>
      </c>
      <c r="K108" s="182" t="s">
        <v>142</v>
      </c>
      <c r="L108" s="41"/>
      <c r="M108" s="187" t="s">
        <v>18</v>
      </c>
      <c r="N108" s="188" t="s">
        <v>41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1.3</v>
      </c>
      <c r="T108" s="190">
        <f>S108*H108</f>
        <v>31.200000000000003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143</v>
      </c>
      <c r="AT108" s="191" t="s">
        <v>138</v>
      </c>
      <c r="AU108" s="191" t="s">
        <v>79</v>
      </c>
      <c r="AY108" s="19" t="s">
        <v>136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77</v>
      </c>
      <c r="BK108" s="192">
        <f>ROUND(I108*H108,2)</f>
        <v>0</v>
      </c>
      <c r="BL108" s="19" t="s">
        <v>143</v>
      </c>
      <c r="BM108" s="191" t="s">
        <v>1019</v>
      </c>
    </row>
    <row r="109" spans="1:65" s="2" customFormat="1">
      <c r="A109" s="36"/>
      <c r="B109" s="37"/>
      <c r="C109" s="38"/>
      <c r="D109" s="193" t="s">
        <v>145</v>
      </c>
      <c r="E109" s="38"/>
      <c r="F109" s="194" t="s">
        <v>1020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145</v>
      </c>
      <c r="AU109" s="19" t="s">
        <v>79</v>
      </c>
    </row>
    <row r="110" spans="1:65" s="14" customFormat="1">
      <c r="B110" s="209"/>
      <c r="C110" s="210"/>
      <c r="D110" s="200" t="s">
        <v>147</v>
      </c>
      <c r="E110" s="211" t="s">
        <v>18</v>
      </c>
      <c r="F110" s="212" t="s">
        <v>1021</v>
      </c>
      <c r="G110" s="210"/>
      <c r="H110" s="213">
        <v>24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147</v>
      </c>
      <c r="AU110" s="219" t="s">
        <v>79</v>
      </c>
      <c r="AV110" s="14" t="s">
        <v>79</v>
      </c>
      <c r="AW110" s="14" t="s">
        <v>31</v>
      </c>
      <c r="AX110" s="14" t="s">
        <v>77</v>
      </c>
      <c r="AY110" s="219" t="s">
        <v>136</v>
      </c>
    </row>
    <row r="111" spans="1:65" s="2" customFormat="1" ht="16.5" customHeight="1">
      <c r="A111" s="36"/>
      <c r="B111" s="37"/>
      <c r="C111" s="180" t="s">
        <v>143</v>
      </c>
      <c r="D111" s="180" t="s">
        <v>138</v>
      </c>
      <c r="E111" s="181" t="s">
        <v>1022</v>
      </c>
      <c r="F111" s="182" t="s">
        <v>1023</v>
      </c>
      <c r="G111" s="183" t="s">
        <v>1024</v>
      </c>
      <c r="H111" s="184">
        <v>336</v>
      </c>
      <c r="I111" s="185"/>
      <c r="J111" s="186">
        <f>ROUND(I111*H111,2)</f>
        <v>0</v>
      </c>
      <c r="K111" s="182" t="s">
        <v>142</v>
      </c>
      <c r="L111" s="41"/>
      <c r="M111" s="187" t="s">
        <v>18</v>
      </c>
      <c r="N111" s="188" t="s">
        <v>41</v>
      </c>
      <c r="O111" s="66"/>
      <c r="P111" s="189">
        <f>O111*H111</f>
        <v>0</v>
      </c>
      <c r="Q111" s="189">
        <v>3.0000000000000001E-5</v>
      </c>
      <c r="R111" s="189">
        <f>Q111*H111</f>
        <v>1.008E-2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143</v>
      </c>
      <c r="AT111" s="191" t="s">
        <v>138</v>
      </c>
      <c r="AU111" s="191" t="s">
        <v>79</v>
      </c>
      <c r="AY111" s="19" t="s">
        <v>136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77</v>
      </c>
      <c r="BK111" s="192">
        <f>ROUND(I111*H111,2)</f>
        <v>0</v>
      </c>
      <c r="BL111" s="19" t="s">
        <v>143</v>
      </c>
      <c r="BM111" s="191" t="s">
        <v>1025</v>
      </c>
    </row>
    <row r="112" spans="1:65" s="2" customFormat="1">
      <c r="A112" s="36"/>
      <c r="B112" s="37"/>
      <c r="C112" s="38"/>
      <c r="D112" s="193" t="s">
        <v>145</v>
      </c>
      <c r="E112" s="38"/>
      <c r="F112" s="194" t="s">
        <v>1026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145</v>
      </c>
      <c r="AU112" s="19" t="s">
        <v>79</v>
      </c>
    </row>
    <row r="113" spans="1:65" s="14" customFormat="1">
      <c r="B113" s="209"/>
      <c r="C113" s="210"/>
      <c r="D113" s="200" t="s">
        <v>147</v>
      </c>
      <c r="E113" s="211" t="s">
        <v>18</v>
      </c>
      <c r="F113" s="212" t="s">
        <v>1027</v>
      </c>
      <c r="G113" s="210"/>
      <c r="H113" s="213">
        <v>336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147</v>
      </c>
      <c r="AU113" s="219" t="s">
        <v>79</v>
      </c>
      <c r="AV113" s="14" t="s">
        <v>79</v>
      </c>
      <c r="AW113" s="14" t="s">
        <v>31</v>
      </c>
      <c r="AX113" s="14" t="s">
        <v>77</v>
      </c>
      <c r="AY113" s="219" t="s">
        <v>136</v>
      </c>
    </row>
    <row r="114" spans="1:65" s="2" customFormat="1" ht="24.15" customHeight="1">
      <c r="A114" s="36"/>
      <c r="B114" s="37"/>
      <c r="C114" s="180" t="s">
        <v>168</v>
      </c>
      <c r="D114" s="180" t="s">
        <v>138</v>
      </c>
      <c r="E114" s="181" t="s">
        <v>1028</v>
      </c>
      <c r="F114" s="182" t="s">
        <v>1029</v>
      </c>
      <c r="G114" s="183" t="s">
        <v>1030</v>
      </c>
      <c r="H114" s="184">
        <v>14</v>
      </c>
      <c r="I114" s="185"/>
      <c r="J114" s="186">
        <f>ROUND(I114*H114,2)</f>
        <v>0</v>
      </c>
      <c r="K114" s="182" t="s">
        <v>142</v>
      </c>
      <c r="L114" s="41"/>
      <c r="M114" s="187" t="s">
        <v>18</v>
      </c>
      <c r="N114" s="188" t="s">
        <v>41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143</v>
      </c>
      <c r="AT114" s="191" t="s">
        <v>138</v>
      </c>
      <c r="AU114" s="191" t="s">
        <v>79</v>
      </c>
      <c r="AY114" s="19" t="s">
        <v>136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77</v>
      </c>
      <c r="BK114" s="192">
        <f>ROUND(I114*H114,2)</f>
        <v>0</v>
      </c>
      <c r="BL114" s="19" t="s">
        <v>143</v>
      </c>
      <c r="BM114" s="191" t="s">
        <v>1031</v>
      </c>
    </row>
    <row r="115" spans="1:65" s="2" customFormat="1">
      <c r="A115" s="36"/>
      <c r="B115" s="37"/>
      <c r="C115" s="38"/>
      <c r="D115" s="193" t="s">
        <v>145</v>
      </c>
      <c r="E115" s="38"/>
      <c r="F115" s="194" t="s">
        <v>1032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145</v>
      </c>
      <c r="AU115" s="19" t="s">
        <v>79</v>
      </c>
    </row>
    <row r="116" spans="1:65" s="2" customFormat="1" ht="24.15" customHeight="1">
      <c r="A116" s="36"/>
      <c r="B116" s="37"/>
      <c r="C116" s="180" t="s">
        <v>174</v>
      </c>
      <c r="D116" s="180" t="s">
        <v>138</v>
      </c>
      <c r="E116" s="181" t="s">
        <v>1033</v>
      </c>
      <c r="F116" s="182" t="s">
        <v>1034</v>
      </c>
      <c r="G116" s="183" t="s">
        <v>199</v>
      </c>
      <c r="H116" s="184">
        <v>281.83499999999998</v>
      </c>
      <c r="I116" s="185"/>
      <c r="J116" s="186">
        <f>ROUND(I116*H116,2)</f>
        <v>0</v>
      </c>
      <c r="K116" s="182" t="s">
        <v>142</v>
      </c>
      <c r="L116" s="41"/>
      <c r="M116" s="187" t="s">
        <v>18</v>
      </c>
      <c r="N116" s="188" t="s">
        <v>41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143</v>
      </c>
      <c r="AT116" s="191" t="s">
        <v>138</v>
      </c>
      <c r="AU116" s="191" t="s">
        <v>79</v>
      </c>
      <c r="AY116" s="19" t="s">
        <v>136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77</v>
      </c>
      <c r="BK116" s="192">
        <f>ROUND(I116*H116,2)</f>
        <v>0</v>
      </c>
      <c r="BL116" s="19" t="s">
        <v>143</v>
      </c>
      <c r="BM116" s="191" t="s">
        <v>1035</v>
      </c>
    </row>
    <row r="117" spans="1:65" s="2" customFormat="1">
      <c r="A117" s="36"/>
      <c r="B117" s="37"/>
      <c r="C117" s="38"/>
      <c r="D117" s="193" t="s">
        <v>145</v>
      </c>
      <c r="E117" s="38"/>
      <c r="F117" s="194" t="s">
        <v>1036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145</v>
      </c>
      <c r="AU117" s="19" t="s">
        <v>79</v>
      </c>
    </row>
    <row r="118" spans="1:65" s="13" customFormat="1">
      <c r="B118" s="198"/>
      <c r="C118" s="199"/>
      <c r="D118" s="200" t="s">
        <v>147</v>
      </c>
      <c r="E118" s="201" t="s">
        <v>18</v>
      </c>
      <c r="F118" s="202" t="s">
        <v>1009</v>
      </c>
      <c r="G118" s="199"/>
      <c r="H118" s="201" t="s">
        <v>18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147</v>
      </c>
      <c r="AU118" s="208" t="s">
        <v>79</v>
      </c>
      <c r="AV118" s="13" t="s">
        <v>77</v>
      </c>
      <c r="AW118" s="13" t="s">
        <v>31</v>
      </c>
      <c r="AX118" s="13" t="s">
        <v>70</v>
      </c>
      <c r="AY118" s="208" t="s">
        <v>136</v>
      </c>
    </row>
    <row r="119" spans="1:65" s="13" customFormat="1">
      <c r="B119" s="198"/>
      <c r="C119" s="199"/>
      <c r="D119" s="200" t="s">
        <v>147</v>
      </c>
      <c r="E119" s="201" t="s">
        <v>18</v>
      </c>
      <c r="F119" s="202" t="s">
        <v>1037</v>
      </c>
      <c r="G119" s="199"/>
      <c r="H119" s="201" t="s">
        <v>18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147</v>
      </c>
      <c r="AU119" s="208" t="s">
        <v>79</v>
      </c>
      <c r="AV119" s="13" t="s">
        <v>77</v>
      </c>
      <c r="AW119" s="13" t="s">
        <v>31</v>
      </c>
      <c r="AX119" s="13" t="s">
        <v>70</v>
      </c>
      <c r="AY119" s="208" t="s">
        <v>136</v>
      </c>
    </row>
    <row r="120" spans="1:65" s="14" customFormat="1">
      <c r="B120" s="209"/>
      <c r="C120" s="210"/>
      <c r="D120" s="200" t="s">
        <v>147</v>
      </c>
      <c r="E120" s="211" t="s">
        <v>18</v>
      </c>
      <c r="F120" s="212" t="s">
        <v>1038</v>
      </c>
      <c r="G120" s="210"/>
      <c r="H120" s="213">
        <v>165.58500000000001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147</v>
      </c>
      <c r="AU120" s="219" t="s">
        <v>79</v>
      </c>
      <c r="AV120" s="14" t="s">
        <v>79</v>
      </c>
      <c r="AW120" s="14" t="s">
        <v>31</v>
      </c>
      <c r="AX120" s="14" t="s">
        <v>70</v>
      </c>
      <c r="AY120" s="219" t="s">
        <v>136</v>
      </c>
    </row>
    <row r="121" spans="1:65" s="14" customFormat="1">
      <c r="B121" s="209"/>
      <c r="C121" s="210"/>
      <c r="D121" s="200" t="s">
        <v>147</v>
      </c>
      <c r="E121" s="211" t="s">
        <v>18</v>
      </c>
      <c r="F121" s="212" t="s">
        <v>1039</v>
      </c>
      <c r="G121" s="210"/>
      <c r="H121" s="213">
        <v>116.25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147</v>
      </c>
      <c r="AU121" s="219" t="s">
        <v>79</v>
      </c>
      <c r="AV121" s="14" t="s">
        <v>79</v>
      </c>
      <c r="AW121" s="14" t="s">
        <v>31</v>
      </c>
      <c r="AX121" s="14" t="s">
        <v>70</v>
      </c>
      <c r="AY121" s="219" t="s">
        <v>136</v>
      </c>
    </row>
    <row r="122" spans="1:65" s="15" customFormat="1">
      <c r="B122" s="220"/>
      <c r="C122" s="221"/>
      <c r="D122" s="200" t="s">
        <v>147</v>
      </c>
      <c r="E122" s="222" t="s">
        <v>18</v>
      </c>
      <c r="F122" s="223" t="s">
        <v>150</v>
      </c>
      <c r="G122" s="221"/>
      <c r="H122" s="224">
        <v>281.83499999999998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147</v>
      </c>
      <c r="AU122" s="230" t="s">
        <v>79</v>
      </c>
      <c r="AV122" s="15" t="s">
        <v>143</v>
      </c>
      <c r="AW122" s="15" t="s">
        <v>31</v>
      </c>
      <c r="AX122" s="15" t="s">
        <v>77</v>
      </c>
      <c r="AY122" s="230" t="s">
        <v>136</v>
      </c>
    </row>
    <row r="123" spans="1:65" s="2" customFormat="1" ht="37.799999999999997" customHeight="1">
      <c r="A123" s="36"/>
      <c r="B123" s="37"/>
      <c r="C123" s="180" t="s">
        <v>179</v>
      </c>
      <c r="D123" s="180" t="s">
        <v>138</v>
      </c>
      <c r="E123" s="181" t="s">
        <v>1040</v>
      </c>
      <c r="F123" s="182" t="s">
        <v>1041</v>
      </c>
      <c r="G123" s="183" t="s">
        <v>199</v>
      </c>
      <c r="H123" s="184">
        <v>9.8000000000000007</v>
      </c>
      <c r="I123" s="185"/>
      <c r="J123" s="186">
        <f>ROUND(I123*H123,2)</f>
        <v>0</v>
      </c>
      <c r="K123" s="182" t="s">
        <v>142</v>
      </c>
      <c r="L123" s="41"/>
      <c r="M123" s="187" t="s">
        <v>18</v>
      </c>
      <c r="N123" s="188" t="s">
        <v>41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143</v>
      </c>
      <c r="AT123" s="191" t="s">
        <v>138</v>
      </c>
      <c r="AU123" s="191" t="s">
        <v>79</v>
      </c>
      <c r="AY123" s="19" t="s">
        <v>136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77</v>
      </c>
      <c r="BK123" s="192">
        <f>ROUND(I123*H123,2)</f>
        <v>0</v>
      </c>
      <c r="BL123" s="19" t="s">
        <v>143</v>
      </c>
      <c r="BM123" s="191" t="s">
        <v>1042</v>
      </c>
    </row>
    <row r="124" spans="1:65" s="2" customFormat="1">
      <c r="A124" s="36"/>
      <c r="B124" s="37"/>
      <c r="C124" s="38"/>
      <c r="D124" s="193" t="s">
        <v>145</v>
      </c>
      <c r="E124" s="38"/>
      <c r="F124" s="194" t="s">
        <v>1043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145</v>
      </c>
      <c r="AU124" s="19" t="s">
        <v>79</v>
      </c>
    </row>
    <row r="125" spans="1:65" s="13" customFormat="1">
      <c r="B125" s="198"/>
      <c r="C125" s="199"/>
      <c r="D125" s="200" t="s">
        <v>147</v>
      </c>
      <c r="E125" s="201" t="s">
        <v>18</v>
      </c>
      <c r="F125" s="202" t="s">
        <v>1009</v>
      </c>
      <c r="G125" s="199"/>
      <c r="H125" s="201" t="s">
        <v>18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147</v>
      </c>
      <c r="AU125" s="208" t="s">
        <v>79</v>
      </c>
      <c r="AV125" s="13" t="s">
        <v>77</v>
      </c>
      <c r="AW125" s="13" t="s">
        <v>31</v>
      </c>
      <c r="AX125" s="13" t="s">
        <v>70</v>
      </c>
      <c r="AY125" s="208" t="s">
        <v>136</v>
      </c>
    </row>
    <row r="126" spans="1:65" s="13" customFormat="1">
      <c r="B126" s="198"/>
      <c r="C126" s="199"/>
      <c r="D126" s="200" t="s">
        <v>147</v>
      </c>
      <c r="E126" s="201" t="s">
        <v>18</v>
      </c>
      <c r="F126" s="202" t="s">
        <v>1037</v>
      </c>
      <c r="G126" s="199"/>
      <c r="H126" s="201" t="s">
        <v>18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147</v>
      </c>
      <c r="AU126" s="208" t="s">
        <v>79</v>
      </c>
      <c r="AV126" s="13" t="s">
        <v>77</v>
      </c>
      <c r="AW126" s="13" t="s">
        <v>31</v>
      </c>
      <c r="AX126" s="13" t="s">
        <v>70</v>
      </c>
      <c r="AY126" s="208" t="s">
        <v>136</v>
      </c>
    </row>
    <row r="127" spans="1:65" s="14" customFormat="1">
      <c r="B127" s="209"/>
      <c r="C127" s="210"/>
      <c r="D127" s="200" t="s">
        <v>147</v>
      </c>
      <c r="E127" s="211" t="s">
        <v>18</v>
      </c>
      <c r="F127" s="212" t="s">
        <v>1044</v>
      </c>
      <c r="G127" s="210"/>
      <c r="H127" s="213">
        <v>9.8000000000000007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147</v>
      </c>
      <c r="AU127" s="219" t="s">
        <v>79</v>
      </c>
      <c r="AV127" s="14" t="s">
        <v>79</v>
      </c>
      <c r="AW127" s="14" t="s">
        <v>31</v>
      </c>
      <c r="AX127" s="14" t="s">
        <v>70</v>
      </c>
      <c r="AY127" s="219" t="s">
        <v>136</v>
      </c>
    </row>
    <row r="128" spans="1:65" s="15" customFormat="1">
      <c r="B128" s="220"/>
      <c r="C128" s="221"/>
      <c r="D128" s="200" t="s">
        <v>147</v>
      </c>
      <c r="E128" s="222" t="s">
        <v>18</v>
      </c>
      <c r="F128" s="223" t="s">
        <v>150</v>
      </c>
      <c r="G128" s="221"/>
      <c r="H128" s="224">
        <v>9.8000000000000007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147</v>
      </c>
      <c r="AU128" s="230" t="s">
        <v>79</v>
      </c>
      <c r="AV128" s="15" t="s">
        <v>143</v>
      </c>
      <c r="AW128" s="15" t="s">
        <v>31</v>
      </c>
      <c r="AX128" s="15" t="s">
        <v>77</v>
      </c>
      <c r="AY128" s="230" t="s">
        <v>136</v>
      </c>
    </row>
    <row r="129" spans="1:65" s="2" customFormat="1" ht="16.5" customHeight="1">
      <c r="A129" s="36"/>
      <c r="B129" s="37"/>
      <c r="C129" s="180" t="s">
        <v>184</v>
      </c>
      <c r="D129" s="180" t="s">
        <v>138</v>
      </c>
      <c r="E129" s="181" t="s">
        <v>1045</v>
      </c>
      <c r="F129" s="182" t="s">
        <v>1046</v>
      </c>
      <c r="G129" s="183" t="s">
        <v>199</v>
      </c>
      <c r="H129" s="184">
        <v>2</v>
      </c>
      <c r="I129" s="185"/>
      <c r="J129" s="186">
        <f>ROUND(I129*H129,2)</f>
        <v>0</v>
      </c>
      <c r="K129" s="182" t="s">
        <v>142</v>
      </c>
      <c r="L129" s="41"/>
      <c r="M129" s="187" t="s">
        <v>18</v>
      </c>
      <c r="N129" s="188" t="s">
        <v>41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143</v>
      </c>
      <c r="AT129" s="191" t="s">
        <v>138</v>
      </c>
      <c r="AU129" s="191" t="s">
        <v>79</v>
      </c>
      <c r="AY129" s="19" t="s">
        <v>136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77</v>
      </c>
      <c r="BK129" s="192">
        <f>ROUND(I129*H129,2)</f>
        <v>0</v>
      </c>
      <c r="BL129" s="19" t="s">
        <v>143</v>
      </c>
      <c r="BM129" s="191" t="s">
        <v>1047</v>
      </c>
    </row>
    <row r="130" spans="1:65" s="2" customFormat="1">
      <c r="A130" s="36"/>
      <c r="B130" s="37"/>
      <c r="C130" s="38"/>
      <c r="D130" s="193" t="s">
        <v>145</v>
      </c>
      <c r="E130" s="38"/>
      <c r="F130" s="194" t="s">
        <v>1048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145</v>
      </c>
      <c r="AU130" s="19" t="s">
        <v>79</v>
      </c>
    </row>
    <row r="131" spans="1:65" s="13" customFormat="1">
      <c r="B131" s="198"/>
      <c r="C131" s="199"/>
      <c r="D131" s="200" t="s">
        <v>147</v>
      </c>
      <c r="E131" s="201" t="s">
        <v>18</v>
      </c>
      <c r="F131" s="202" t="s">
        <v>1009</v>
      </c>
      <c r="G131" s="199"/>
      <c r="H131" s="201" t="s">
        <v>18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147</v>
      </c>
      <c r="AU131" s="208" t="s">
        <v>79</v>
      </c>
      <c r="AV131" s="13" t="s">
        <v>77</v>
      </c>
      <c r="AW131" s="13" t="s">
        <v>31</v>
      </c>
      <c r="AX131" s="13" t="s">
        <v>70</v>
      </c>
      <c r="AY131" s="208" t="s">
        <v>136</v>
      </c>
    </row>
    <row r="132" spans="1:65" s="13" customFormat="1">
      <c r="B132" s="198"/>
      <c r="C132" s="199"/>
      <c r="D132" s="200" t="s">
        <v>147</v>
      </c>
      <c r="E132" s="201" t="s">
        <v>18</v>
      </c>
      <c r="F132" s="202" t="s">
        <v>1037</v>
      </c>
      <c r="G132" s="199"/>
      <c r="H132" s="201" t="s">
        <v>18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147</v>
      </c>
      <c r="AU132" s="208" t="s">
        <v>79</v>
      </c>
      <c r="AV132" s="13" t="s">
        <v>77</v>
      </c>
      <c r="AW132" s="13" t="s">
        <v>31</v>
      </c>
      <c r="AX132" s="13" t="s">
        <v>70</v>
      </c>
      <c r="AY132" s="208" t="s">
        <v>136</v>
      </c>
    </row>
    <row r="133" spans="1:65" s="14" customFormat="1">
      <c r="B133" s="209"/>
      <c r="C133" s="210"/>
      <c r="D133" s="200" t="s">
        <v>147</v>
      </c>
      <c r="E133" s="211" t="s">
        <v>18</v>
      </c>
      <c r="F133" s="212" t="s">
        <v>1049</v>
      </c>
      <c r="G133" s="210"/>
      <c r="H133" s="213">
        <v>2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147</v>
      </c>
      <c r="AU133" s="219" t="s">
        <v>79</v>
      </c>
      <c r="AV133" s="14" t="s">
        <v>79</v>
      </c>
      <c r="AW133" s="14" t="s">
        <v>31</v>
      </c>
      <c r="AX133" s="14" t="s">
        <v>70</v>
      </c>
      <c r="AY133" s="219" t="s">
        <v>136</v>
      </c>
    </row>
    <row r="134" spans="1:65" s="15" customFormat="1">
      <c r="B134" s="220"/>
      <c r="C134" s="221"/>
      <c r="D134" s="200" t="s">
        <v>147</v>
      </c>
      <c r="E134" s="222" t="s">
        <v>18</v>
      </c>
      <c r="F134" s="223" t="s">
        <v>150</v>
      </c>
      <c r="G134" s="221"/>
      <c r="H134" s="224">
        <v>2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147</v>
      </c>
      <c r="AU134" s="230" t="s">
        <v>79</v>
      </c>
      <c r="AV134" s="15" t="s">
        <v>143</v>
      </c>
      <c r="AW134" s="15" t="s">
        <v>31</v>
      </c>
      <c r="AX134" s="15" t="s">
        <v>77</v>
      </c>
      <c r="AY134" s="230" t="s">
        <v>136</v>
      </c>
    </row>
    <row r="135" spans="1:65" s="2" customFormat="1" ht="21.75" customHeight="1">
      <c r="A135" s="36"/>
      <c r="B135" s="37"/>
      <c r="C135" s="180" t="s">
        <v>190</v>
      </c>
      <c r="D135" s="180" t="s">
        <v>138</v>
      </c>
      <c r="E135" s="181" t="s">
        <v>233</v>
      </c>
      <c r="F135" s="182" t="s">
        <v>234</v>
      </c>
      <c r="G135" s="183" t="s">
        <v>141</v>
      </c>
      <c r="H135" s="184">
        <v>55</v>
      </c>
      <c r="I135" s="185"/>
      <c r="J135" s="186">
        <f>ROUND(I135*H135,2)</f>
        <v>0</v>
      </c>
      <c r="K135" s="182" t="s">
        <v>142</v>
      </c>
      <c r="L135" s="41"/>
      <c r="M135" s="187" t="s">
        <v>18</v>
      </c>
      <c r="N135" s="188" t="s">
        <v>41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143</v>
      </c>
      <c r="AT135" s="191" t="s">
        <v>138</v>
      </c>
      <c r="AU135" s="191" t="s">
        <v>79</v>
      </c>
      <c r="AY135" s="19" t="s">
        <v>136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77</v>
      </c>
      <c r="BK135" s="192">
        <f>ROUND(I135*H135,2)</f>
        <v>0</v>
      </c>
      <c r="BL135" s="19" t="s">
        <v>143</v>
      </c>
      <c r="BM135" s="191" t="s">
        <v>1050</v>
      </c>
    </row>
    <row r="136" spans="1:65" s="2" customFormat="1">
      <c r="A136" s="36"/>
      <c r="B136" s="37"/>
      <c r="C136" s="38"/>
      <c r="D136" s="193" t="s">
        <v>145</v>
      </c>
      <c r="E136" s="38"/>
      <c r="F136" s="194" t="s">
        <v>236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145</v>
      </c>
      <c r="AU136" s="19" t="s">
        <v>79</v>
      </c>
    </row>
    <row r="137" spans="1:65" s="2" customFormat="1" ht="21.75" customHeight="1">
      <c r="A137" s="36"/>
      <c r="B137" s="37"/>
      <c r="C137" s="180" t="s">
        <v>196</v>
      </c>
      <c r="D137" s="180" t="s">
        <v>138</v>
      </c>
      <c r="E137" s="181" t="s">
        <v>254</v>
      </c>
      <c r="F137" s="182" t="s">
        <v>255</v>
      </c>
      <c r="G137" s="183" t="s">
        <v>141</v>
      </c>
      <c r="H137" s="184">
        <v>825</v>
      </c>
      <c r="I137" s="185"/>
      <c r="J137" s="186">
        <f>ROUND(I137*H137,2)</f>
        <v>0</v>
      </c>
      <c r="K137" s="182" t="s">
        <v>142</v>
      </c>
      <c r="L137" s="41"/>
      <c r="M137" s="187" t="s">
        <v>18</v>
      </c>
      <c r="N137" s="188" t="s">
        <v>41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143</v>
      </c>
      <c r="AT137" s="191" t="s">
        <v>138</v>
      </c>
      <c r="AU137" s="191" t="s">
        <v>79</v>
      </c>
      <c r="AY137" s="19" t="s">
        <v>136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77</v>
      </c>
      <c r="BK137" s="192">
        <f>ROUND(I137*H137,2)</f>
        <v>0</v>
      </c>
      <c r="BL137" s="19" t="s">
        <v>143</v>
      </c>
      <c r="BM137" s="191" t="s">
        <v>1051</v>
      </c>
    </row>
    <row r="138" spans="1:65" s="2" customFormat="1">
      <c r="A138" s="36"/>
      <c r="B138" s="37"/>
      <c r="C138" s="38"/>
      <c r="D138" s="193" t="s">
        <v>145</v>
      </c>
      <c r="E138" s="38"/>
      <c r="F138" s="194" t="s">
        <v>257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145</v>
      </c>
      <c r="AU138" s="19" t="s">
        <v>79</v>
      </c>
    </row>
    <row r="139" spans="1:65" s="14" customFormat="1">
      <c r="B139" s="209"/>
      <c r="C139" s="210"/>
      <c r="D139" s="200" t="s">
        <v>147</v>
      </c>
      <c r="E139" s="211" t="s">
        <v>18</v>
      </c>
      <c r="F139" s="212" t="s">
        <v>1052</v>
      </c>
      <c r="G139" s="210"/>
      <c r="H139" s="213">
        <v>825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147</v>
      </c>
      <c r="AU139" s="219" t="s">
        <v>79</v>
      </c>
      <c r="AV139" s="14" t="s">
        <v>79</v>
      </c>
      <c r="AW139" s="14" t="s">
        <v>31</v>
      </c>
      <c r="AX139" s="14" t="s">
        <v>77</v>
      </c>
      <c r="AY139" s="219" t="s">
        <v>136</v>
      </c>
    </row>
    <row r="140" spans="1:65" s="2" customFormat="1" ht="37.799999999999997" customHeight="1">
      <c r="A140" s="36"/>
      <c r="B140" s="37"/>
      <c r="C140" s="180" t="s">
        <v>204</v>
      </c>
      <c r="D140" s="180" t="s">
        <v>138</v>
      </c>
      <c r="E140" s="181" t="s">
        <v>259</v>
      </c>
      <c r="F140" s="182" t="s">
        <v>260</v>
      </c>
      <c r="G140" s="183" t="s">
        <v>199</v>
      </c>
      <c r="H140" s="184">
        <v>283.83499999999998</v>
      </c>
      <c r="I140" s="185"/>
      <c r="J140" s="186">
        <f>ROUND(I140*H140,2)</f>
        <v>0</v>
      </c>
      <c r="K140" s="182" t="s">
        <v>142</v>
      </c>
      <c r="L140" s="41"/>
      <c r="M140" s="187" t="s">
        <v>18</v>
      </c>
      <c r="N140" s="188" t="s">
        <v>41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143</v>
      </c>
      <c r="AT140" s="191" t="s">
        <v>138</v>
      </c>
      <c r="AU140" s="191" t="s">
        <v>79</v>
      </c>
      <c r="AY140" s="19" t="s">
        <v>136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77</v>
      </c>
      <c r="BK140" s="192">
        <f>ROUND(I140*H140,2)</f>
        <v>0</v>
      </c>
      <c r="BL140" s="19" t="s">
        <v>143</v>
      </c>
      <c r="BM140" s="191" t="s">
        <v>1053</v>
      </c>
    </row>
    <row r="141" spans="1:65" s="2" customFormat="1">
      <c r="A141" s="36"/>
      <c r="B141" s="37"/>
      <c r="C141" s="38"/>
      <c r="D141" s="193" t="s">
        <v>145</v>
      </c>
      <c r="E141" s="38"/>
      <c r="F141" s="194" t="s">
        <v>262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145</v>
      </c>
      <c r="AU141" s="19" t="s">
        <v>79</v>
      </c>
    </row>
    <row r="142" spans="1:65" s="13" customFormat="1">
      <c r="B142" s="198"/>
      <c r="C142" s="199"/>
      <c r="D142" s="200" t="s">
        <v>147</v>
      </c>
      <c r="E142" s="201" t="s">
        <v>18</v>
      </c>
      <c r="F142" s="202" t="s">
        <v>1009</v>
      </c>
      <c r="G142" s="199"/>
      <c r="H142" s="201" t="s">
        <v>18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147</v>
      </c>
      <c r="AU142" s="208" t="s">
        <v>79</v>
      </c>
      <c r="AV142" s="13" t="s">
        <v>77</v>
      </c>
      <c r="AW142" s="13" t="s">
        <v>31</v>
      </c>
      <c r="AX142" s="13" t="s">
        <v>70</v>
      </c>
      <c r="AY142" s="208" t="s">
        <v>136</v>
      </c>
    </row>
    <row r="143" spans="1:65" s="13" customFormat="1">
      <c r="B143" s="198"/>
      <c r="C143" s="199"/>
      <c r="D143" s="200" t="s">
        <v>147</v>
      </c>
      <c r="E143" s="201" t="s">
        <v>18</v>
      </c>
      <c r="F143" s="202" t="s">
        <v>1037</v>
      </c>
      <c r="G143" s="199"/>
      <c r="H143" s="201" t="s">
        <v>18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147</v>
      </c>
      <c r="AU143" s="208" t="s">
        <v>79</v>
      </c>
      <c r="AV143" s="13" t="s">
        <v>77</v>
      </c>
      <c r="AW143" s="13" t="s">
        <v>31</v>
      </c>
      <c r="AX143" s="13" t="s">
        <v>70</v>
      </c>
      <c r="AY143" s="208" t="s">
        <v>136</v>
      </c>
    </row>
    <row r="144" spans="1:65" s="14" customFormat="1">
      <c r="B144" s="209"/>
      <c r="C144" s="210"/>
      <c r="D144" s="200" t="s">
        <v>147</v>
      </c>
      <c r="E144" s="211" t="s">
        <v>18</v>
      </c>
      <c r="F144" s="212" t="s">
        <v>1038</v>
      </c>
      <c r="G144" s="210"/>
      <c r="H144" s="213">
        <v>165.58500000000001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147</v>
      </c>
      <c r="AU144" s="219" t="s">
        <v>79</v>
      </c>
      <c r="AV144" s="14" t="s">
        <v>79</v>
      </c>
      <c r="AW144" s="14" t="s">
        <v>31</v>
      </c>
      <c r="AX144" s="14" t="s">
        <v>70</v>
      </c>
      <c r="AY144" s="219" t="s">
        <v>136</v>
      </c>
    </row>
    <row r="145" spans="1:65" s="14" customFormat="1">
      <c r="B145" s="209"/>
      <c r="C145" s="210"/>
      <c r="D145" s="200" t="s">
        <v>147</v>
      </c>
      <c r="E145" s="211" t="s">
        <v>18</v>
      </c>
      <c r="F145" s="212" t="s">
        <v>1039</v>
      </c>
      <c r="G145" s="210"/>
      <c r="H145" s="213">
        <v>116.25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147</v>
      </c>
      <c r="AU145" s="219" t="s">
        <v>79</v>
      </c>
      <c r="AV145" s="14" t="s">
        <v>79</v>
      </c>
      <c r="AW145" s="14" t="s">
        <v>31</v>
      </c>
      <c r="AX145" s="14" t="s">
        <v>70</v>
      </c>
      <c r="AY145" s="219" t="s">
        <v>136</v>
      </c>
    </row>
    <row r="146" spans="1:65" s="14" customFormat="1">
      <c r="B146" s="209"/>
      <c r="C146" s="210"/>
      <c r="D146" s="200" t="s">
        <v>147</v>
      </c>
      <c r="E146" s="211" t="s">
        <v>18</v>
      </c>
      <c r="F146" s="212" t="s">
        <v>1054</v>
      </c>
      <c r="G146" s="210"/>
      <c r="H146" s="213">
        <v>2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147</v>
      </c>
      <c r="AU146" s="219" t="s">
        <v>79</v>
      </c>
      <c r="AV146" s="14" t="s">
        <v>79</v>
      </c>
      <c r="AW146" s="14" t="s">
        <v>31</v>
      </c>
      <c r="AX146" s="14" t="s">
        <v>70</v>
      </c>
      <c r="AY146" s="219" t="s">
        <v>136</v>
      </c>
    </row>
    <row r="147" spans="1:65" s="15" customFormat="1">
      <c r="B147" s="220"/>
      <c r="C147" s="221"/>
      <c r="D147" s="200" t="s">
        <v>147</v>
      </c>
      <c r="E147" s="222" t="s">
        <v>18</v>
      </c>
      <c r="F147" s="223" t="s">
        <v>150</v>
      </c>
      <c r="G147" s="221"/>
      <c r="H147" s="224">
        <v>283.83499999999998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147</v>
      </c>
      <c r="AU147" s="230" t="s">
        <v>79</v>
      </c>
      <c r="AV147" s="15" t="s">
        <v>143</v>
      </c>
      <c r="AW147" s="15" t="s">
        <v>31</v>
      </c>
      <c r="AX147" s="15" t="s">
        <v>77</v>
      </c>
      <c r="AY147" s="230" t="s">
        <v>136</v>
      </c>
    </row>
    <row r="148" spans="1:65" s="2" customFormat="1" ht="37.799999999999997" customHeight="1">
      <c r="A148" s="36"/>
      <c r="B148" s="37"/>
      <c r="C148" s="180" t="s">
        <v>212</v>
      </c>
      <c r="D148" s="180" t="s">
        <v>138</v>
      </c>
      <c r="E148" s="181" t="s">
        <v>264</v>
      </c>
      <c r="F148" s="182" t="s">
        <v>265</v>
      </c>
      <c r="G148" s="183" t="s">
        <v>199</v>
      </c>
      <c r="H148" s="184">
        <v>2838.35</v>
      </c>
      <c r="I148" s="185"/>
      <c r="J148" s="186">
        <f>ROUND(I148*H148,2)</f>
        <v>0</v>
      </c>
      <c r="K148" s="182" t="s">
        <v>142</v>
      </c>
      <c r="L148" s="41"/>
      <c r="M148" s="187" t="s">
        <v>18</v>
      </c>
      <c r="N148" s="188" t="s">
        <v>41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143</v>
      </c>
      <c r="AT148" s="191" t="s">
        <v>138</v>
      </c>
      <c r="AU148" s="191" t="s">
        <v>79</v>
      </c>
      <c r="AY148" s="19" t="s">
        <v>136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77</v>
      </c>
      <c r="BK148" s="192">
        <f>ROUND(I148*H148,2)</f>
        <v>0</v>
      </c>
      <c r="BL148" s="19" t="s">
        <v>143</v>
      </c>
      <c r="BM148" s="191" t="s">
        <v>1055</v>
      </c>
    </row>
    <row r="149" spans="1:65" s="2" customFormat="1">
      <c r="A149" s="36"/>
      <c r="B149" s="37"/>
      <c r="C149" s="38"/>
      <c r="D149" s="193" t="s">
        <v>145</v>
      </c>
      <c r="E149" s="38"/>
      <c r="F149" s="194" t="s">
        <v>267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145</v>
      </c>
      <c r="AU149" s="19" t="s">
        <v>79</v>
      </c>
    </row>
    <row r="150" spans="1:65" s="14" customFormat="1">
      <c r="B150" s="209"/>
      <c r="C150" s="210"/>
      <c r="D150" s="200" t="s">
        <v>147</v>
      </c>
      <c r="E150" s="211" t="s">
        <v>18</v>
      </c>
      <c r="F150" s="212" t="s">
        <v>1056</v>
      </c>
      <c r="G150" s="210"/>
      <c r="H150" s="213">
        <v>2838.35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147</v>
      </c>
      <c r="AU150" s="219" t="s">
        <v>79</v>
      </c>
      <c r="AV150" s="14" t="s">
        <v>79</v>
      </c>
      <c r="AW150" s="14" t="s">
        <v>31</v>
      </c>
      <c r="AX150" s="14" t="s">
        <v>77</v>
      </c>
      <c r="AY150" s="219" t="s">
        <v>136</v>
      </c>
    </row>
    <row r="151" spans="1:65" s="2" customFormat="1" ht="37.799999999999997" customHeight="1">
      <c r="A151" s="36"/>
      <c r="B151" s="37"/>
      <c r="C151" s="180" t="s">
        <v>218</v>
      </c>
      <c r="D151" s="180" t="s">
        <v>138</v>
      </c>
      <c r="E151" s="181" t="s">
        <v>1057</v>
      </c>
      <c r="F151" s="182" t="s">
        <v>1058</v>
      </c>
      <c r="G151" s="183" t="s">
        <v>199</v>
      </c>
      <c r="H151" s="184">
        <v>9.8000000000000007</v>
      </c>
      <c r="I151" s="185"/>
      <c r="J151" s="186">
        <f>ROUND(I151*H151,2)</f>
        <v>0</v>
      </c>
      <c r="K151" s="182" t="s">
        <v>142</v>
      </c>
      <c r="L151" s="41"/>
      <c r="M151" s="187" t="s">
        <v>18</v>
      </c>
      <c r="N151" s="188" t="s">
        <v>41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143</v>
      </c>
      <c r="AT151" s="191" t="s">
        <v>138</v>
      </c>
      <c r="AU151" s="191" t="s">
        <v>79</v>
      </c>
      <c r="AY151" s="19" t="s">
        <v>136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77</v>
      </c>
      <c r="BK151" s="192">
        <f>ROUND(I151*H151,2)</f>
        <v>0</v>
      </c>
      <c r="BL151" s="19" t="s">
        <v>143</v>
      </c>
      <c r="BM151" s="191" t="s">
        <v>1059</v>
      </c>
    </row>
    <row r="152" spans="1:65" s="2" customFormat="1">
      <c r="A152" s="36"/>
      <c r="B152" s="37"/>
      <c r="C152" s="38"/>
      <c r="D152" s="193" t="s">
        <v>145</v>
      </c>
      <c r="E152" s="38"/>
      <c r="F152" s="194" t="s">
        <v>1060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145</v>
      </c>
      <c r="AU152" s="19" t="s">
        <v>79</v>
      </c>
    </row>
    <row r="153" spans="1:65" s="13" customFormat="1">
      <c r="B153" s="198"/>
      <c r="C153" s="199"/>
      <c r="D153" s="200" t="s">
        <v>147</v>
      </c>
      <c r="E153" s="201" t="s">
        <v>18</v>
      </c>
      <c r="F153" s="202" t="s">
        <v>1009</v>
      </c>
      <c r="G153" s="199"/>
      <c r="H153" s="201" t="s">
        <v>18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147</v>
      </c>
      <c r="AU153" s="208" t="s">
        <v>79</v>
      </c>
      <c r="AV153" s="13" t="s">
        <v>77</v>
      </c>
      <c r="AW153" s="13" t="s">
        <v>31</v>
      </c>
      <c r="AX153" s="13" t="s">
        <v>70</v>
      </c>
      <c r="AY153" s="208" t="s">
        <v>136</v>
      </c>
    </row>
    <row r="154" spans="1:65" s="13" customFormat="1">
      <c r="B154" s="198"/>
      <c r="C154" s="199"/>
      <c r="D154" s="200" t="s">
        <v>147</v>
      </c>
      <c r="E154" s="201" t="s">
        <v>18</v>
      </c>
      <c r="F154" s="202" t="s">
        <v>1037</v>
      </c>
      <c r="G154" s="199"/>
      <c r="H154" s="201" t="s">
        <v>18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147</v>
      </c>
      <c r="AU154" s="208" t="s">
        <v>79</v>
      </c>
      <c r="AV154" s="13" t="s">
        <v>77</v>
      </c>
      <c r="AW154" s="13" t="s">
        <v>31</v>
      </c>
      <c r="AX154" s="13" t="s">
        <v>70</v>
      </c>
      <c r="AY154" s="208" t="s">
        <v>136</v>
      </c>
    </row>
    <row r="155" spans="1:65" s="14" customFormat="1">
      <c r="B155" s="209"/>
      <c r="C155" s="210"/>
      <c r="D155" s="200" t="s">
        <v>147</v>
      </c>
      <c r="E155" s="211" t="s">
        <v>18</v>
      </c>
      <c r="F155" s="212" t="s">
        <v>1044</v>
      </c>
      <c r="G155" s="210"/>
      <c r="H155" s="213">
        <v>9.8000000000000007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147</v>
      </c>
      <c r="AU155" s="219" t="s">
        <v>79</v>
      </c>
      <c r="AV155" s="14" t="s">
        <v>79</v>
      </c>
      <c r="AW155" s="14" t="s">
        <v>31</v>
      </c>
      <c r="AX155" s="14" t="s">
        <v>70</v>
      </c>
      <c r="AY155" s="219" t="s">
        <v>136</v>
      </c>
    </row>
    <row r="156" spans="1:65" s="15" customFormat="1">
      <c r="B156" s="220"/>
      <c r="C156" s="221"/>
      <c r="D156" s="200" t="s">
        <v>147</v>
      </c>
      <c r="E156" s="222" t="s">
        <v>18</v>
      </c>
      <c r="F156" s="223" t="s">
        <v>150</v>
      </c>
      <c r="G156" s="221"/>
      <c r="H156" s="224">
        <v>9.8000000000000007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147</v>
      </c>
      <c r="AU156" s="230" t="s">
        <v>79</v>
      </c>
      <c r="AV156" s="15" t="s">
        <v>143</v>
      </c>
      <c r="AW156" s="15" t="s">
        <v>31</v>
      </c>
      <c r="AX156" s="15" t="s">
        <v>77</v>
      </c>
      <c r="AY156" s="230" t="s">
        <v>136</v>
      </c>
    </row>
    <row r="157" spans="1:65" s="2" customFormat="1" ht="37.799999999999997" customHeight="1">
      <c r="A157" s="36"/>
      <c r="B157" s="37"/>
      <c r="C157" s="180" t="s">
        <v>223</v>
      </c>
      <c r="D157" s="180" t="s">
        <v>138</v>
      </c>
      <c r="E157" s="181" t="s">
        <v>1061</v>
      </c>
      <c r="F157" s="182" t="s">
        <v>1062</v>
      </c>
      <c r="G157" s="183" t="s">
        <v>199</v>
      </c>
      <c r="H157" s="184">
        <v>98</v>
      </c>
      <c r="I157" s="185"/>
      <c r="J157" s="186">
        <f>ROUND(I157*H157,2)</f>
        <v>0</v>
      </c>
      <c r="K157" s="182" t="s">
        <v>142</v>
      </c>
      <c r="L157" s="41"/>
      <c r="M157" s="187" t="s">
        <v>18</v>
      </c>
      <c r="N157" s="188" t="s">
        <v>41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143</v>
      </c>
      <c r="AT157" s="191" t="s">
        <v>138</v>
      </c>
      <c r="AU157" s="191" t="s">
        <v>79</v>
      </c>
      <c r="AY157" s="19" t="s">
        <v>136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77</v>
      </c>
      <c r="BK157" s="192">
        <f>ROUND(I157*H157,2)</f>
        <v>0</v>
      </c>
      <c r="BL157" s="19" t="s">
        <v>143</v>
      </c>
      <c r="BM157" s="191" t="s">
        <v>1063</v>
      </c>
    </row>
    <row r="158" spans="1:65" s="2" customFormat="1">
      <c r="A158" s="36"/>
      <c r="B158" s="37"/>
      <c r="C158" s="38"/>
      <c r="D158" s="193" t="s">
        <v>145</v>
      </c>
      <c r="E158" s="38"/>
      <c r="F158" s="194" t="s">
        <v>1064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145</v>
      </c>
      <c r="AU158" s="19" t="s">
        <v>79</v>
      </c>
    </row>
    <row r="159" spans="1:65" s="14" customFormat="1">
      <c r="B159" s="209"/>
      <c r="C159" s="210"/>
      <c r="D159" s="200" t="s">
        <v>147</v>
      </c>
      <c r="E159" s="211" t="s">
        <v>18</v>
      </c>
      <c r="F159" s="212" t="s">
        <v>1065</v>
      </c>
      <c r="G159" s="210"/>
      <c r="H159" s="213">
        <v>98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147</v>
      </c>
      <c r="AU159" s="219" t="s">
        <v>79</v>
      </c>
      <c r="AV159" s="14" t="s">
        <v>79</v>
      </c>
      <c r="AW159" s="14" t="s">
        <v>31</v>
      </c>
      <c r="AX159" s="14" t="s">
        <v>77</v>
      </c>
      <c r="AY159" s="219" t="s">
        <v>136</v>
      </c>
    </row>
    <row r="160" spans="1:65" s="2" customFormat="1" ht="24.15" customHeight="1">
      <c r="A160" s="36"/>
      <c r="B160" s="37"/>
      <c r="C160" s="180" t="s">
        <v>8</v>
      </c>
      <c r="D160" s="180" t="s">
        <v>138</v>
      </c>
      <c r="E160" s="181" t="s">
        <v>302</v>
      </c>
      <c r="F160" s="182" t="s">
        <v>303</v>
      </c>
      <c r="G160" s="183" t="s">
        <v>279</v>
      </c>
      <c r="H160" s="184">
        <v>516.31200000000001</v>
      </c>
      <c r="I160" s="185"/>
      <c r="J160" s="186">
        <f>ROUND(I160*H160,2)</f>
        <v>0</v>
      </c>
      <c r="K160" s="182" t="s">
        <v>142</v>
      </c>
      <c r="L160" s="41"/>
      <c r="M160" s="187" t="s">
        <v>18</v>
      </c>
      <c r="N160" s="188" t="s">
        <v>41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143</v>
      </c>
      <c r="AT160" s="191" t="s">
        <v>138</v>
      </c>
      <c r="AU160" s="191" t="s">
        <v>79</v>
      </c>
      <c r="AY160" s="19" t="s">
        <v>136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77</v>
      </c>
      <c r="BK160" s="192">
        <f>ROUND(I160*H160,2)</f>
        <v>0</v>
      </c>
      <c r="BL160" s="19" t="s">
        <v>143</v>
      </c>
      <c r="BM160" s="191" t="s">
        <v>1066</v>
      </c>
    </row>
    <row r="161" spans="1:65" s="2" customFormat="1">
      <c r="A161" s="36"/>
      <c r="B161" s="37"/>
      <c r="C161" s="38"/>
      <c r="D161" s="193" t="s">
        <v>145</v>
      </c>
      <c r="E161" s="38"/>
      <c r="F161" s="194" t="s">
        <v>305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145</v>
      </c>
      <c r="AU161" s="19" t="s">
        <v>79</v>
      </c>
    </row>
    <row r="162" spans="1:65" s="14" customFormat="1">
      <c r="B162" s="209"/>
      <c r="C162" s="210"/>
      <c r="D162" s="200" t="s">
        <v>147</v>
      </c>
      <c r="E162" s="211" t="s">
        <v>18</v>
      </c>
      <c r="F162" s="212" t="s">
        <v>1067</v>
      </c>
      <c r="G162" s="210"/>
      <c r="H162" s="213">
        <v>289.774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147</v>
      </c>
      <c r="AU162" s="219" t="s">
        <v>79</v>
      </c>
      <c r="AV162" s="14" t="s">
        <v>79</v>
      </c>
      <c r="AW162" s="14" t="s">
        <v>31</v>
      </c>
      <c r="AX162" s="14" t="s">
        <v>70</v>
      </c>
      <c r="AY162" s="219" t="s">
        <v>136</v>
      </c>
    </row>
    <row r="163" spans="1:65" s="14" customFormat="1">
      <c r="B163" s="209"/>
      <c r="C163" s="210"/>
      <c r="D163" s="200" t="s">
        <v>147</v>
      </c>
      <c r="E163" s="211" t="s">
        <v>18</v>
      </c>
      <c r="F163" s="212" t="s">
        <v>1068</v>
      </c>
      <c r="G163" s="210"/>
      <c r="H163" s="213">
        <v>203.43799999999999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147</v>
      </c>
      <c r="AU163" s="219" t="s">
        <v>79</v>
      </c>
      <c r="AV163" s="14" t="s">
        <v>79</v>
      </c>
      <c r="AW163" s="14" t="s">
        <v>31</v>
      </c>
      <c r="AX163" s="14" t="s">
        <v>70</v>
      </c>
      <c r="AY163" s="219" t="s">
        <v>136</v>
      </c>
    </row>
    <row r="164" spans="1:65" s="14" customFormat="1">
      <c r="B164" s="209"/>
      <c r="C164" s="210"/>
      <c r="D164" s="200" t="s">
        <v>147</v>
      </c>
      <c r="E164" s="211" t="s">
        <v>18</v>
      </c>
      <c r="F164" s="212" t="s">
        <v>1069</v>
      </c>
      <c r="G164" s="210"/>
      <c r="H164" s="213">
        <v>3.5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147</v>
      </c>
      <c r="AU164" s="219" t="s">
        <v>79</v>
      </c>
      <c r="AV164" s="14" t="s">
        <v>79</v>
      </c>
      <c r="AW164" s="14" t="s">
        <v>31</v>
      </c>
      <c r="AX164" s="14" t="s">
        <v>70</v>
      </c>
      <c r="AY164" s="219" t="s">
        <v>136</v>
      </c>
    </row>
    <row r="165" spans="1:65" s="14" customFormat="1">
      <c r="B165" s="209"/>
      <c r="C165" s="210"/>
      <c r="D165" s="200" t="s">
        <v>147</v>
      </c>
      <c r="E165" s="211" t="s">
        <v>18</v>
      </c>
      <c r="F165" s="212" t="s">
        <v>1070</v>
      </c>
      <c r="G165" s="210"/>
      <c r="H165" s="213">
        <v>19.600000000000001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147</v>
      </c>
      <c r="AU165" s="219" t="s">
        <v>79</v>
      </c>
      <c r="AV165" s="14" t="s">
        <v>79</v>
      </c>
      <c r="AW165" s="14" t="s">
        <v>31</v>
      </c>
      <c r="AX165" s="14" t="s">
        <v>70</v>
      </c>
      <c r="AY165" s="219" t="s">
        <v>136</v>
      </c>
    </row>
    <row r="166" spans="1:65" s="15" customFormat="1">
      <c r="B166" s="220"/>
      <c r="C166" s="221"/>
      <c r="D166" s="200" t="s">
        <v>147</v>
      </c>
      <c r="E166" s="222" t="s">
        <v>18</v>
      </c>
      <c r="F166" s="223" t="s">
        <v>150</v>
      </c>
      <c r="G166" s="221"/>
      <c r="H166" s="224">
        <v>516.31200000000001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147</v>
      </c>
      <c r="AU166" s="230" t="s">
        <v>79</v>
      </c>
      <c r="AV166" s="15" t="s">
        <v>143</v>
      </c>
      <c r="AW166" s="15" t="s">
        <v>31</v>
      </c>
      <c r="AX166" s="15" t="s">
        <v>77</v>
      </c>
      <c r="AY166" s="230" t="s">
        <v>136</v>
      </c>
    </row>
    <row r="167" spans="1:65" s="2" customFormat="1" ht="24.15" customHeight="1">
      <c r="A167" s="36"/>
      <c r="B167" s="37"/>
      <c r="C167" s="180" t="s">
        <v>232</v>
      </c>
      <c r="D167" s="180" t="s">
        <v>138</v>
      </c>
      <c r="E167" s="181" t="s">
        <v>310</v>
      </c>
      <c r="F167" s="182" t="s">
        <v>311</v>
      </c>
      <c r="G167" s="183" t="s">
        <v>199</v>
      </c>
      <c r="H167" s="184">
        <v>293.63499999999999</v>
      </c>
      <c r="I167" s="185"/>
      <c r="J167" s="186">
        <f>ROUND(I167*H167,2)</f>
        <v>0</v>
      </c>
      <c r="K167" s="182" t="s">
        <v>142</v>
      </c>
      <c r="L167" s="41"/>
      <c r="M167" s="187" t="s">
        <v>18</v>
      </c>
      <c r="N167" s="188" t="s">
        <v>41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143</v>
      </c>
      <c r="AT167" s="191" t="s">
        <v>138</v>
      </c>
      <c r="AU167" s="191" t="s">
        <v>79</v>
      </c>
      <c r="AY167" s="19" t="s">
        <v>136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77</v>
      </c>
      <c r="BK167" s="192">
        <f>ROUND(I167*H167,2)</f>
        <v>0</v>
      </c>
      <c r="BL167" s="19" t="s">
        <v>143</v>
      </c>
      <c r="BM167" s="191" t="s">
        <v>1071</v>
      </c>
    </row>
    <row r="168" spans="1:65" s="2" customFormat="1">
      <c r="A168" s="36"/>
      <c r="B168" s="37"/>
      <c r="C168" s="38"/>
      <c r="D168" s="193" t="s">
        <v>145</v>
      </c>
      <c r="E168" s="38"/>
      <c r="F168" s="194" t="s">
        <v>313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145</v>
      </c>
      <c r="AU168" s="19" t="s">
        <v>79</v>
      </c>
    </row>
    <row r="169" spans="1:65" s="13" customFormat="1">
      <c r="B169" s="198"/>
      <c r="C169" s="199"/>
      <c r="D169" s="200" t="s">
        <v>147</v>
      </c>
      <c r="E169" s="201" t="s">
        <v>18</v>
      </c>
      <c r="F169" s="202" t="s">
        <v>1009</v>
      </c>
      <c r="G169" s="199"/>
      <c r="H169" s="201" t="s">
        <v>18</v>
      </c>
      <c r="I169" s="203"/>
      <c r="J169" s="199"/>
      <c r="K169" s="199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147</v>
      </c>
      <c r="AU169" s="208" t="s">
        <v>79</v>
      </c>
      <c r="AV169" s="13" t="s">
        <v>77</v>
      </c>
      <c r="AW169" s="13" t="s">
        <v>31</v>
      </c>
      <c r="AX169" s="13" t="s">
        <v>70</v>
      </c>
      <c r="AY169" s="208" t="s">
        <v>136</v>
      </c>
    </row>
    <row r="170" spans="1:65" s="13" customFormat="1">
      <c r="B170" s="198"/>
      <c r="C170" s="199"/>
      <c r="D170" s="200" t="s">
        <v>147</v>
      </c>
      <c r="E170" s="201" t="s">
        <v>18</v>
      </c>
      <c r="F170" s="202" t="s">
        <v>1037</v>
      </c>
      <c r="G170" s="199"/>
      <c r="H170" s="201" t="s">
        <v>18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147</v>
      </c>
      <c r="AU170" s="208" t="s">
        <v>79</v>
      </c>
      <c r="AV170" s="13" t="s">
        <v>77</v>
      </c>
      <c r="AW170" s="13" t="s">
        <v>31</v>
      </c>
      <c r="AX170" s="13" t="s">
        <v>70</v>
      </c>
      <c r="AY170" s="208" t="s">
        <v>136</v>
      </c>
    </row>
    <row r="171" spans="1:65" s="14" customFormat="1">
      <c r="B171" s="209"/>
      <c r="C171" s="210"/>
      <c r="D171" s="200" t="s">
        <v>147</v>
      </c>
      <c r="E171" s="211" t="s">
        <v>18</v>
      </c>
      <c r="F171" s="212" t="s">
        <v>1038</v>
      </c>
      <c r="G171" s="210"/>
      <c r="H171" s="213">
        <v>165.58500000000001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147</v>
      </c>
      <c r="AU171" s="219" t="s">
        <v>79</v>
      </c>
      <c r="AV171" s="14" t="s">
        <v>79</v>
      </c>
      <c r="AW171" s="14" t="s">
        <v>31</v>
      </c>
      <c r="AX171" s="14" t="s">
        <v>70</v>
      </c>
      <c r="AY171" s="219" t="s">
        <v>136</v>
      </c>
    </row>
    <row r="172" spans="1:65" s="14" customFormat="1">
      <c r="B172" s="209"/>
      <c r="C172" s="210"/>
      <c r="D172" s="200" t="s">
        <v>147</v>
      </c>
      <c r="E172" s="211" t="s">
        <v>18</v>
      </c>
      <c r="F172" s="212" t="s">
        <v>1039</v>
      </c>
      <c r="G172" s="210"/>
      <c r="H172" s="213">
        <v>116.25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147</v>
      </c>
      <c r="AU172" s="219" t="s">
        <v>79</v>
      </c>
      <c r="AV172" s="14" t="s">
        <v>79</v>
      </c>
      <c r="AW172" s="14" t="s">
        <v>31</v>
      </c>
      <c r="AX172" s="14" t="s">
        <v>70</v>
      </c>
      <c r="AY172" s="219" t="s">
        <v>136</v>
      </c>
    </row>
    <row r="173" spans="1:65" s="14" customFormat="1">
      <c r="B173" s="209"/>
      <c r="C173" s="210"/>
      <c r="D173" s="200" t="s">
        <v>147</v>
      </c>
      <c r="E173" s="211" t="s">
        <v>18</v>
      </c>
      <c r="F173" s="212" t="s">
        <v>1054</v>
      </c>
      <c r="G173" s="210"/>
      <c r="H173" s="213">
        <v>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147</v>
      </c>
      <c r="AU173" s="219" t="s">
        <v>79</v>
      </c>
      <c r="AV173" s="14" t="s">
        <v>79</v>
      </c>
      <c r="AW173" s="14" t="s">
        <v>31</v>
      </c>
      <c r="AX173" s="14" t="s">
        <v>70</v>
      </c>
      <c r="AY173" s="219" t="s">
        <v>136</v>
      </c>
    </row>
    <row r="174" spans="1:65" s="14" customFormat="1">
      <c r="B174" s="209"/>
      <c r="C174" s="210"/>
      <c r="D174" s="200" t="s">
        <v>147</v>
      </c>
      <c r="E174" s="211" t="s">
        <v>18</v>
      </c>
      <c r="F174" s="212" t="s">
        <v>1044</v>
      </c>
      <c r="G174" s="210"/>
      <c r="H174" s="213">
        <v>9.8000000000000007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147</v>
      </c>
      <c r="AU174" s="219" t="s">
        <v>79</v>
      </c>
      <c r="AV174" s="14" t="s">
        <v>79</v>
      </c>
      <c r="AW174" s="14" t="s">
        <v>31</v>
      </c>
      <c r="AX174" s="14" t="s">
        <v>70</v>
      </c>
      <c r="AY174" s="219" t="s">
        <v>136</v>
      </c>
    </row>
    <row r="175" spans="1:65" s="15" customFormat="1">
      <c r="B175" s="220"/>
      <c r="C175" s="221"/>
      <c r="D175" s="200" t="s">
        <v>147</v>
      </c>
      <c r="E175" s="222" t="s">
        <v>18</v>
      </c>
      <c r="F175" s="223" t="s">
        <v>150</v>
      </c>
      <c r="G175" s="221"/>
      <c r="H175" s="224">
        <v>293.63499999999999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147</v>
      </c>
      <c r="AU175" s="230" t="s">
        <v>79</v>
      </c>
      <c r="AV175" s="15" t="s">
        <v>143</v>
      </c>
      <c r="AW175" s="15" t="s">
        <v>31</v>
      </c>
      <c r="AX175" s="15" t="s">
        <v>77</v>
      </c>
      <c r="AY175" s="230" t="s">
        <v>136</v>
      </c>
    </row>
    <row r="176" spans="1:65" s="2" customFormat="1" ht="24.15" customHeight="1">
      <c r="A176" s="36"/>
      <c r="B176" s="37"/>
      <c r="C176" s="180" t="s">
        <v>237</v>
      </c>
      <c r="D176" s="180" t="s">
        <v>138</v>
      </c>
      <c r="E176" s="181" t="s">
        <v>1072</v>
      </c>
      <c r="F176" s="182" t="s">
        <v>1073</v>
      </c>
      <c r="G176" s="183" t="s">
        <v>199</v>
      </c>
      <c r="H176" s="184">
        <v>265.5</v>
      </c>
      <c r="I176" s="185"/>
      <c r="J176" s="186">
        <f>ROUND(I176*H176,2)</f>
        <v>0</v>
      </c>
      <c r="K176" s="182" t="s">
        <v>142</v>
      </c>
      <c r="L176" s="41"/>
      <c r="M176" s="187" t="s">
        <v>18</v>
      </c>
      <c r="N176" s="188" t="s">
        <v>41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143</v>
      </c>
      <c r="AT176" s="191" t="s">
        <v>138</v>
      </c>
      <c r="AU176" s="191" t="s">
        <v>79</v>
      </c>
      <c r="AY176" s="19" t="s">
        <v>136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77</v>
      </c>
      <c r="BK176" s="192">
        <f>ROUND(I176*H176,2)</f>
        <v>0</v>
      </c>
      <c r="BL176" s="19" t="s">
        <v>143</v>
      </c>
      <c r="BM176" s="191" t="s">
        <v>1074</v>
      </c>
    </row>
    <row r="177" spans="1:65" s="2" customFormat="1">
      <c r="A177" s="36"/>
      <c r="B177" s="37"/>
      <c r="C177" s="38"/>
      <c r="D177" s="193" t="s">
        <v>145</v>
      </c>
      <c r="E177" s="38"/>
      <c r="F177" s="194" t="s">
        <v>1075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145</v>
      </c>
      <c r="AU177" s="19" t="s">
        <v>79</v>
      </c>
    </row>
    <row r="178" spans="1:65" s="13" customFormat="1">
      <c r="B178" s="198"/>
      <c r="C178" s="199"/>
      <c r="D178" s="200" t="s">
        <v>147</v>
      </c>
      <c r="E178" s="201" t="s">
        <v>18</v>
      </c>
      <c r="F178" s="202" t="s">
        <v>1009</v>
      </c>
      <c r="G178" s="199"/>
      <c r="H178" s="201" t="s">
        <v>18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147</v>
      </c>
      <c r="AU178" s="208" t="s">
        <v>79</v>
      </c>
      <c r="AV178" s="13" t="s">
        <v>77</v>
      </c>
      <c r="AW178" s="13" t="s">
        <v>31</v>
      </c>
      <c r="AX178" s="13" t="s">
        <v>70</v>
      </c>
      <c r="AY178" s="208" t="s">
        <v>136</v>
      </c>
    </row>
    <row r="179" spans="1:65" s="13" customFormat="1">
      <c r="B179" s="198"/>
      <c r="C179" s="199"/>
      <c r="D179" s="200" t="s">
        <v>147</v>
      </c>
      <c r="E179" s="201" t="s">
        <v>18</v>
      </c>
      <c r="F179" s="202" t="s">
        <v>1037</v>
      </c>
      <c r="G179" s="199"/>
      <c r="H179" s="201" t="s">
        <v>18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147</v>
      </c>
      <c r="AU179" s="208" t="s">
        <v>79</v>
      </c>
      <c r="AV179" s="13" t="s">
        <v>77</v>
      </c>
      <c r="AW179" s="13" t="s">
        <v>31</v>
      </c>
      <c r="AX179" s="13" t="s">
        <v>70</v>
      </c>
      <c r="AY179" s="208" t="s">
        <v>136</v>
      </c>
    </row>
    <row r="180" spans="1:65" s="14" customFormat="1" ht="20.399999999999999">
      <c r="B180" s="209"/>
      <c r="C180" s="210"/>
      <c r="D180" s="200" t="s">
        <v>147</v>
      </c>
      <c r="E180" s="211" t="s">
        <v>18</v>
      </c>
      <c r="F180" s="212" t="s">
        <v>1076</v>
      </c>
      <c r="G180" s="210"/>
      <c r="H180" s="213">
        <v>265.5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147</v>
      </c>
      <c r="AU180" s="219" t="s">
        <v>79</v>
      </c>
      <c r="AV180" s="14" t="s">
        <v>79</v>
      </c>
      <c r="AW180" s="14" t="s">
        <v>31</v>
      </c>
      <c r="AX180" s="14" t="s">
        <v>70</v>
      </c>
      <c r="AY180" s="219" t="s">
        <v>136</v>
      </c>
    </row>
    <row r="181" spans="1:65" s="15" customFormat="1">
      <c r="B181" s="220"/>
      <c r="C181" s="221"/>
      <c r="D181" s="200" t="s">
        <v>147</v>
      </c>
      <c r="E181" s="222" t="s">
        <v>18</v>
      </c>
      <c r="F181" s="223" t="s">
        <v>150</v>
      </c>
      <c r="G181" s="221"/>
      <c r="H181" s="224">
        <v>265.5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147</v>
      </c>
      <c r="AU181" s="230" t="s">
        <v>79</v>
      </c>
      <c r="AV181" s="15" t="s">
        <v>143</v>
      </c>
      <c r="AW181" s="15" t="s">
        <v>31</v>
      </c>
      <c r="AX181" s="15" t="s">
        <v>77</v>
      </c>
      <c r="AY181" s="230" t="s">
        <v>136</v>
      </c>
    </row>
    <row r="182" spans="1:65" s="2" customFormat="1" ht="16.5" customHeight="1">
      <c r="A182" s="36"/>
      <c r="B182" s="37"/>
      <c r="C182" s="231" t="s">
        <v>243</v>
      </c>
      <c r="D182" s="231" t="s">
        <v>276</v>
      </c>
      <c r="E182" s="232" t="s">
        <v>1077</v>
      </c>
      <c r="F182" s="233" t="s">
        <v>1078</v>
      </c>
      <c r="G182" s="234" t="s">
        <v>279</v>
      </c>
      <c r="H182" s="235">
        <v>531</v>
      </c>
      <c r="I182" s="236"/>
      <c r="J182" s="237">
        <f>ROUND(I182*H182,2)</f>
        <v>0</v>
      </c>
      <c r="K182" s="233" t="s">
        <v>142</v>
      </c>
      <c r="L182" s="238"/>
      <c r="M182" s="239" t="s">
        <v>18</v>
      </c>
      <c r="N182" s="240" t="s">
        <v>41</v>
      </c>
      <c r="O182" s="66"/>
      <c r="P182" s="189">
        <f>O182*H182</f>
        <v>0</v>
      </c>
      <c r="Q182" s="189">
        <v>1</v>
      </c>
      <c r="R182" s="189">
        <f>Q182*H182</f>
        <v>531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184</v>
      </c>
      <c r="AT182" s="191" t="s">
        <v>276</v>
      </c>
      <c r="AU182" s="191" t="s">
        <v>79</v>
      </c>
      <c r="AY182" s="19" t="s">
        <v>136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77</v>
      </c>
      <c r="BK182" s="192">
        <f>ROUND(I182*H182,2)</f>
        <v>0</v>
      </c>
      <c r="BL182" s="19" t="s">
        <v>143</v>
      </c>
      <c r="BM182" s="191" t="s">
        <v>1079</v>
      </c>
    </row>
    <row r="183" spans="1:65" s="2" customFormat="1">
      <c r="A183" s="36"/>
      <c r="B183" s="37"/>
      <c r="C183" s="38"/>
      <c r="D183" s="193" t="s">
        <v>145</v>
      </c>
      <c r="E183" s="38"/>
      <c r="F183" s="194" t="s">
        <v>1080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145</v>
      </c>
      <c r="AU183" s="19" t="s">
        <v>79</v>
      </c>
    </row>
    <row r="184" spans="1:65" s="14" customFormat="1">
      <c r="B184" s="209"/>
      <c r="C184" s="210"/>
      <c r="D184" s="200" t="s">
        <v>147</v>
      </c>
      <c r="E184" s="210"/>
      <c r="F184" s="212" t="s">
        <v>1081</v>
      </c>
      <c r="G184" s="210"/>
      <c r="H184" s="213">
        <v>531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147</v>
      </c>
      <c r="AU184" s="219" t="s">
        <v>79</v>
      </c>
      <c r="AV184" s="14" t="s">
        <v>79</v>
      </c>
      <c r="AW184" s="14" t="s">
        <v>4</v>
      </c>
      <c r="AX184" s="14" t="s">
        <v>77</v>
      </c>
      <c r="AY184" s="219" t="s">
        <v>136</v>
      </c>
    </row>
    <row r="185" spans="1:65" s="2" customFormat="1" ht="33" customHeight="1">
      <c r="A185" s="36"/>
      <c r="B185" s="37"/>
      <c r="C185" s="180" t="s">
        <v>248</v>
      </c>
      <c r="D185" s="180" t="s">
        <v>138</v>
      </c>
      <c r="E185" s="181" t="s">
        <v>1082</v>
      </c>
      <c r="F185" s="182" t="s">
        <v>1083</v>
      </c>
      <c r="G185" s="183" t="s">
        <v>141</v>
      </c>
      <c r="H185" s="184">
        <v>60</v>
      </c>
      <c r="I185" s="185"/>
      <c r="J185" s="186">
        <f>ROUND(I185*H185,2)</f>
        <v>0</v>
      </c>
      <c r="K185" s="182" t="s">
        <v>142</v>
      </c>
      <c r="L185" s="41"/>
      <c r="M185" s="187" t="s">
        <v>18</v>
      </c>
      <c r="N185" s="188" t="s">
        <v>41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143</v>
      </c>
      <c r="AT185" s="191" t="s">
        <v>138</v>
      </c>
      <c r="AU185" s="191" t="s">
        <v>79</v>
      </c>
      <c r="AY185" s="19" t="s">
        <v>136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77</v>
      </c>
      <c r="BK185" s="192">
        <f>ROUND(I185*H185,2)</f>
        <v>0</v>
      </c>
      <c r="BL185" s="19" t="s">
        <v>143</v>
      </c>
      <c r="BM185" s="191" t="s">
        <v>1084</v>
      </c>
    </row>
    <row r="186" spans="1:65" s="2" customFormat="1">
      <c r="A186" s="36"/>
      <c r="B186" s="37"/>
      <c r="C186" s="38"/>
      <c r="D186" s="193" t="s">
        <v>145</v>
      </c>
      <c r="E186" s="38"/>
      <c r="F186" s="194" t="s">
        <v>1085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145</v>
      </c>
      <c r="AU186" s="19" t="s">
        <v>79</v>
      </c>
    </row>
    <row r="187" spans="1:65" s="12" customFormat="1" ht="22.8" customHeight="1">
      <c r="B187" s="164"/>
      <c r="C187" s="165"/>
      <c r="D187" s="166" t="s">
        <v>69</v>
      </c>
      <c r="E187" s="178" t="s">
        <v>79</v>
      </c>
      <c r="F187" s="178" t="s">
        <v>1086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SUM(P188:P276)</f>
        <v>0</v>
      </c>
      <c r="Q187" s="172"/>
      <c r="R187" s="173">
        <f>SUM(R188:R276)</f>
        <v>184.40843315999996</v>
      </c>
      <c r="S187" s="172"/>
      <c r="T187" s="174">
        <f>SUM(T188:T276)</f>
        <v>0</v>
      </c>
      <c r="AR187" s="175" t="s">
        <v>77</v>
      </c>
      <c r="AT187" s="176" t="s">
        <v>69</v>
      </c>
      <c r="AU187" s="176" t="s">
        <v>77</v>
      </c>
      <c r="AY187" s="175" t="s">
        <v>136</v>
      </c>
      <c r="BK187" s="177">
        <f>SUM(BK188:BK276)</f>
        <v>0</v>
      </c>
    </row>
    <row r="188" spans="1:65" s="2" customFormat="1" ht="16.5" customHeight="1">
      <c r="A188" s="36"/>
      <c r="B188" s="37"/>
      <c r="C188" s="180" t="s">
        <v>253</v>
      </c>
      <c r="D188" s="180" t="s">
        <v>138</v>
      </c>
      <c r="E188" s="181" t="s">
        <v>1087</v>
      </c>
      <c r="F188" s="182" t="s">
        <v>1088</v>
      </c>
      <c r="G188" s="183" t="s">
        <v>199</v>
      </c>
      <c r="H188" s="184">
        <v>2.79</v>
      </c>
      <c r="I188" s="185"/>
      <c r="J188" s="186">
        <f>ROUND(I188*H188,2)</f>
        <v>0</v>
      </c>
      <c r="K188" s="182" t="s">
        <v>142</v>
      </c>
      <c r="L188" s="41"/>
      <c r="M188" s="187" t="s">
        <v>18</v>
      </c>
      <c r="N188" s="188" t="s">
        <v>41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143</v>
      </c>
      <c r="AT188" s="191" t="s">
        <v>138</v>
      </c>
      <c r="AU188" s="191" t="s">
        <v>79</v>
      </c>
      <c r="AY188" s="19" t="s">
        <v>136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77</v>
      </c>
      <c r="BK188" s="192">
        <f>ROUND(I188*H188,2)</f>
        <v>0</v>
      </c>
      <c r="BL188" s="19" t="s">
        <v>143</v>
      </c>
      <c r="BM188" s="191" t="s">
        <v>1089</v>
      </c>
    </row>
    <row r="189" spans="1:65" s="2" customFormat="1">
      <c r="A189" s="36"/>
      <c r="B189" s="37"/>
      <c r="C189" s="38"/>
      <c r="D189" s="193" t="s">
        <v>145</v>
      </c>
      <c r="E189" s="38"/>
      <c r="F189" s="194" t="s">
        <v>1090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145</v>
      </c>
      <c r="AU189" s="19" t="s">
        <v>79</v>
      </c>
    </row>
    <row r="190" spans="1:65" s="13" customFormat="1">
      <c r="B190" s="198"/>
      <c r="C190" s="199"/>
      <c r="D190" s="200" t="s">
        <v>147</v>
      </c>
      <c r="E190" s="201" t="s">
        <v>18</v>
      </c>
      <c r="F190" s="202" t="s">
        <v>1009</v>
      </c>
      <c r="G190" s="199"/>
      <c r="H190" s="201" t="s">
        <v>18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147</v>
      </c>
      <c r="AU190" s="208" t="s">
        <v>79</v>
      </c>
      <c r="AV190" s="13" t="s">
        <v>77</v>
      </c>
      <c r="AW190" s="13" t="s">
        <v>31</v>
      </c>
      <c r="AX190" s="13" t="s">
        <v>70</v>
      </c>
      <c r="AY190" s="208" t="s">
        <v>136</v>
      </c>
    </row>
    <row r="191" spans="1:65" s="13" customFormat="1">
      <c r="B191" s="198"/>
      <c r="C191" s="199"/>
      <c r="D191" s="200" t="s">
        <v>147</v>
      </c>
      <c r="E191" s="201" t="s">
        <v>18</v>
      </c>
      <c r="F191" s="202" t="s">
        <v>1037</v>
      </c>
      <c r="G191" s="199"/>
      <c r="H191" s="201" t="s">
        <v>18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147</v>
      </c>
      <c r="AU191" s="208" t="s">
        <v>79</v>
      </c>
      <c r="AV191" s="13" t="s">
        <v>77</v>
      </c>
      <c r="AW191" s="13" t="s">
        <v>31</v>
      </c>
      <c r="AX191" s="13" t="s">
        <v>70</v>
      </c>
      <c r="AY191" s="208" t="s">
        <v>136</v>
      </c>
    </row>
    <row r="192" spans="1:65" s="14" customFormat="1">
      <c r="B192" s="209"/>
      <c r="C192" s="210"/>
      <c r="D192" s="200" t="s">
        <v>147</v>
      </c>
      <c r="E192" s="211" t="s">
        <v>18</v>
      </c>
      <c r="F192" s="212" t="s">
        <v>1091</v>
      </c>
      <c r="G192" s="210"/>
      <c r="H192" s="213">
        <v>2.79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147</v>
      </c>
      <c r="AU192" s="219" t="s">
        <v>79</v>
      </c>
      <c r="AV192" s="14" t="s">
        <v>79</v>
      </c>
      <c r="AW192" s="14" t="s">
        <v>31</v>
      </c>
      <c r="AX192" s="14" t="s">
        <v>70</v>
      </c>
      <c r="AY192" s="219" t="s">
        <v>136</v>
      </c>
    </row>
    <row r="193" spans="1:65" s="15" customFormat="1">
      <c r="B193" s="220"/>
      <c r="C193" s="221"/>
      <c r="D193" s="200" t="s">
        <v>147</v>
      </c>
      <c r="E193" s="222" t="s">
        <v>18</v>
      </c>
      <c r="F193" s="223" t="s">
        <v>150</v>
      </c>
      <c r="G193" s="221"/>
      <c r="H193" s="224">
        <v>2.79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147</v>
      </c>
      <c r="AU193" s="230" t="s">
        <v>79</v>
      </c>
      <c r="AV193" s="15" t="s">
        <v>143</v>
      </c>
      <c r="AW193" s="15" t="s">
        <v>31</v>
      </c>
      <c r="AX193" s="15" t="s">
        <v>77</v>
      </c>
      <c r="AY193" s="230" t="s">
        <v>136</v>
      </c>
    </row>
    <row r="194" spans="1:65" s="2" customFormat="1" ht="16.5" customHeight="1">
      <c r="A194" s="36"/>
      <c r="B194" s="37"/>
      <c r="C194" s="180" t="s">
        <v>7</v>
      </c>
      <c r="D194" s="180" t="s">
        <v>138</v>
      </c>
      <c r="E194" s="181" t="s">
        <v>1092</v>
      </c>
      <c r="F194" s="182" t="s">
        <v>1093</v>
      </c>
      <c r="G194" s="183" t="s">
        <v>404</v>
      </c>
      <c r="H194" s="184">
        <v>31</v>
      </c>
      <c r="I194" s="185"/>
      <c r="J194" s="186">
        <f>ROUND(I194*H194,2)</f>
        <v>0</v>
      </c>
      <c r="K194" s="182" t="s">
        <v>142</v>
      </c>
      <c r="L194" s="41"/>
      <c r="M194" s="187" t="s">
        <v>18</v>
      </c>
      <c r="N194" s="188" t="s">
        <v>41</v>
      </c>
      <c r="O194" s="66"/>
      <c r="P194" s="189">
        <f>O194*H194</f>
        <v>0</v>
      </c>
      <c r="Q194" s="189">
        <v>9.2000000000000003E-4</v>
      </c>
      <c r="R194" s="189">
        <f>Q194*H194</f>
        <v>2.852E-2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143</v>
      </c>
      <c r="AT194" s="191" t="s">
        <v>138</v>
      </c>
      <c r="AU194" s="191" t="s">
        <v>79</v>
      </c>
      <c r="AY194" s="19" t="s">
        <v>136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77</v>
      </c>
      <c r="BK194" s="192">
        <f>ROUND(I194*H194,2)</f>
        <v>0</v>
      </c>
      <c r="BL194" s="19" t="s">
        <v>143</v>
      </c>
      <c r="BM194" s="191" t="s">
        <v>1094</v>
      </c>
    </row>
    <row r="195" spans="1:65" s="2" customFormat="1">
      <c r="A195" s="36"/>
      <c r="B195" s="37"/>
      <c r="C195" s="38"/>
      <c r="D195" s="193" t="s">
        <v>145</v>
      </c>
      <c r="E195" s="38"/>
      <c r="F195" s="194" t="s">
        <v>1095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145</v>
      </c>
      <c r="AU195" s="19" t="s">
        <v>79</v>
      </c>
    </row>
    <row r="196" spans="1:65" s="13" customFormat="1">
      <c r="B196" s="198"/>
      <c r="C196" s="199"/>
      <c r="D196" s="200" t="s">
        <v>147</v>
      </c>
      <c r="E196" s="201" t="s">
        <v>18</v>
      </c>
      <c r="F196" s="202" t="s">
        <v>1009</v>
      </c>
      <c r="G196" s="199"/>
      <c r="H196" s="201" t="s">
        <v>18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147</v>
      </c>
      <c r="AU196" s="208" t="s">
        <v>79</v>
      </c>
      <c r="AV196" s="13" t="s">
        <v>77</v>
      </c>
      <c r="AW196" s="13" t="s">
        <v>31</v>
      </c>
      <c r="AX196" s="13" t="s">
        <v>70</v>
      </c>
      <c r="AY196" s="208" t="s">
        <v>136</v>
      </c>
    </row>
    <row r="197" spans="1:65" s="13" customFormat="1">
      <c r="B197" s="198"/>
      <c r="C197" s="199"/>
      <c r="D197" s="200" t="s">
        <v>147</v>
      </c>
      <c r="E197" s="201" t="s">
        <v>18</v>
      </c>
      <c r="F197" s="202" t="s">
        <v>1037</v>
      </c>
      <c r="G197" s="199"/>
      <c r="H197" s="201" t="s">
        <v>18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147</v>
      </c>
      <c r="AU197" s="208" t="s">
        <v>79</v>
      </c>
      <c r="AV197" s="13" t="s">
        <v>77</v>
      </c>
      <c r="AW197" s="13" t="s">
        <v>31</v>
      </c>
      <c r="AX197" s="13" t="s">
        <v>70</v>
      </c>
      <c r="AY197" s="208" t="s">
        <v>136</v>
      </c>
    </row>
    <row r="198" spans="1:65" s="14" customFormat="1">
      <c r="B198" s="209"/>
      <c r="C198" s="210"/>
      <c r="D198" s="200" t="s">
        <v>147</v>
      </c>
      <c r="E198" s="211" t="s">
        <v>18</v>
      </c>
      <c r="F198" s="212" t="s">
        <v>1096</v>
      </c>
      <c r="G198" s="210"/>
      <c r="H198" s="213">
        <v>31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147</v>
      </c>
      <c r="AU198" s="219" t="s">
        <v>79</v>
      </c>
      <c r="AV198" s="14" t="s">
        <v>79</v>
      </c>
      <c r="AW198" s="14" t="s">
        <v>31</v>
      </c>
      <c r="AX198" s="14" t="s">
        <v>70</v>
      </c>
      <c r="AY198" s="219" t="s">
        <v>136</v>
      </c>
    </row>
    <row r="199" spans="1:65" s="15" customFormat="1">
      <c r="B199" s="220"/>
      <c r="C199" s="221"/>
      <c r="D199" s="200" t="s">
        <v>147</v>
      </c>
      <c r="E199" s="222" t="s">
        <v>18</v>
      </c>
      <c r="F199" s="223" t="s">
        <v>150</v>
      </c>
      <c r="G199" s="221"/>
      <c r="H199" s="224">
        <v>31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147</v>
      </c>
      <c r="AU199" s="230" t="s">
        <v>79</v>
      </c>
      <c r="AV199" s="15" t="s">
        <v>143</v>
      </c>
      <c r="AW199" s="15" t="s">
        <v>31</v>
      </c>
      <c r="AX199" s="15" t="s">
        <v>77</v>
      </c>
      <c r="AY199" s="230" t="s">
        <v>136</v>
      </c>
    </row>
    <row r="200" spans="1:65" s="2" customFormat="1" ht="16.5" customHeight="1">
      <c r="A200" s="36"/>
      <c r="B200" s="37"/>
      <c r="C200" s="180" t="s">
        <v>263</v>
      </c>
      <c r="D200" s="180" t="s">
        <v>138</v>
      </c>
      <c r="E200" s="181" t="s">
        <v>1097</v>
      </c>
      <c r="F200" s="182" t="s">
        <v>1098</v>
      </c>
      <c r="G200" s="183" t="s">
        <v>404</v>
      </c>
      <c r="H200" s="184">
        <v>31</v>
      </c>
      <c r="I200" s="185"/>
      <c r="J200" s="186">
        <f>ROUND(I200*H200,2)</f>
        <v>0</v>
      </c>
      <c r="K200" s="182" t="s">
        <v>142</v>
      </c>
      <c r="L200" s="41"/>
      <c r="M200" s="187" t="s">
        <v>18</v>
      </c>
      <c r="N200" s="188" t="s">
        <v>41</v>
      </c>
      <c r="O200" s="66"/>
      <c r="P200" s="189">
        <f>O200*H200</f>
        <v>0</v>
      </c>
      <c r="Q200" s="189">
        <v>1.6000000000000001E-4</v>
      </c>
      <c r="R200" s="189">
        <f>Q200*H200</f>
        <v>4.96E-3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143</v>
      </c>
      <c r="AT200" s="191" t="s">
        <v>138</v>
      </c>
      <c r="AU200" s="191" t="s">
        <v>79</v>
      </c>
      <c r="AY200" s="19" t="s">
        <v>136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77</v>
      </c>
      <c r="BK200" s="192">
        <f>ROUND(I200*H200,2)</f>
        <v>0</v>
      </c>
      <c r="BL200" s="19" t="s">
        <v>143</v>
      </c>
      <c r="BM200" s="191" t="s">
        <v>1099</v>
      </c>
    </row>
    <row r="201" spans="1:65" s="2" customFormat="1">
      <c r="A201" s="36"/>
      <c r="B201" s="37"/>
      <c r="C201" s="38"/>
      <c r="D201" s="193" t="s">
        <v>145</v>
      </c>
      <c r="E201" s="38"/>
      <c r="F201" s="194" t="s">
        <v>1100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145</v>
      </c>
      <c r="AU201" s="19" t="s">
        <v>79</v>
      </c>
    </row>
    <row r="202" spans="1:65" s="2" customFormat="1" ht="21.75" customHeight="1">
      <c r="A202" s="36"/>
      <c r="B202" s="37"/>
      <c r="C202" s="180" t="s">
        <v>269</v>
      </c>
      <c r="D202" s="180" t="s">
        <v>138</v>
      </c>
      <c r="E202" s="181" t="s">
        <v>1101</v>
      </c>
      <c r="F202" s="182" t="s">
        <v>1102</v>
      </c>
      <c r="G202" s="183" t="s">
        <v>404</v>
      </c>
      <c r="H202" s="184">
        <v>264</v>
      </c>
      <c r="I202" s="185"/>
      <c r="J202" s="186">
        <f>ROUND(I202*H202,2)</f>
        <v>0</v>
      </c>
      <c r="K202" s="182" t="s">
        <v>142</v>
      </c>
      <c r="L202" s="41"/>
      <c r="M202" s="187" t="s">
        <v>18</v>
      </c>
      <c r="N202" s="188" t="s">
        <v>41</v>
      </c>
      <c r="O202" s="66"/>
      <c r="P202" s="189">
        <f>O202*H202</f>
        <v>0</v>
      </c>
      <c r="Q202" s="189">
        <v>2.5999999999999998E-4</v>
      </c>
      <c r="R202" s="189">
        <f>Q202*H202</f>
        <v>6.8639999999999993E-2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143</v>
      </c>
      <c r="AT202" s="191" t="s">
        <v>138</v>
      </c>
      <c r="AU202" s="191" t="s">
        <v>79</v>
      </c>
      <c r="AY202" s="19" t="s">
        <v>136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77</v>
      </c>
      <c r="BK202" s="192">
        <f>ROUND(I202*H202,2)</f>
        <v>0</v>
      </c>
      <c r="BL202" s="19" t="s">
        <v>143</v>
      </c>
      <c r="BM202" s="191" t="s">
        <v>1103</v>
      </c>
    </row>
    <row r="203" spans="1:65" s="2" customFormat="1">
      <c r="A203" s="36"/>
      <c r="B203" s="37"/>
      <c r="C203" s="38"/>
      <c r="D203" s="193" t="s">
        <v>145</v>
      </c>
      <c r="E203" s="38"/>
      <c r="F203" s="194" t="s">
        <v>1104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145</v>
      </c>
      <c r="AU203" s="19" t="s">
        <v>79</v>
      </c>
    </row>
    <row r="204" spans="1:65" s="13" customFormat="1">
      <c r="B204" s="198"/>
      <c r="C204" s="199"/>
      <c r="D204" s="200" t="s">
        <v>147</v>
      </c>
      <c r="E204" s="201" t="s">
        <v>18</v>
      </c>
      <c r="F204" s="202" t="s">
        <v>1009</v>
      </c>
      <c r="G204" s="199"/>
      <c r="H204" s="201" t="s">
        <v>18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147</v>
      </c>
      <c r="AU204" s="208" t="s">
        <v>79</v>
      </c>
      <c r="AV204" s="13" t="s">
        <v>77</v>
      </c>
      <c r="AW204" s="13" t="s">
        <v>31</v>
      </c>
      <c r="AX204" s="13" t="s">
        <v>70</v>
      </c>
      <c r="AY204" s="208" t="s">
        <v>136</v>
      </c>
    </row>
    <row r="205" spans="1:65" s="13" customFormat="1">
      <c r="B205" s="198"/>
      <c r="C205" s="199"/>
      <c r="D205" s="200" t="s">
        <v>147</v>
      </c>
      <c r="E205" s="201" t="s">
        <v>18</v>
      </c>
      <c r="F205" s="202" t="s">
        <v>1037</v>
      </c>
      <c r="G205" s="199"/>
      <c r="H205" s="201" t="s">
        <v>18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147</v>
      </c>
      <c r="AU205" s="208" t="s">
        <v>79</v>
      </c>
      <c r="AV205" s="13" t="s">
        <v>77</v>
      </c>
      <c r="AW205" s="13" t="s">
        <v>31</v>
      </c>
      <c r="AX205" s="13" t="s">
        <v>70</v>
      </c>
      <c r="AY205" s="208" t="s">
        <v>136</v>
      </c>
    </row>
    <row r="206" spans="1:65" s="14" customFormat="1">
      <c r="B206" s="209"/>
      <c r="C206" s="210"/>
      <c r="D206" s="200" t="s">
        <v>147</v>
      </c>
      <c r="E206" s="211" t="s">
        <v>18</v>
      </c>
      <c r="F206" s="212" t="s">
        <v>1105</v>
      </c>
      <c r="G206" s="210"/>
      <c r="H206" s="213">
        <v>264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147</v>
      </c>
      <c r="AU206" s="219" t="s">
        <v>79</v>
      </c>
      <c r="AV206" s="14" t="s">
        <v>79</v>
      </c>
      <c r="AW206" s="14" t="s">
        <v>31</v>
      </c>
      <c r="AX206" s="14" t="s">
        <v>70</v>
      </c>
      <c r="AY206" s="219" t="s">
        <v>136</v>
      </c>
    </row>
    <row r="207" spans="1:65" s="15" customFormat="1">
      <c r="B207" s="220"/>
      <c r="C207" s="221"/>
      <c r="D207" s="200" t="s">
        <v>147</v>
      </c>
      <c r="E207" s="222" t="s">
        <v>18</v>
      </c>
      <c r="F207" s="223" t="s">
        <v>150</v>
      </c>
      <c r="G207" s="221"/>
      <c r="H207" s="224">
        <v>264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147</v>
      </c>
      <c r="AU207" s="230" t="s">
        <v>79</v>
      </c>
      <c r="AV207" s="15" t="s">
        <v>143</v>
      </c>
      <c r="AW207" s="15" t="s">
        <v>31</v>
      </c>
      <c r="AX207" s="15" t="s">
        <v>77</v>
      </c>
      <c r="AY207" s="230" t="s">
        <v>136</v>
      </c>
    </row>
    <row r="208" spans="1:65" s="2" customFormat="1" ht="16.5" customHeight="1">
      <c r="A208" s="36"/>
      <c r="B208" s="37"/>
      <c r="C208" s="180" t="s">
        <v>275</v>
      </c>
      <c r="D208" s="180" t="s">
        <v>138</v>
      </c>
      <c r="E208" s="181" t="s">
        <v>1106</v>
      </c>
      <c r="F208" s="182" t="s">
        <v>1107</v>
      </c>
      <c r="G208" s="183" t="s">
        <v>404</v>
      </c>
      <c r="H208" s="184">
        <v>264</v>
      </c>
      <c r="I208" s="185"/>
      <c r="J208" s="186">
        <f>ROUND(I208*H208,2)</f>
        <v>0</v>
      </c>
      <c r="K208" s="182" t="s">
        <v>142</v>
      </c>
      <c r="L208" s="41"/>
      <c r="M208" s="187" t="s">
        <v>18</v>
      </c>
      <c r="N208" s="188" t="s">
        <v>41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143</v>
      </c>
      <c r="AT208" s="191" t="s">
        <v>138</v>
      </c>
      <c r="AU208" s="191" t="s">
        <v>79</v>
      </c>
      <c r="AY208" s="19" t="s">
        <v>136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77</v>
      </c>
      <c r="BK208" s="192">
        <f>ROUND(I208*H208,2)</f>
        <v>0</v>
      </c>
      <c r="BL208" s="19" t="s">
        <v>143</v>
      </c>
      <c r="BM208" s="191" t="s">
        <v>1108</v>
      </c>
    </row>
    <row r="209" spans="1:65" s="2" customFormat="1">
      <c r="A209" s="36"/>
      <c r="B209" s="37"/>
      <c r="C209" s="38"/>
      <c r="D209" s="193" t="s">
        <v>145</v>
      </c>
      <c r="E209" s="38"/>
      <c r="F209" s="194" t="s">
        <v>1109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145</v>
      </c>
      <c r="AU209" s="19" t="s">
        <v>79</v>
      </c>
    </row>
    <row r="210" spans="1:65" s="2" customFormat="1" ht="24.15" customHeight="1">
      <c r="A210" s="36"/>
      <c r="B210" s="37"/>
      <c r="C210" s="180" t="s">
        <v>283</v>
      </c>
      <c r="D210" s="180" t="s">
        <v>138</v>
      </c>
      <c r="E210" s="181" t="s">
        <v>1110</v>
      </c>
      <c r="F210" s="182" t="s">
        <v>1111</v>
      </c>
      <c r="G210" s="183" t="s">
        <v>199</v>
      </c>
      <c r="H210" s="184">
        <v>36.587000000000003</v>
      </c>
      <c r="I210" s="185"/>
      <c r="J210" s="186">
        <f>ROUND(I210*H210,2)</f>
        <v>0</v>
      </c>
      <c r="K210" s="182" t="s">
        <v>142</v>
      </c>
      <c r="L210" s="41"/>
      <c r="M210" s="187" t="s">
        <v>18</v>
      </c>
      <c r="N210" s="188" t="s">
        <v>41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143</v>
      </c>
      <c r="AT210" s="191" t="s">
        <v>138</v>
      </c>
      <c r="AU210" s="191" t="s">
        <v>79</v>
      </c>
      <c r="AY210" s="19" t="s">
        <v>136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77</v>
      </c>
      <c r="BK210" s="192">
        <f>ROUND(I210*H210,2)</f>
        <v>0</v>
      </c>
      <c r="BL210" s="19" t="s">
        <v>143</v>
      </c>
      <c r="BM210" s="191" t="s">
        <v>1112</v>
      </c>
    </row>
    <row r="211" spans="1:65" s="2" customFormat="1">
      <c r="A211" s="36"/>
      <c r="B211" s="37"/>
      <c r="C211" s="38"/>
      <c r="D211" s="193" t="s">
        <v>145</v>
      </c>
      <c r="E211" s="38"/>
      <c r="F211" s="194" t="s">
        <v>1113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145</v>
      </c>
      <c r="AU211" s="19" t="s">
        <v>79</v>
      </c>
    </row>
    <row r="212" spans="1:65" s="13" customFormat="1">
      <c r="B212" s="198"/>
      <c r="C212" s="199"/>
      <c r="D212" s="200" t="s">
        <v>147</v>
      </c>
      <c r="E212" s="201" t="s">
        <v>18</v>
      </c>
      <c r="F212" s="202" t="s">
        <v>1114</v>
      </c>
      <c r="G212" s="199"/>
      <c r="H212" s="201" t="s">
        <v>18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147</v>
      </c>
      <c r="AU212" s="208" t="s">
        <v>79</v>
      </c>
      <c r="AV212" s="13" t="s">
        <v>77</v>
      </c>
      <c r="AW212" s="13" t="s">
        <v>31</v>
      </c>
      <c r="AX212" s="13" t="s">
        <v>70</v>
      </c>
      <c r="AY212" s="208" t="s">
        <v>136</v>
      </c>
    </row>
    <row r="213" spans="1:65" s="14" customFormat="1">
      <c r="B213" s="209"/>
      <c r="C213" s="210"/>
      <c r="D213" s="200" t="s">
        <v>147</v>
      </c>
      <c r="E213" s="211" t="s">
        <v>18</v>
      </c>
      <c r="F213" s="212" t="s">
        <v>1115</v>
      </c>
      <c r="G213" s="210"/>
      <c r="H213" s="213">
        <v>36.587000000000003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147</v>
      </c>
      <c r="AU213" s="219" t="s">
        <v>79</v>
      </c>
      <c r="AV213" s="14" t="s">
        <v>79</v>
      </c>
      <c r="AW213" s="14" t="s">
        <v>31</v>
      </c>
      <c r="AX213" s="14" t="s">
        <v>70</v>
      </c>
      <c r="AY213" s="219" t="s">
        <v>136</v>
      </c>
    </row>
    <row r="214" spans="1:65" s="15" customFormat="1">
      <c r="B214" s="220"/>
      <c r="C214" s="221"/>
      <c r="D214" s="200" t="s">
        <v>147</v>
      </c>
      <c r="E214" s="222" t="s">
        <v>18</v>
      </c>
      <c r="F214" s="223" t="s">
        <v>150</v>
      </c>
      <c r="G214" s="221"/>
      <c r="H214" s="224">
        <v>36.587000000000003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147</v>
      </c>
      <c r="AU214" s="230" t="s">
        <v>79</v>
      </c>
      <c r="AV214" s="15" t="s">
        <v>143</v>
      </c>
      <c r="AW214" s="15" t="s">
        <v>31</v>
      </c>
      <c r="AX214" s="15" t="s">
        <v>77</v>
      </c>
      <c r="AY214" s="230" t="s">
        <v>136</v>
      </c>
    </row>
    <row r="215" spans="1:65" s="2" customFormat="1" ht="16.5" customHeight="1">
      <c r="A215" s="36"/>
      <c r="B215" s="37"/>
      <c r="C215" s="180" t="s">
        <v>289</v>
      </c>
      <c r="D215" s="180" t="s">
        <v>138</v>
      </c>
      <c r="E215" s="181" t="s">
        <v>1116</v>
      </c>
      <c r="F215" s="182" t="s">
        <v>1117</v>
      </c>
      <c r="G215" s="183" t="s">
        <v>141</v>
      </c>
      <c r="H215" s="184">
        <v>50.911999999999999</v>
      </c>
      <c r="I215" s="185"/>
      <c r="J215" s="186">
        <f>ROUND(I215*H215,2)</f>
        <v>0</v>
      </c>
      <c r="K215" s="182" t="s">
        <v>142</v>
      </c>
      <c r="L215" s="41"/>
      <c r="M215" s="187" t="s">
        <v>18</v>
      </c>
      <c r="N215" s="188" t="s">
        <v>41</v>
      </c>
      <c r="O215" s="66"/>
      <c r="P215" s="189">
        <f>O215*H215</f>
        <v>0</v>
      </c>
      <c r="Q215" s="189">
        <v>1.4400000000000001E-3</v>
      </c>
      <c r="R215" s="189">
        <f>Q215*H215</f>
        <v>7.3313280000000008E-2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143</v>
      </c>
      <c r="AT215" s="191" t="s">
        <v>138</v>
      </c>
      <c r="AU215" s="191" t="s">
        <v>79</v>
      </c>
      <c r="AY215" s="19" t="s">
        <v>136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77</v>
      </c>
      <c r="BK215" s="192">
        <f>ROUND(I215*H215,2)</f>
        <v>0</v>
      </c>
      <c r="BL215" s="19" t="s">
        <v>143</v>
      </c>
      <c r="BM215" s="191" t="s">
        <v>1118</v>
      </c>
    </row>
    <row r="216" spans="1:65" s="2" customFormat="1">
      <c r="A216" s="36"/>
      <c r="B216" s="37"/>
      <c r="C216" s="38"/>
      <c r="D216" s="193" t="s">
        <v>145</v>
      </c>
      <c r="E216" s="38"/>
      <c r="F216" s="194" t="s">
        <v>1119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145</v>
      </c>
      <c r="AU216" s="19" t="s">
        <v>79</v>
      </c>
    </row>
    <row r="217" spans="1:65" s="13" customFormat="1">
      <c r="B217" s="198"/>
      <c r="C217" s="199"/>
      <c r="D217" s="200" t="s">
        <v>147</v>
      </c>
      <c r="E217" s="201" t="s">
        <v>18</v>
      </c>
      <c r="F217" s="202" t="s">
        <v>1114</v>
      </c>
      <c r="G217" s="199"/>
      <c r="H217" s="201" t="s">
        <v>18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147</v>
      </c>
      <c r="AU217" s="208" t="s">
        <v>79</v>
      </c>
      <c r="AV217" s="13" t="s">
        <v>77</v>
      </c>
      <c r="AW217" s="13" t="s">
        <v>31</v>
      </c>
      <c r="AX217" s="13" t="s">
        <v>70</v>
      </c>
      <c r="AY217" s="208" t="s">
        <v>136</v>
      </c>
    </row>
    <row r="218" spans="1:65" s="13" customFormat="1">
      <c r="B218" s="198"/>
      <c r="C218" s="199"/>
      <c r="D218" s="200" t="s">
        <v>147</v>
      </c>
      <c r="E218" s="201" t="s">
        <v>18</v>
      </c>
      <c r="F218" s="202" t="s">
        <v>1120</v>
      </c>
      <c r="G218" s="199"/>
      <c r="H218" s="201" t="s">
        <v>18</v>
      </c>
      <c r="I218" s="203"/>
      <c r="J218" s="199"/>
      <c r="K218" s="199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147</v>
      </c>
      <c r="AU218" s="208" t="s">
        <v>79</v>
      </c>
      <c r="AV218" s="13" t="s">
        <v>77</v>
      </c>
      <c r="AW218" s="13" t="s">
        <v>31</v>
      </c>
      <c r="AX218" s="13" t="s">
        <v>70</v>
      </c>
      <c r="AY218" s="208" t="s">
        <v>136</v>
      </c>
    </row>
    <row r="219" spans="1:65" s="14" customFormat="1">
      <c r="B219" s="209"/>
      <c r="C219" s="210"/>
      <c r="D219" s="200" t="s">
        <v>147</v>
      </c>
      <c r="E219" s="211" t="s">
        <v>18</v>
      </c>
      <c r="F219" s="212" t="s">
        <v>1121</v>
      </c>
      <c r="G219" s="210"/>
      <c r="H219" s="213">
        <v>26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147</v>
      </c>
      <c r="AU219" s="219" t="s">
        <v>79</v>
      </c>
      <c r="AV219" s="14" t="s">
        <v>79</v>
      </c>
      <c r="AW219" s="14" t="s">
        <v>31</v>
      </c>
      <c r="AX219" s="14" t="s">
        <v>70</v>
      </c>
      <c r="AY219" s="219" t="s">
        <v>136</v>
      </c>
    </row>
    <row r="220" spans="1:65" s="14" customFormat="1">
      <c r="B220" s="209"/>
      <c r="C220" s="210"/>
      <c r="D220" s="200" t="s">
        <v>147</v>
      </c>
      <c r="E220" s="211" t="s">
        <v>18</v>
      </c>
      <c r="F220" s="212" t="s">
        <v>1122</v>
      </c>
      <c r="G220" s="210"/>
      <c r="H220" s="213">
        <v>6.84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147</v>
      </c>
      <c r="AU220" s="219" t="s">
        <v>79</v>
      </c>
      <c r="AV220" s="14" t="s">
        <v>79</v>
      </c>
      <c r="AW220" s="14" t="s">
        <v>31</v>
      </c>
      <c r="AX220" s="14" t="s">
        <v>70</v>
      </c>
      <c r="AY220" s="219" t="s">
        <v>136</v>
      </c>
    </row>
    <row r="221" spans="1:65" s="14" customFormat="1">
      <c r="B221" s="209"/>
      <c r="C221" s="210"/>
      <c r="D221" s="200" t="s">
        <v>147</v>
      </c>
      <c r="E221" s="211" t="s">
        <v>18</v>
      </c>
      <c r="F221" s="212" t="s">
        <v>1123</v>
      </c>
      <c r="G221" s="210"/>
      <c r="H221" s="213">
        <v>7.44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147</v>
      </c>
      <c r="AU221" s="219" t="s">
        <v>79</v>
      </c>
      <c r="AV221" s="14" t="s">
        <v>79</v>
      </c>
      <c r="AW221" s="14" t="s">
        <v>31</v>
      </c>
      <c r="AX221" s="14" t="s">
        <v>70</v>
      </c>
      <c r="AY221" s="219" t="s">
        <v>136</v>
      </c>
    </row>
    <row r="222" spans="1:65" s="14" customFormat="1">
      <c r="B222" s="209"/>
      <c r="C222" s="210"/>
      <c r="D222" s="200" t="s">
        <v>147</v>
      </c>
      <c r="E222" s="211" t="s">
        <v>18</v>
      </c>
      <c r="F222" s="212" t="s">
        <v>1124</v>
      </c>
      <c r="G222" s="210"/>
      <c r="H222" s="213">
        <v>10.632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147</v>
      </c>
      <c r="AU222" s="219" t="s">
        <v>79</v>
      </c>
      <c r="AV222" s="14" t="s">
        <v>79</v>
      </c>
      <c r="AW222" s="14" t="s">
        <v>31</v>
      </c>
      <c r="AX222" s="14" t="s">
        <v>70</v>
      </c>
      <c r="AY222" s="219" t="s">
        <v>136</v>
      </c>
    </row>
    <row r="223" spans="1:65" s="15" customFormat="1">
      <c r="B223" s="220"/>
      <c r="C223" s="221"/>
      <c r="D223" s="200" t="s">
        <v>147</v>
      </c>
      <c r="E223" s="222" t="s">
        <v>18</v>
      </c>
      <c r="F223" s="223" t="s">
        <v>150</v>
      </c>
      <c r="G223" s="221"/>
      <c r="H223" s="224">
        <v>50.911999999999999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147</v>
      </c>
      <c r="AU223" s="230" t="s">
        <v>79</v>
      </c>
      <c r="AV223" s="15" t="s">
        <v>143</v>
      </c>
      <c r="AW223" s="15" t="s">
        <v>31</v>
      </c>
      <c r="AX223" s="15" t="s">
        <v>77</v>
      </c>
      <c r="AY223" s="230" t="s">
        <v>136</v>
      </c>
    </row>
    <row r="224" spans="1:65" s="2" customFormat="1" ht="16.5" customHeight="1">
      <c r="A224" s="36"/>
      <c r="B224" s="37"/>
      <c r="C224" s="180" t="s">
        <v>295</v>
      </c>
      <c r="D224" s="180" t="s">
        <v>138</v>
      </c>
      <c r="E224" s="181" t="s">
        <v>1125</v>
      </c>
      <c r="F224" s="182" t="s">
        <v>1126</v>
      </c>
      <c r="G224" s="183" t="s">
        <v>141</v>
      </c>
      <c r="H224" s="184">
        <v>50.911999999999999</v>
      </c>
      <c r="I224" s="185"/>
      <c r="J224" s="186">
        <f>ROUND(I224*H224,2)</f>
        <v>0</v>
      </c>
      <c r="K224" s="182" t="s">
        <v>142</v>
      </c>
      <c r="L224" s="41"/>
      <c r="M224" s="187" t="s">
        <v>18</v>
      </c>
      <c r="N224" s="188" t="s">
        <v>41</v>
      </c>
      <c r="O224" s="66"/>
      <c r="P224" s="189">
        <f>O224*H224</f>
        <v>0</v>
      </c>
      <c r="Q224" s="189">
        <v>4.0000000000000003E-5</v>
      </c>
      <c r="R224" s="189">
        <f>Q224*H224</f>
        <v>2.0364800000000002E-3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143</v>
      </c>
      <c r="AT224" s="191" t="s">
        <v>138</v>
      </c>
      <c r="AU224" s="191" t="s">
        <v>79</v>
      </c>
      <c r="AY224" s="19" t="s">
        <v>136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77</v>
      </c>
      <c r="BK224" s="192">
        <f>ROUND(I224*H224,2)</f>
        <v>0</v>
      </c>
      <c r="BL224" s="19" t="s">
        <v>143</v>
      </c>
      <c r="BM224" s="191" t="s">
        <v>1127</v>
      </c>
    </row>
    <row r="225" spans="1:65" s="2" customFormat="1">
      <c r="A225" s="36"/>
      <c r="B225" s="37"/>
      <c r="C225" s="38"/>
      <c r="D225" s="193" t="s">
        <v>145</v>
      </c>
      <c r="E225" s="38"/>
      <c r="F225" s="194" t="s">
        <v>1128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145</v>
      </c>
      <c r="AU225" s="19" t="s">
        <v>79</v>
      </c>
    </row>
    <row r="226" spans="1:65" s="2" customFormat="1" ht="21.75" customHeight="1">
      <c r="A226" s="36"/>
      <c r="B226" s="37"/>
      <c r="C226" s="180" t="s">
        <v>301</v>
      </c>
      <c r="D226" s="180" t="s">
        <v>138</v>
      </c>
      <c r="E226" s="181" t="s">
        <v>1129</v>
      </c>
      <c r="F226" s="182" t="s">
        <v>1130</v>
      </c>
      <c r="G226" s="183" t="s">
        <v>279</v>
      </c>
      <c r="H226" s="184">
        <v>5.4880000000000004</v>
      </c>
      <c r="I226" s="185"/>
      <c r="J226" s="186">
        <f>ROUND(I226*H226,2)</f>
        <v>0</v>
      </c>
      <c r="K226" s="182" t="s">
        <v>142</v>
      </c>
      <c r="L226" s="41"/>
      <c r="M226" s="187" t="s">
        <v>18</v>
      </c>
      <c r="N226" s="188" t="s">
        <v>41</v>
      </c>
      <c r="O226" s="66"/>
      <c r="P226" s="189">
        <f>O226*H226</f>
        <v>0</v>
      </c>
      <c r="Q226" s="189">
        <v>1.0383</v>
      </c>
      <c r="R226" s="189">
        <f>Q226*H226</f>
        <v>5.6981904000000005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143</v>
      </c>
      <c r="AT226" s="191" t="s">
        <v>138</v>
      </c>
      <c r="AU226" s="191" t="s">
        <v>79</v>
      </c>
      <c r="AY226" s="19" t="s">
        <v>136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77</v>
      </c>
      <c r="BK226" s="192">
        <f>ROUND(I226*H226,2)</f>
        <v>0</v>
      </c>
      <c r="BL226" s="19" t="s">
        <v>143</v>
      </c>
      <c r="BM226" s="191" t="s">
        <v>1131</v>
      </c>
    </row>
    <row r="227" spans="1:65" s="2" customFormat="1">
      <c r="A227" s="36"/>
      <c r="B227" s="37"/>
      <c r="C227" s="38"/>
      <c r="D227" s="193" t="s">
        <v>145</v>
      </c>
      <c r="E227" s="38"/>
      <c r="F227" s="194" t="s">
        <v>1132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145</v>
      </c>
      <c r="AU227" s="19" t="s">
        <v>79</v>
      </c>
    </row>
    <row r="228" spans="1:65" s="13" customFormat="1">
      <c r="B228" s="198"/>
      <c r="C228" s="199"/>
      <c r="D228" s="200" t="s">
        <v>147</v>
      </c>
      <c r="E228" s="201" t="s">
        <v>18</v>
      </c>
      <c r="F228" s="202" t="s">
        <v>1114</v>
      </c>
      <c r="G228" s="199"/>
      <c r="H228" s="201" t="s">
        <v>18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147</v>
      </c>
      <c r="AU228" s="208" t="s">
        <v>79</v>
      </c>
      <c r="AV228" s="13" t="s">
        <v>77</v>
      </c>
      <c r="AW228" s="13" t="s">
        <v>31</v>
      </c>
      <c r="AX228" s="13" t="s">
        <v>70</v>
      </c>
      <c r="AY228" s="208" t="s">
        <v>136</v>
      </c>
    </row>
    <row r="229" spans="1:65" s="14" customFormat="1">
      <c r="B229" s="209"/>
      <c r="C229" s="210"/>
      <c r="D229" s="200" t="s">
        <v>147</v>
      </c>
      <c r="E229" s="211" t="s">
        <v>18</v>
      </c>
      <c r="F229" s="212" t="s">
        <v>1133</v>
      </c>
      <c r="G229" s="210"/>
      <c r="H229" s="213">
        <v>5.4880000000000004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147</v>
      </c>
      <c r="AU229" s="219" t="s">
        <v>79</v>
      </c>
      <c r="AV229" s="14" t="s">
        <v>79</v>
      </c>
      <c r="AW229" s="14" t="s">
        <v>31</v>
      </c>
      <c r="AX229" s="14" t="s">
        <v>70</v>
      </c>
      <c r="AY229" s="219" t="s">
        <v>136</v>
      </c>
    </row>
    <row r="230" spans="1:65" s="15" customFormat="1">
      <c r="B230" s="220"/>
      <c r="C230" s="221"/>
      <c r="D230" s="200" t="s">
        <v>147</v>
      </c>
      <c r="E230" s="222" t="s">
        <v>18</v>
      </c>
      <c r="F230" s="223" t="s">
        <v>150</v>
      </c>
      <c r="G230" s="221"/>
      <c r="H230" s="224">
        <v>5.4880000000000004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147</v>
      </c>
      <c r="AU230" s="230" t="s">
        <v>79</v>
      </c>
      <c r="AV230" s="15" t="s">
        <v>143</v>
      </c>
      <c r="AW230" s="15" t="s">
        <v>31</v>
      </c>
      <c r="AX230" s="15" t="s">
        <v>77</v>
      </c>
      <c r="AY230" s="230" t="s">
        <v>136</v>
      </c>
    </row>
    <row r="231" spans="1:65" s="2" customFormat="1" ht="16.5" customHeight="1">
      <c r="A231" s="36"/>
      <c r="B231" s="37"/>
      <c r="C231" s="180" t="s">
        <v>309</v>
      </c>
      <c r="D231" s="180" t="s">
        <v>138</v>
      </c>
      <c r="E231" s="181" t="s">
        <v>1134</v>
      </c>
      <c r="F231" s="182" t="s">
        <v>1135</v>
      </c>
      <c r="G231" s="183" t="s">
        <v>1024</v>
      </c>
      <c r="H231" s="184">
        <v>44</v>
      </c>
      <c r="I231" s="185"/>
      <c r="J231" s="186">
        <f>ROUND(I231*H231,2)</f>
        <v>0</v>
      </c>
      <c r="K231" s="182" t="s">
        <v>142</v>
      </c>
      <c r="L231" s="41"/>
      <c r="M231" s="187" t="s">
        <v>18</v>
      </c>
      <c r="N231" s="188" t="s">
        <v>41</v>
      </c>
      <c r="O231" s="66"/>
      <c r="P231" s="189">
        <f>O231*H231</f>
        <v>0</v>
      </c>
      <c r="Q231" s="189">
        <v>1.3999999999999999E-4</v>
      </c>
      <c r="R231" s="189">
        <f>Q231*H231</f>
        <v>6.1599999999999997E-3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143</v>
      </c>
      <c r="AT231" s="191" t="s">
        <v>138</v>
      </c>
      <c r="AU231" s="191" t="s">
        <v>79</v>
      </c>
      <c r="AY231" s="19" t="s">
        <v>136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77</v>
      </c>
      <c r="BK231" s="192">
        <f>ROUND(I231*H231,2)</f>
        <v>0</v>
      </c>
      <c r="BL231" s="19" t="s">
        <v>143</v>
      </c>
      <c r="BM231" s="191" t="s">
        <v>1136</v>
      </c>
    </row>
    <row r="232" spans="1:65" s="2" customFormat="1">
      <c r="A232" s="36"/>
      <c r="B232" s="37"/>
      <c r="C232" s="38"/>
      <c r="D232" s="193" t="s">
        <v>145</v>
      </c>
      <c r="E232" s="38"/>
      <c r="F232" s="194" t="s">
        <v>1137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145</v>
      </c>
      <c r="AU232" s="19" t="s">
        <v>79</v>
      </c>
    </row>
    <row r="233" spans="1:65" s="13" customFormat="1">
      <c r="B233" s="198"/>
      <c r="C233" s="199"/>
      <c r="D233" s="200" t="s">
        <v>147</v>
      </c>
      <c r="E233" s="201" t="s">
        <v>18</v>
      </c>
      <c r="F233" s="202" t="s">
        <v>1009</v>
      </c>
      <c r="G233" s="199"/>
      <c r="H233" s="201" t="s">
        <v>18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147</v>
      </c>
      <c r="AU233" s="208" t="s">
        <v>79</v>
      </c>
      <c r="AV233" s="13" t="s">
        <v>77</v>
      </c>
      <c r="AW233" s="13" t="s">
        <v>31</v>
      </c>
      <c r="AX233" s="13" t="s">
        <v>70</v>
      </c>
      <c r="AY233" s="208" t="s">
        <v>136</v>
      </c>
    </row>
    <row r="234" spans="1:65" s="13" customFormat="1">
      <c r="B234" s="198"/>
      <c r="C234" s="199"/>
      <c r="D234" s="200" t="s">
        <v>147</v>
      </c>
      <c r="E234" s="201" t="s">
        <v>18</v>
      </c>
      <c r="F234" s="202" t="s">
        <v>1037</v>
      </c>
      <c r="G234" s="199"/>
      <c r="H234" s="201" t="s">
        <v>18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147</v>
      </c>
      <c r="AU234" s="208" t="s">
        <v>79</v>
      </c>
      <c r="AV234" s="13" t="s">
        <v>77</v>
      </c>
      <c r="AW234" s="13" t="s">
        <v>31</v>
      </c>
      <c r="AX234" s="13" t="s">
        <v>70</v>
      </c>
      <c r="AY234" s="208" t="s">
        <v>136</v>
      </c>
    </row>
    <row r="235" spans="1:65" s="14" customFormat="1">
      <c r="B235" s="209"/>
      <c r="C235" s="210"/>
      <c r="D235" s="200" t="s">
        <v>147</v>
      </c>
      <c r="E235" s="211" t="s">
        <v>18</v>
      </c>
      <c r="F235" s="212" t="s">
        <v>1138</v>
      </c>
      <c r="G235" s="210"/>
      <c r="H235" s="213">
        <v>44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147</v>
      </c>
      <c r="AU235" s="219" t="s">
        <v>79</v>
      </c>
      <c r="AV235" s="14" t="s">
        <v>79</v>
      </c>
      <c r="AW235" s="14" t="s">
        <v>31</v>
      </c>
      <c r="AX235" s="14" t="s">
        <v>70</v>
      </c>
      <c r="AY235" s="219" t="s">
        <v>136</v>
      </c>
    </row>
    <row r="236" spans="1:65" s="15" customFormat="1">
      <c r="B236" s="220"/>
      <c r="C236" s="221"/>
      <c r="D236" s="200" t="s">
        <v>147</v>
      </c>
      <c r="E236" s="222" t="s">
        <v>18</v>
      </c>
      <c r="F236" s="223" t="s">
        <v>150</v>
      </c>
      <c r="G236" s="221"/>
      <c r="H236" s="224">
        <v>44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147</v>
      </c>
      <c r="AU236" s="230" t="s">
        <v>79</v>
      </c>
      <c r="AV236" s="15" t="s">
        <v>143</v>
      </c>
      <c r="AW236" s="15" t="s">
        <v>31</v>
      </c>
      <c r="AX236" s="15" t="s">
        <v>77</v>
      </c>
      <c r="AY236" s="230" t="s">
        <v>136</v>
      </c>
    </row>
    <row r="237" spans="1:65" s="2" customFormat="1" ht="16.5" customHeight="1">
      <c r="A237" s="36"/>
      <c r="B237" s="37"/>
      <c r="C237" s="231" t="s">
        <v>314</v>
      </c>
      <c r="D237" s="231" t="s">
        <v>276</v>
      </c>
      <c r="E237" s="232" t="s">
        <v>1139</v>
      </c>
      <c r="F237" s="233" t="s">
        <v>1140</v>
      </c>
      <c r="G237" s="234" t="s">
        <v>603</v>
      </c>
      <c r="H237" s="235">
        <v>17.279</v>
      </c>
      <c r="I237" s="236"/>
      <c r="J237" s="237">
        <f>ROUND(I237*H237,2)</f>
        <v>0</v>
      </c>
      <c r="K237" s="233" t="s">
        <v>142</v>
      </c>
      <c r="L237" s="238"/>
      <c r="M237" s="239" t="s">
        <v>18</v>
      </c>
      <c r="N237" s="240" t="s">
        <v>41</v>
      </c>
      <c r="O237" s="66"/>
      <c r="P237" s="189">
        <f>O237*H237</f>
        <v>0</v>
      </c>
      <c r="Q237" s="189">
        <v>1E-3</v>
      </c>
      <c r="R237" s="189">
        <f>Q237*H237</f>
        <v>1.7278999999999999E-2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184</v>
      </c>
      <c r="AT237" s="191" t="s">
        <v>276</v>
      </c>
      <c r="AU237" s="191" t="s">
        <v>79</v>
      </c>
      <c r="AY237" s="19" t="s">
        <v>136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77</v>
      </c>
      <c r="BK237" s="192">
        <f>ROUND(I237*H237,2)</f>
        <v>0</v>
      </c>
      <c r="BL237" s="19" t="s">
        <v>143</v>
      </c>
      <c r="BM237" s="191" t="s">
        <v>1141</v>
      </c>
    </row>
    <row r="238" spans="1:65" s="2" customFormat="1">
      <c r="A238" s="36"/>
      <c r="B238" s="37"/>
      <c r="C238" s="38"/>
      <c r="D238" s="193" t="s">
        <v>145</v>
      </c>
      <c r="E238" s="38"/>
      <c r="F238" s="194" t="s">
        <v>1142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145</v>
      </c>
      <c r="AU238" s="19" t="s">
        <v>79</v>
      </c>
    </row>
    <row r="239" spans="1:65" s="14" customFormat="1">
      <c r="B239" s="209"/>
      <c r="C239" s="210"/>
      <c r="D239" s="200" t="s">
        <v>147</v>
      </c>
      <c r="E239" s="211" t="s">
        <v>18</v>
      </c>
      <c r="F239" s="212" t="s">
        <v>1143</v>
      </c>
      <c r="G239" s="210"/>
      <c r="H239" s="213">
        <v>17.279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147</v>
      </c>
      <c r="AU239" s="219" t="s">
        <v>79</v>
      </c>
      <c r="AV239" s="14" t="s">
        <v>79</v>
      </c>
      <c r="AW239" s="14" t="s">
        <v>31</v>
      </c>
      <c r="AX239" s="14" t="s">
        <v>77</v>
      </c>
      <c r="AY239" s="219" t="s">
        <v>136</v>
      </c>
    </row>
    <row r="240" spans="1:65" s="2" customFormat="1" ht="16.5" customHeight="1">
      <c r="A240" s="36"/>
      <c r="B240" s="37"/>
      <c r="C240" s="231" t="s">
        <v>319</v>
      </c>
      <c r="D240" s="231" t="s">
        <v>276</v>
      </c>
      <c r="E240" s="232" t="s">
        <v>1144</v>
      </c>
      <c r="F240" s="233" t="s">
        <v>1145</v>
      </c>
      <c r="G240" s="234" t="s">
        <v>199</v>
      </c>
      <c r="H240" s="235">
        <v>34.558</v>
      </c>
      <c r="I240" s="236"/>
      <c r="J240" s="237">
        <f>ROUND(I240*H240,2)</f>
        <v>0</v>
      </c>
      <c r="K240" s="233" t="s">
        <v>142</v>
      </c>
      <c r="L240" s="238"/>
      <c r="M240" s="239" t="s">
        <v>18</v>
      </c>
      <c r="N240" s="240" t="s">
        <v>41</v>
      </c>
      <c r="O240" s="66"/>
      <c r="P240" s="189">
        <f>O240*H240</f>
        <v>0</v>
      </c>
      <c r="Q240" s="189">
        <v>2.4289999999999998</v>
      </c>
      <c r="R240" s="189">
        <f>Q240*H240</f>
        <v>83.94138199999999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184</v>
      </c>
      <c r="AT240" s="191" t="s">
        <v>276</v>
      </c>
      <c r="AU240" s="191" t="s">
        <v>79</v>
      </c>
      <c r="AY240" s="19" t="s">
        <v>136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77</v>
      </c>
      <c r="BK240" s="192">
        <f>ROUND(I240*H240,2)</f>
        <v>0</v>
      </c>
      <c r="BL240" s="19" t="s">
        <v>143</v>
      </c>
      <c r="BM240" s="191" t="s">
        <v>1146</v>
      </c>
    </row>
    <row r="241" spans="1:65" s="2" customFormat="1">
      <c r="A241" s="36"/>
      <c r="B241" s="37"/>
      <c r="C241" s="38"/>
      <c r="D241" s="193" t="s">
        <v>145</v>
      </c>
      <c r="E241" s="38"/>
      <c r="F241" s="194" t="s">
        <v>1147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145</v>
      </c>
      <c r="AU241" s="19" t="s">
        <v>79</v>
      </c>
    </row>
    <row r="242" spans="1:65" s="14" customFormat="1">
      <c r="B242" s="209"/>
      <c r="C242" s="210"/>
      <c r="D242" s="200" t="s">
        <v>147</v>
      </c>
      <c r="E242" s="211" t="s">
        <v>18</v>
      </c>
      <c r="F242" s="212" t="s">
        <v>1148</v>
      </c>
      <c r="G242" s="210"/>
      <c r="H242" s="213">
        <v>34.558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147</v>
      </c>
      <c r="AU242" s="219" t="s">
        <v>79</v>
      </c>
      <c r="AV242" s="14" t="s">
        <v>79</v>
      </c>
      <c r="AW242" s="14" t="s">
        <v>31</v>
      </c>
      <c r="AX242" s="14" t="s">
        <v>77</v>
      </c>
      <c r="AY242" s="219" t="s">
        <v>136</v>
      </c>
    </row>
    <row r="243" spans="1:65" s="2" customFormat="1" ht="24.15" customHeight="1">
      <c r="A243" s="36"/>
      <c r="B243" s="37"/>
      <c r="C243" s="180" t="s">
        <v>326</v>
      </c>
      <c r="D243" s="180" t="s">
        <v>138</v>
      </c>
      <c r="E243" s="181" t="s">
        <v>1149</v>
      </c>
      <c r="F243" s="182" t="s">
        <v>1150</v>
      </c>
      <c r="G243" s="183" t="s">
        <v>404</v>
      </c>
      <c r="H243" s="184">
        <v>88</v>
      </c>
      <c r="I243" s="185"/>
      <c r="J243" s="186">
        <f>ROUND(I243*H243,2)</f>
        <v>0</v>
      </c>
      <c r="K243" s="182" t="s">
        <v>142</v>
      </c>
      <c r="L243" s="41"/>
      <c r="M243" s="187" t="s">
        <v>18</v>
      </c>
      <c r="N243" s="188" t="s">
        <v>41</v>
      </c>
      <c r="O243" s="66"/>
      <c r="P243" s="189">
        <f>O243*H243</f>
        <v>0</v>
      </c>
      <c r="Q243" s="189">
        <v>3.739E-2</v>
      </c>
      <c r="R243" s="189">
        <f>Q243*H243</f>
        <v>3.2903199999999999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143</v>
      </c>
      <c r="AT243" s="191" t="s">
        <v>138</v>
      </c>
      <c r="AU243" s="191" t="s">
        <v>79</v>
      </c>
      <c r="AY243" s="19" t="s">
        <v>136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77</v>
      </c>
      <c r="BK243" s="192">
        <f>ROUND(I243*H243,2)</f>
        <v>0</v>
      </c>
      <c r="BL243" s="19" t="s">
        <v>143</v>
      </c>
      <c r="BM243" s="191" t="s">
        <v>1151</v>
      </c>
    </row>
    <row r="244" spans="1:65" s="2" customFormat="1">
      <c r="A244" s="36"/>
      <c r="B244" s="37"/>
      <c r="C244" s="38"/>
      <c r="D244" s="193" t="s">
        <v>145</v>
      </c>
      <c r="E244" s="38"/>
      <c r="F244" s="194" t="s">
        <v>1152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145</v>
      </c>
      <c r="AU244" s="19" t="s">
        <v>79</v>
      </c>
    </row>
    <row r="245" spans="1:65" s="13" customFormat="1">
      <c r="B245" s="198"/>
      <c r="C245" s="199"/>
      <c r="D245" s="200" t="s">
        <v>147</v>
      </c>
      <c r="E245" s="201" t="s">
        <v>18</v>
      </c>
      <c r="F245" s="202" t="s">
        <v>1009</v>
      </c>
      <c r="G245" s="199"/>
      <c r="H245" s="201" t="s">
        <v>18</v>
      </c>
      <c r="I245" s="203"/>
      <c r="J245" s="199"/>
      <c r="K245" s="199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147</v>
      </c>
      <c r="AU245" s="208" t="s">
        <v>79</v>
      </c>
      <c r="AV245" s="13" t="s">
        <v>77</v>
      </c>
      <c r="AW245" s="13" t="s">
        <v>31</v>
      </c>
      <c r="AX245" s="13" t="s">
        <v>70</v>
      </c>
      <c r="AY245" s="208" t="s">
        <v>136</v>
      </c>
    </row>
    <row r="246" spans="1:65" s="13" customFormat="1">
      <c r="B246" s="198"/>
      <c r="C246" s="199"/>
      <c r="D246" s="200" t="s">
        <v>147</v>
      </c>
      <c r="E246" s="201" t="s">
        <v>18</v>
      </c>
      <c r="F246" s="202" t="s">
        <v>1037</v>
      </c>
      <c r="G246" s="199"/>
      <c r="H246" s="201" t="s">
        <v>18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147</v>
      </c>
      <c r="AU246" s="208" t="s">
        <v>79</v>
      </c>
      <c r="AV246" s="13" t="s">
        <v>77</v>
      </c>
      <c r="AW246" s="13" t="s">
        <v>31</v>
      </c>
      <c r="AX246" s="13" t="s">
        <v>70</v>
      </c>
      <c r="AY246" s="208" t="s">
        <v>136</v>
      </c>
    </row>
    <row r="247" spans="1:65" s="14" customFormat="1">
      <c r="B247" s="209"/>
      <c r="C247" s="210"/>
      <c r="D247" s="200" t="s">
        <v>147</v>
      </c>
      <c r="E247" s="211" t="s">
        <v>18</v>
      </c>
      <c r="F247" s="212" t="s">
        <v>1153</v>
      </c>
      <c r="G247" s="210"/>
      <c r="H247" s="213">
        <v>88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147</v>
      </c>
      <c r="AU247" s="219" t="s">
        <v>79</v>
      </c>
      <c r="AV247" s="14" t="s">
        <v>79</v>
      </c>
      <c r="AW247" s="14" t="s">
        <v>31</v>
      </c>
      <c r="AX247" s="14" t="s">
        <v>70</v>
      </c>
      <c r="AY247" s="219" t="s">
        <v>136</v>
      </c>
    </row>
    <row r="248" spans="1:65" s="15" customFormat="1">
      <c r="B248" s="220"/>
      <c r="C248" s="221"/>
      <c r="D248" s="200" t="s">
        <v>147</v>
      </c>
      <c r="E248" s="222" t="s">
        <v>18</v>
      </c>
      <c r="F248" s="223" t="s">
        <v>150</v>
      </c>
      <c r="G248" s="221"/>
      <c r="H248" s="224">
        <v>88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147</v>
      </c>
      <c r="AU248" s="230" t="s">
        <v>79</v>
      </c>
      <c r="AV248" s="15" t="s">
        <v>143</v>
      </c>
      <c r="AW248" s="15" t="s">
        <v>31</v>
      </c>
      <c r="AX248" s="15" t="s">
        <v>77</v>
      </c>
      <c r="AY248" s="230" t="s">
        <v>136</v>
      </c>
    </row>
    <row r="249" spans="1:65" s="2" customFormat="1" ht="16.5" customHeight="1">
      <c r="A249" s="36"/>
      <c r="B249" s="37"/>
      <c r="C249" s="231" t="s">
        <v>333</v>
      </c>
      <c r="D249" s="231" t="s">
        <v>276</v>
      </c>
      <c r="E249" s="232" t="s">
        <v>1154</v>
      </c>
      <c r="F249" s="233" t="s">
        <v>1155</v>
      </c>
      <c r="G249" s="234" t="s">
        <v>404</v>
      </c>
      <c r="H249" s="235">
        <v>95.04</v>
      </c>
      <c r="I249" s="236"/>
      <c r="J249" s="237">
        <f>ROUND(I249*H249,2)</f>
        <v>0</v>
      </c>
      <c r="K249" s="233" t="s">
        <v>689</v>
      </c>
      <c r="L249" s="238"/>
      <c r="M249" s="239" t="s">
        <v>18</v>
      </c>
      <c r="N249" s="240" t="s">
        <v>41</v>
      </c>
      <c r="O249" s="66"/>
      <c r="P249" s="189">
        <f>O249*H249</f>
        <v>0</v>
      </c>
      <c r="Q249" s="189">
        <v>3.6299999999999999E-2</v>
      </c>
      <c r="R249" s="189">
        <f>Q249*H249</f>
        <v>3.4499520000000001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184</v>
      </c>
      <c r="AT249" s="191" t="s">
        <v>276</v>
      </c>
      <c r="AU249" s="191" t="s">
        <v>79</v>
      </c>
      <c r="AY249" s="19" t="s">
        <v>136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77</v>
      </c>
      <c r="BK249" s="192">
        <f>ROUND(I249*H249,2)</f>
        <v>0</v>
      </c>
      <c r="BL249" s="19" t="s">
        <v>143</v>
      </c>
      <c r="BM249" s="191" t="s">
        <v>1156</v>
      </c>
    </row>
    <row r="250" spans="1:65" s="14" customFormat="1">
      <c r="B250" s="209"/>
      <c r="C250" s="210"/>
      <c r="D250" s="200" t="s">
        <v>147</v>
      </c>
      <c r="E250" s="210"/>
      <c r="F250" s="212" t="s">
        <v>1157</v>
      </c>
      <c r="G250" s="210"/>
      <c r="H250" s="213">
        <v>95.04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147</v>
      </c>
      <c r="AU250" s="219" t="s">
        <v>79</v>
      </c>
      <c r="AV250" s="14" t="s">
        <v>79</v>
      </c>
      <c r="AW250" s="14" t="s">
        <v>4</v>
      </c>
      <c r="AX250" s="14" t="s">
        <v>77</v>
      </c>
      <c r="AY250" s="219" t="s">
        <v>136</v>
      </c>
    </row>
    <row r="251" spans="1:65" s="2" customFormat="1" ht="24.15" customHeight="1">
      <c r="A251" s="36"/>
      <c r="B251" s="37"/>
      <c r="C251" s="180" t="s">
        <v>339</v>
      </c>
      <c r="D251" s="180" t="s">
        <v>138</v>
      </c>
      <c r="E251" s="181" t="s">
        <v>1158</v>
      </c>
      <c r="F251" s="182" t="s">
        <v>1159</v>
      </c>
      <c r="G251" s="183" t="s">
        <v>404</v>
      </c>
      <c r="H251" s="184">
        <v>176</v>
      </c>
      <c r="I251" s="185"/>
      <c r="J251" s="186">
        <f>ROUND(I251*H251,2)</f>
        <v>0</v>
      </c>
      <c r="K251" s="182" t="s">
        <v>142</v>
      </c>
      <c r="L251" s="41"/>
      <c r="M251" s="187" t="s">
        <v>18</v>
      </c>
      <c r="N251" s="188" t="s">
        <v>41</v>
      </c>
      <c r="O251" s="66"/>
      <c r="P251" s="189">
        <f>O251*H251</f>
        <v>0</v>
      </c>
      <c r="Q251" s="189">
        <v>3.739E-2</v>
      </c>
      <c r="R251" s="189">
        <f>Q251*H251</f>
        <v>6.5806399999999998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143</v>
      </c>
      <c r="AT251" s="191" t="s">
        <v>138</v>
      </c>
      <c r="AU251" s="191" t="s">
        <v>79</v>
      </c>
      <c r="AY251" s="19" t="s">
        <v>136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77</v>
      </c>
      <c r="BK251" s="192">
        <f>ROUND(I251*H251,2)</f>
        <v>0</v>
      </c>
      <c r="BL251" s="19" t="s">
        <v>143</v>
      </c>
      <c r="BM251" s="191" t="s">
        <v>1160</v>
      </c>
    </row>
    <row r="252" spans="1:65" s="2" customFormat="1">
      <c r="A252" s="36"/>
      <c r="B252" s="37"/>
      <c r="C252" s="38"/>
      <c r="D252" s="193" t="s">
        <v>145</v>
      </c>
      <c r="E252" s="38"/>
      <c r="F252" s="194" t="s">
        <v>1161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145</v>
      </c>
      <c r="AU252" s="19" t="s">
        <v>79</v>
      </c>
    </row>
    <row r="253" spans="1:65" s="13" customFormat="1">
      <c r="B253" s="198"/>
      <c r="C253" s="199"/>
      <c r="D253" s="200" t="s">
        <v>147</v>
      </c>
      <c r="E253" s="201" t="s">
        <v>18</v>
      </c>
      <c r="F253" s="202" t="s">
        <v>1009</v>
      </c>
      <c r="G253" s="199"/>
      <c r="H253" s="201" t="s">
        <v>18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147</v>
      </c>
      <c r="AU253" s="208" t="s">
        <v>79</v>
      </c>
      <c r="AV253" s="13" t="s">
        <v>77</v>
      </c>
      <c r="AW253" s="13" t="s">
        <v>31</v>
      </c>
      <c r="AX253" s="13" t="s">
        <v>70</v>
      </c>
      <c r="AY253" s="208" t="s">
        <v>136</v>
      </c>
    </row>
    <row r="254" spans="1:65" s="13" customFormat="1">
      <c r="B254" s="198"/>
      <c r="C254" s="199"/>
      <c r="D254" s="200" t="s">
        <v>147</v>
      </c>
      <c r="E254" s="201" t="s">
        <v>18</v>
      </c>
      <c r="F254" s="202" t="s">
        <v>1037</v>
      </c>
      <c r="G254" s="199"/>
      <c r="H254" s="201" t="s">
        <v>18</v>
      </c>
      <c r="I254" s="203"/>
      <c r="J254" s="199"/>
      <c r="K254" s="199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147</v>
      </c>
      <c r="AU254" s="208" t="s">
        <v>79</v>
      </c>
      <c r="AV254" s="13" t="s">
        <v>77</v>
      </c>
      <c r="AW254" s="13" t="s">
        <v>31</v>
      </c>
      <c r="AX254" s="13" t="s">
        <v>70</v>
      </c>
      <c r="AY254" s="208" t="s">
        <v>136</v>
      </c>
    </row>
    <row r="255" spans="1:65" s="14" customFormat="1">
      <c r="B255" s="209"/>
      <c r="C255" s="210"/>
      <c r="D255" s="200" t="s">
        <v>147</v>
      </c>
      <c r="E255" s="211" t="s">
        <v>18</v>
      </c>
      <c r="F255" s="212" t="s">
        <v>1162</v>
      </c>
      <c r="G255" s="210"/>
      <c r="H255" s="213">
        <v>176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147</v>
      </c>
      <c r="AU255" s="219" t="s">
        <v>79</v>
      </c>
      <c r="AV255" s="14" t="s">
        <v>79</v>
      </c>
      <c r="AW255" s="14" t="s">
        <v>31</v>
      </c>
      <c r="AX255" s="14" t="s">
        <v>70</v>
      </c>
      <c r="AY255" s="219" t="s">
        <v>136</v>
      </c>
    </row>
    <row r="256" spans="1:65" s="15" customFormat="1">
      <c r="B256" s="220"/>
      <c r="C256" s="221"/>
      <c r="D256" s="200" t="s">
        <v>147</v>
      </c>
      <c r="E256" s="222" t="s">
        <v>18</v>
      </c>
      <c r="F256" s="223" t="s">
        <v>150</v>
      </c>
      <c r="G256" s="221"/>
      <c r="H256" s="224">
        <v>176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147</v>
      </c>
      <c r="AU256" s="230" t="s">
        <v>79</v>
      </c>
      <c r="AV256" s="15" t="s">
        <v>143</v>
      </c>
      <c r="AW256" s="15" t="s">
        <v>31</v>
      </c>
      <c r="AX256" s="15" t="s">
        <v>77</v>
      </c>
      <c r="AY256" s="230" t="s">
        <v>136</v>
      </c>
    </row>
    <row r="257" spans="1:65" s="2" customFormat="1" ht="16.5" customHeight="1">
      <c r="A257" s="36"/>
      <c r="B257" s="37"/>
      <c r="C257" s="231" t="s">
        <v>346</v>
      </c>
      <c r="D257" s="231" t="s">
        <v>276</v>
      </c>
      <c r="E257" s="232" t="s">
        <v>1154</v>
      </c>
      <c r="F257" s="233" t="s">
        <v>1155</v>
      </c>
      <c r="G257" s="234" t="s">
        <v>404</v>
      </c>
      <c r="H257" s="235">
        <v>176</v>
      </c>
      <c r="I257" s="236"/>
      <c r="J257" s="237">
        <f>ROUND(I257*H257,2)</f>
        <v>0</v>
      </c>
      <c r="K257" s="233" t="s">
        <v>689</v>
      </c>
      <c r="L257" s="238"/>
      <c r="M257" s="239" t="s">
        <v>18</v>
      </c>
      <c r="N257" s="240" t="s">
        <v>41</v>
      </c>
      <c r="O257" s="66"/>
      <c r="P257" s="189">
        <f>O257*H257</f>
        <v>0</v>
      </c>
      <c r="Q257" s="189">
        <v>3.6299999999999999E-2</v>
      </c>
      <c r="R257" s="189">
        <f>Q257*H257</f>
        <v>6.3887999999999998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184</v>
      </c>
      <c r="AT257" s="191" t="s">
        <v>276</v>
      </c>
      <c r="AU257" s="191" t="s">
        <v>79</v>
      </c>
      <c r="AY257" s="19" t="s">
        <v>136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77</v>
      </c>
      <c r="BK257" s="192">
        <f>ROUND(I257*H257,2)</f>
        <v>0</v>
      </c>
      <c r="BL257" s="19" t="s">
        <v>143</v>
      </c>
      <c r="BM257" s="191" t="s">
        <v>1163</v>
      </c>
    </row>
    <row r="258" spans="1:65" s="2" customFormat="1" ht="16.5" customHeight="1">
      <c r="A258" s="36"/>
      <c r="B258" s="37"/>
      <c r="C258" s="180" t="s">
        <v>352</v>
      </c>
      <c r="D258" s="180" t="s">
        <v>138</v>
      </c>
      <c r="E258" s="181" t="s">
        <v>1164</v>
      </c>
      <c r="F258" s="182" t="s">
        <v>1165</v>
      </c>
      <c r="G258" s="183" t="s">
        <v>153</v>
      </c>
      <c r="H258" s="184">
        <v>44</v>
      </c>
      <c r="I258" s="185"/>
      <c r="J258" s="186">
        <f>ROUND(I258*H258,2)</f>
        <v>0</v>
      </c>
      <c r="K258" s="182" t="s">
        <v>142</v>
      </c>
      <c r="L258" s="41"/>
      <c r="M258" s="187" t="s">
        <v>18</v>
      </c>
      <c r="N258" s="188" t="s">
        <v>41</v>
      </c>
      <c r="O258" s="66"/>
      <c r="P258" s="189">
        <f>O258*H258</f>
        <v>0</v>
      </c>
      <c r="Q258" s="189">
        <v>7.1000000000000002E-4</v>
      </c>
      <c r="R258" s="189">
        <f>Q258*H258</f>
        <v>3.124E-2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143</v>
      </c>
      <c r="AT258" s="191" t="s">
        <v>138</v>
      </c>
      <c r="AU258" s="191" t="s">
        <v>79</v>
      </c>
      <c r="AY258" s="19" t="s">
        <v>136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77</v>
      </c>
      <c r="BK258" s="192">
        <f>ROUND(I258*H258,2)</f>
        <v>0</v>
      </c>
      <c r="BL258" s="19" t="s">
        <v>143</v>
      </c>
      <c r="BM258" s="191" t="s">
        <v>1166</v>
      </c>
    </row>
    <row r="259" spans="1:65" s="2" customFormat="1">
      <c r="A259" s="36"/>
      <c r="B259" s="37"/>
      <c r="C259" s="38"/>
      <c r="D259" s="193" t="s">
        <v>145</v>
      </c>
      <c r="E259" s="38"/>
      <c r="F259" s="194" t="s">
        <v>1167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145</v>
      </c>
      <c r="AU259" s="19" t="s">
        <v>79</v>
      </c>
    </row>
    <row r="260" spans="1:65" s="13" customFormat="1">
      <c r="B260" s="198"/>
      <c r="C260" s="199"/>
      <c r="D260" s="200" t="s">
        <v>147</v>
      </c>
      <c r="E260" s="201" t="s">
        <v>18</v>
      </c>
      <c r="F260" s="202" t="s">
        <v>1009</v>
      </c>
      <c r="G260" s="199"/>
      <c r="H260" s="201" t="s">
        <v>18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147</v>
      </c>
      <c r="AU260" s="208" t="s">
        <v>79</v>
      </c>
      <c r="AV260" s="13" t="s">
        <v>77</v>
      </c>
      <c r="AW260" s="13" t="s">
        <v>31</v>
      </c>
      <c r="AX260" s="13" t="s">
        <v>70</v>
      </c>
      <c r="AY260" s="208" t="s">
        <v>136</v>
      </c>
    </row>
    <row r="261" spans="1:65" s="13" customFormat="1">
      <c r="B261" s="198"/>
      <c r="C261" s="199"/>
      <c r="D261" s="200" t="s">
        <v>147</v>
      </c>
      <c r="E261" s="201" t="s">
        <v>18</v>
      </c>
      <c r="F261" s="202" t="s">
        <v>1037</v>
      </c>
      <c r="G261" s="199"/>
      <c r="H261" s="201" t="s">
        <v>18</v>
      </c>
      <c r="I261" s="203"/>
      <c r="J261" s="199"/>
      <c r="K261" s="199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147</v>
      </c>
      <c r="AU261" s="208" t="s">
        <v>79</v>
      </c>
      <c r="AV261" s="13" t="s">
        <v>77</v>
      </c>
      <c r="AW261" s="13" t="s">
        <v>31</v>
      </c>
      <c r="AX261" s="13" t="s">
        <v>70</v>
      </c>
      <c r="AY261" s="208" t="s">
        <v>136</v>
      </c>
    </row>
    <row r="262" spans="1:65" s="14" customFormat="1">
      <c r="B262" s="209"/>
      <c r="C262" s="210"/>
      <c r="D262" s="200" t="s">
        <v>147</v>
      </c>
      <c r="E262" s="211" t="s">
        <v>18</v>
      </c>
      <c r="F262" s="212" t="s">
        <v>1168</v>
      </c>
      <c r="G262" s="210"/>
      <c r="H262" s="213">
        <v>44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147</v>
      </c>
      <c r="AU262" s="219" t="s">
        <v>79</v>
      </c>
      <c r="AV262" s="14" t="s">
        <v>79</v>
      </c>
      <c r="AW262" s="14" t="s">
        <v>31</v>
      </c>
      <c r="AX262" s="14" t="s">
        <v>70</v>
      </c>
      <c r="AY262" s="219" t="s">
        <v>136</v>
      </c>
    </row>
    <row r="263" spans="1:65" s="15" customFormat="1">
      <c r="B263" s="220"/>
      <c r="C263" s="221"/>
      <c r="D263" s="200" t="s">
        <v>147</v>
      </c>
      <c r="E263" s="222" t="s">
        <v>18</v>
      </c>
      <c r="F263" s="223" t="s">
        <v>150</v>
      </c>
      <c r="G263" s="221"/>
      <c r="H263" s="224">
        <v>44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147</v>
      </c>
      <c r="AU263" s="230" t="s">
        <v>79</v>
      </c>
      <c r="AV263" s="15" t="s">
        <v>143</v>
      </c>
      <c r="AW263" s="15" t="s">
        <v>31</v>
      </c>
      <c r="AX263" s="15" t="s">
        <v>77</v>
      </c>
      <c r="AY263" s="230" t="s">
        <v>136</v>
      </c>
    </row>
    <row r="264" spans="1:65" s="2" customFormat="1" ht="16.5" customHeight="1">
      <c r="A264" s="36"/>
      <c r="B264" s="37"/>
      <c r="C264" s="231" t="s">
        <v>357</v>
      </c>
      <c r="D264" s="231" t="s">
        <v>276</v>
      </c>
      <c r="E264" s="232" t="s">
        <v>1169</v>
      </c>
      <c r="F264" s="233" t="s">
        <v>1170</v>
      </c>
      <c r="G264" s="234" t="s">
        <v>279</v>
      </c>
      <c r="H264" s="235">
        <v>1.597</v>
      </c>
      <c r="I264" s="236"/>
      <c r="J264" s="237">
        <f>ROUND(I264*H264,2)</f>
        <v>0</v>
      </c>
      <c r="K264" s="233" t="s">
        <v>142</v>
      </c>
      <c r="L264" s="238"/>
      <c r="M264" s="239" t="s">
        <v>18</v>
      </c>
      <c r="N264" s="240" t="s">
        <v>41</v>
      </c>
      <c r="O264" s="66"/>
      <c r="P264" s="189">
        <f>O264*H264</f>
        <v>0</v>
      </c>
      <c r="Q264" s="189">
        <v>1</v>
      </c>
      <c r="R264" s="189">
        <f>Q264*H264</f>
        <v>1.597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184</v>
      </c>
      <c r="AT264" s="191" t="s">
        <v>276</v>
      </c>
      <c r="AU264" s="191" t="s">
        <v>79</v>
      </c>
      <c r="AY264" s="19" t="s">
        <v>136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77</v>
      </c>
      <c r="BK264" s="192">
        <f>ROUND(I264*H264,2)</f>
        <v>0</v>
      </c>
      <c r="BL264" s="19" t="s">
        <v>143</v>
      </c>
      <c r="BM264" s="191" t="s">
        <v>1171</v>
      </c>
    </row>
    <row r="265" spans="1:65" s="2" customFormat="1">
      <c r="A265" s="36"/>
      <c r="B265" s="37"/>
      <c r="C265" s="38"/>
      <c r="D265" s="193" t="s">
        <v>145</v>
      </c>
      <c r="E265" s="38"/>
      <c r="F265" s="194" t="s">
        <v>1172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145</v>
      </c>
      <c r="AU265" s="19" t="s">
        <v>79</v>
      </c>
    </row>
    <row r="266" spans="1:65" s="14" customFormat="1">
      <c r="B266" s="209"/>
      <c r="C266" s="210"/>
      <c r="D266" s="200" t="s">
        <v>147</v>
      </c>
      <c r="E266" s="211" t="s">
        <v>18</v>
      </c>
      <c r="F266" s="212" t="s">
        <v>1173</v>
      </c>
      <c r="G266" s="210"/>
      <c r="H266" s="213">
        <v>1.4790000000000001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147</v>
      </c>
      <c r="AU266" s="219" t="s">
        <v>79</v>
      </c>
      <c r="AV266" s="14" t="s">
        <v>79</v>
      </c>
      <c r="AW266" s="14" t="s">
        <v>31</v>
      </c>
      <c r="AX266" s="14" t="s">
        <v>77</v>
      </c>
      <c r="AY266" s="219" t="s">
        <v>136</v>
      </c>
    </row>
    <row r="267" spans="1:65" s="14" customFormat="1">
      <c r="B267" s="209"/>
      <c r="C267" s="210"/>
      <c r="D267" s="200" t="s">
        <v>147</v>
      </c>
      <c r="E267" s="210"/>
      <c r="F267" s="212" t="s">
        <v>1174</v>
      </c>
      <c r="G267" s="210"/>
      <c r="H267" s="213">
        <v>1.597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147</v>
      </c>
      <c r="AU267" s="219" t="s">
        <v>79</v>
      </c>
      <c r="AV267" s="14" t="s">
        <v>79</v>
      </c>
      <c r="AW267" s="14" t="s">
        <v>4</v>
      </c>
      <c r="AX267" s="14" t="s">
        <v>77</v>
      </c>
      <c r="AY267" s="219" t="s">
        <v>136</v>
      </c>
    </row>
    <row r="268" spans="1:65" s="2" customFormat="1" ht="16.5" customHeight="1">
      <c r="A268" s="36"/>
      <c r="B268" s="37"/>
      <c r="C268" s="180" t="s">
        <v>362</v>
      </c>
      <c r="D268" s="180" t="s">
        <v>138</v>
      </c>
      <c r="E268" s="181" t="s">
        <v>1175</v>
      </c>
      <c r="F268" s="182" t="s">
        <v>1176</v>
      </c>
      <c r="G268" s="183" t="s">
        <v>199</v>
      </c>
      <c r="H268" s="184">
        <v>24</v>
      </c>
      <c r="I268" s="185"/>
      <c r="J268" s="186">
        <f>ROUND(I268*H268,2)</f>
        <v>0</v>
      </c>
      <c r="K268" s="182" t="s">
        <v>142</v>
      </c>
      <c r="L268" s="41"/>
      <c r="M268" s="187" t="s">
        <v>18</v>
      </c>
      <c r="N268" s="188" t="s">
        <v>41</v>
      </c>
      <c r="O268" s="66"/>
      <c r="P268" s="189">
        <f>O268*H268</f>
        <v>0</v>
      </c>
      <c r="Q268" s="189">
        <v>1.9</v>
      </c>
      <c r="R268" s="189">
        <f>Q268*H268</f>
        <v>45.599999999999994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143</v>
      </c>
      <c r="AT268" s="191" t="s">
        <v>138</v>
      </c>
      <c r="AU268" s="191" t="s">
        <v>79</v>
      </c>
      <c r="AY268" s="19" t="s">
        <v>136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77</v>
      </c>
      <c r="BK268" s="192">
        <f>ROUND(I268*H268,2)</f>
        <v>0</v>
      </c>
      <c r="BL268" s="19" t="s">
        <v>143</v>
      </c>
      <c r="BM268" s="191" t="s">
        <v>1177</v>
      </c>
    </row>
    <row r="269" spans="1:65" s="2" customFormat="1">
      <c r="A269" s="36"/>
      <c r="B269" s="37"/>
      <c r="C269" s="38"/>
      <c r="D269" s="193" t="s">
        <v>145</v>
      </c>
      <c r="E269" s="38"/>
      <c r="F269" s="194" t="s">
        <v>1178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145</v>
      </c>
      <c r="AU269" s="19" t="s">
        <v>79</v>
      </c>
    </row>
    <row r="270" spans="1:65" s="14" customFormat="1">
      <c r="B270" s="209"/>
      <c r="C270" s="210"/>
      <c r="D270" s="200" t="s">
        <v>147</v>
      </c>
      <c r="E270" s="211" t="s">
        <v>18</v>
      </c>
      <c r="F270" s="212" t="s">
        <v>1021</v>
      </c>
      <c r="G270" s="210"/>
      <c r="H270" s="213">
        <v>24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147</v>
      </c>
      <c r="AU270" s="219" t="s">
        <v>79</v>
      </c>
      <c r="AV270" s="14" t="s">
        <v>79</v>
      </c>
      <c r="AW270" s="14" t="s">
        <v>31</v>
      </c>
      <c r="AX270" s="14" t="s">
        <v>77</v>
      </c>
      <c r="AY270" s="219" t="s">
        <v>136</v>
      </c>
    </row>
    <row r="271" spans="1:65" s="2" customFormat="1" ht="16.5" customHeight="1">
      <c r="A271" s="36"/>
      <c r="B271" s="37"/>
      <c r="C271" s="180" t="s">
        <v>368</v>
      </c>
      <c r="D271" s="180" t="s">
        <v>138</v>
      </c>
      <c r="E271" s="181" t="s">
        <v>1179</v>
      </c>
      <c r="F271" s="182" t="s">
        <v>1180</v>
      </c>
      <c r="G271" s="183" t="s">
        <v>141</v>
      </c>
      <c r="H271" s="184">
        <v>60</v>
      </c>
      <c r="I271" s="185"/>
      <c r="J271" s="186">
        <f>ROUND(I271*H271,2)</f>
        <v>0</v>
      </c>
      <c r="K271" s="182" t="s">
        <v>142</v>
      </c>
      <c r="L271" s="41"/>
      <c r="M271" s="187" t="s">
        <v>18</v>
      </c>
      <c r="N271" s="188" t="s">
        <v>41</v>
      </c>
      <c r="O271" s="66"/>
      <c r="P271" s="189">
        <f>O271*H271</f>
        <v>0</v>
      </c>
      <c r="Q271" s="189">
        <v>0.108</v>
      </c>
      <c r="R271" s="189">
        <f>Q271*H271</f>
        <v>6.4799999999999995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143</v>
      </c>
      <c r="AT271" s="191" t="s">
        <v>138</v>
      </c>
      <c r="AU271" s="191" t="s">
        <v>79</v>
      </c>
      <c r="AY271" s="19" t="s">
        <v>136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77</v>
      </c>
      <c r="BK271" s="192">
        <f>ROUND(I271*H271,2)</f>
        <v>0</v>
      </c>
      <c r="BL271" s="19" t="s">
        <v>143</v>
      </c>
      <c r="BM271" s="191" t="s">
        <v>1181</v>
      </c>
    </row>
    <row r="272" spans="1:65" s="2" customFormat="1">
      <c r="A272" s="36"/>
      <c r="B272" s="37"/>
      <c r="C272" s="38"/>
      <c r="D272" s="193" t="s">
        <v>145</v>
      </c>
      <c r="E272" s="38"/>
      <c r="F272" s="194" t="s">
        <v>1182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145</v>
      </c>
      <c r="AU272" s="19" t="s">
        <v>79</v>
      </c>
    </row>
    <row r="273" spans="1:65" s="14" customFormat="1">
      <c r="B273" s="209"/>
      <c r="C273" s="210"/>
      <c r="D273" s="200" t="s">
        <v>147</v>
      </c>
      <c r="E273" s="211" t="s">
        <v>18</v>
      </c>
      <c r="F273" s="212" t="s">
        <v>1016</v>
      </c>
      <c r="G273" s="210"/>
      <c r="H273" s="213">
        <v>60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147</v>
      </c>
      <c r="AU273" s="219" t="s">
        <v>79</v>
      </c>
      <c r="AV273" s="14" t="s">
        <v>79</v>
      </c>
      <c r="AW273" s="14" t="s">
        <v>31</v>
      </c>
      <c r="AX273" s="14" t="s">
        <v>77</v>
      </c>
      <c r="AY273" s="219" t="s">
        <v>136</v>
      </c>
    </row>
    <row r="274" spans="1:65" s="2" customFormat="1" ht="16.5" customHeight="1">
      <c r="A274" s="36"/>
      <c r="B274" s="37"/>
      <c r="C274" s="231" t="s">
        <v>373</v>
      </c>
      <c r="D274" s="231" t="s">
        <v>276</v>
      </c>
      <c r="E274" s="232" t="s">
        <v>1183</v>
      </c>
      <c r="F274" s="233" t="s">
        <v>1184</v>
      </c>
      <c r="G274" s="234" t="s">
        <v>153</v>
      </c>
      <c r="H274" s="235">
        <v>10</v>
      </c>
      <c r="I274" s="236"/>
      <c r="J274" s="237">
        <f>ROUND(I274*H274,2)</f>
        <v>0</v>
      </c>
      <c r="K274" s="233" t="s">
        <v>142</v>
      </c>
      <c r="L274" s="238"/>
      <c r="M274" s="239" t="s">
        <v>18</v>
      </c>
      <c r="N274" s="240" t="s">
        <v>41</v>
      </c>
      <c r="O274" s="66"/>
      <c r="P274" s="189">
        <f>O274*H274</f>
        <v>0</v>
      </c>
      <c r="Q274" s="189">
        <v>2.1150000000000002</v>
      </c>
      <c r="R274" s="189">
        <f>Q274*H274</f>
        <v>21.150000000000002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184</v>
      </c>
      <c r="AT274" s="191" t="s">
        <v>276</v>
      </c>
      <c r="AU274" s="191" t="s">
        <v>79</v>
      </c>
      <c r="AY274" s="19" t="s">
        <v>136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77</v>
      </c>
      <c r="BK274" s="192">
        <f>ROUND(I274*H274,2)</f>
        <v>0</v>
      </c>
      <c r="BL274" s="19" t="s">
        <v>143</v>
      </c>
      <c r="BM274" s="191" t="s">
        <v>1185</v>
      </c>
    </row>
    <row r="275" spans="1:65" s="2" customFormat="1">
      <c r="A275" s="36"/>
      <c r="B275" s="37"/>
      <c r="C275" s="38"/>
      <c r="D275" s="193" t="s">
        <v>145</v>
      </c>
      <c r="E275" s="38"/>
      <c r="F275" s="194" t="s">
        <v>1186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145</v>
      </c>
      <c r="AU275" s="19" t="s">
        <v>79</v>
      </c>
    </row>
    <row r="276" spans="1:65" s="2" customFormat="1" ht="28.8">
      <c r="A276" s="36"/>
      <c r="B276" s="37"/>
      <c r="C276" s="38"/>
      <c r="D276" s="200" t="s">
        <v>398</v>
      </c>
      <c r="E276" s="38"/>
      <c r="F276" s="241" t="s">
        <v>1187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398</v>
      </c>
      <c r="AU276" s="19" t="s">
        <v>79</v>
      </c>
    </row>
    <row r="277" spans="1:65" s="12" customFormat="1" ht="22.8" customHeight="1">
      <c r="B277" s="164"/>
      <c r="C277" s="165"/>
      <c r="D277" s="166" t="s">
        <v>69</v>
      </c>
      <c r="E277" s="178" t="s">
        <v>157</v>
      </c>
      <c r="F277" s="178" t="s">
        <v>1188</v>
      </c>
      <c r="G277" s="165"/>
      <c r="H277" s="165"/>
      <c r="I277" s="168"/>
      <c r="J277" s="179">
        <f>BK277</f>
        <v>0</v>
      </c>
      <c r="K277" s="165"/>
      <c r="L277" s="170"/>
      <c r="M277" s="171"/>
      <c r="N277" s="172"/>
      <c r="O277" s="172"/>
      <c r="P277" s="173">
        <f>SUM(P278:P378)</f>
        <v>0</v>
      </c>
      <c r="Q277" s="172"/>
      <c r="R277" s="173">
        <f>SUM(R278:R378)</f>
        <v>9.2071188900000003</v>
      </c>
      <c r="S277" s="172"/>
      <c r="T277" s="174">
        <f>SUM(T278:T378)</f>
        <v>0</v>
      </c>
      <c r="AR277" s="175" t="s">
        <v>77</v>
      </c>
      <c r="AT277" s="176" t="s">
        <v>69</v>
      </c>
      <c r="AU277" s="176" t="s">
        <v>77</v>
      </c>
      <c r="AY277" s="175" t="s">
        <v>136</v>
      </c>
      <c r="BK277" s="177">
        <f>SUM(BK278:BK378)</f>
        <v>0</v>
      </c>
    </row>
    <row r="278" spans="1:65" s="2" customFormat="1" ht="16.5" customHeight="1">
      <c r="A278" s="36"/>
      <c r="B278" s="37"/>
      <c r="C278" s="180" t="s">
        <v>378</v>
      </c>
      <c r="D278" s="180" t="s">
        <v>138</v>
      </c>
      <c r="E278" s="181" t="s">
        <v>1189</v>
      </c>
      <c r="F278" s="182" t="s">
        <v>1190</v>
      </c>
      <c r="G278" s="183" t="s">
        <v>153</v>
      </c>
      <c r="H278" s="184">
        <v>14</v>
      </c>
      <c r="I278" s="185"/>
      <c r="J278" s="186">
        <f>ROUND(I278*H278,2)</f>
        <v>0</v>
      </c>
      <c r="K278" s="182" t="s">
        <v>142</v>
      </c>
      <c r="L278" s="41"/>
      <c r="M278" s="187" t="s">
        <v>18</v>
      </c>
      <c r="N278" s="188" t="s">
        <v>41</v>
      </c>
      <c r="O278" s="66"/>
      <c r="P278" s="189">
        <f>O278*H278</f>
        <v>0</v>
      </c>
      <c r="Q278" s="189">
        <v>1.32E-3</v>
      </c>
      <c r="R278" s="189">
        <f>Q278*H278</f>
        <v>1.848E-2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143</v>
      </c>
      <c r="AT278" s="191" t="s">
        <v>138</v>
      </c>
      <c r="AU278" s="191" t="s">
        <v>79</v>
      </c>
      <c r="AY278" s="19" t="s">
        <v>136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77</v>
      </c>
      <c r="BK278" s="192">
        <f>ROUND(I278*H278,2)</f>
        <v>0</v>
      </c>
      <c r="BL278" s="19" t="s">
        <v>143</v>
      </c>
      <c r="BM278" s="191" t="s">
        <v>1191</v>
      </c>
    </row>
    <row r="279" spans="1:65" s="2" customFormat="1">
      <c r="A279" s="36"/>
      <c r="B279" s="37"/>
      <c r="C279" s="38"/>
      <c r="D279" s="193" t="s">
        <v>145</v>
      </c>
      <c r="E279" s="38"/>
      <c r="F279" s="194" t="s">
        <v>1192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145</v>
      </c>
      <c r="AU279" s="19" t="s">
        <v>79</v>
      </c>
    </row>
    <row r="280" spans="1:65" s="13" customFormat="1">
      <c r="B280" s="198"/>
      <c r="C280" s="199"/>
      <c r="D280" s="200" t="s">
        <v>147</v>
      </c>
      <c r="E280" s="201" t="s">
        <v>18</v>
      </c>
      <c r="F280" s="202" t="s">
        <v>1193</v>
      </c>
      <c r="G280" s="199"/>
      <c r="H280" s="201" t="s">
        <v>18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147</v>
      </c>
      <c r="AU280" s="208" t="s">
        <v>79</v>
      </c>
      <c r="AV280" s="13" t="s">
        <v>77</v>
      </c>
      <c r="AW280" s="13" t="s">
        <v>31</v>
      </c>
      <c r="AX280" s="13" t="s">
        <v>70</v>
      </c>
      <c r="AY280" s="208" t="s">
        <v>136</v>
      </c>
    </row>
    <row r="281" spans="1:65" s="14" customFormat="1">
      <c r="B281" s="209"/>
      <c r="C281" s="210"/>
      <c r="D281" s="200" t="s">
        <v>147</v>
      </c>
      <c r="E281" s="211" t="s">
        <v>18</v>
      </c>
      <c r="F281" s="212" t="s">
        <v>1194</v>
      </c>
      <c r="G281" s="210"/>
      <c r="H281" s="213">
        <v>14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147</v>
      </c>
      <c r="AU281" s="219" t="s">
        <v>79</v>
      </c>
      <c r="AV281" s="14" t="s">
        <v>79</v>
      </c>
      <c r="AW281" s="14" t="s">
        <v>31</v>
      </c>
      <c r="AX281" s="14" t="s">
        <v>70</v>
      </c>
      <c r="AY281" s="219" t="s">
        <v>136</v>
      </c>
    </row>
    <row r="282" spans="1:65" s="15" customFormat="1">
      <c r="B282" s="220"/>
      <c r="C282" s="221"/>
      <c r="D282" s="200" t="s">
        <v>147</v>
      </c>
      <c r="E282" s="222" t="s">
        <v>18</v>
      </c>
      <c r="F282" s="223" t="s">
        <v>150</v>
      </c>
      <c r="G282" s="221"/>
      <c r="H282" s="224">
        <v>14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147</v>
      </c>
      <c r="AU282" s="230" t="s">
        <v>79</v>
      </c>
      <c r="AV282" s="15" t="s">
        <v>143</v>
      </c>
      <c r="AW282" s="15" t="s">
        <v>31</v>
      </c>
      <c r="AX282" s="15" t="s">
        <v>77</v>
      </c>
      <c r="AY282" s="230" t="s">
        <v>136</v>
      </c>
    </row>
    <row r="283" spans="1:65" s="2" customFormat="1" ht="16.5" customHeight="1">
      <c r="A283" s="36"/>
      <c r="B283" s="37"/>
      <c r="C283" s="231" t="s">
        <v>383</v>
      </c>
      <c r="D283" s="231" t="s">
        <v>276</v>
      </c>
      <c r="E283" s="232" t="s">
        <v>1195</v>
      </c>
      <c r="F283" s="233" t="s">
        <v>1196</v>
      </c>
      <c r="G283" s="234" t="s">
        <v>153</v>
      </c>
      <c r="H283" s="235">
        <v>14</v>
      </c>
      <c r="I283" s="236"/>
      <c r="J283" s="237">
        <f>ROUND(I283*H283,2)</f>
        <v>0</v>
      </c>
      <c r="K283" s="233" t="s">
        <v>689</v>
      </c>
      <c r="L283" s="238"/>
      <c r="M283" s="239" t="s">
        <v>18</v>
      </c>
      <c r="N283" s="240" t="s">
        <v>41</v>
      </c>
      <c r="O283" s="66"/>
      <c r="P283" s="189">
        <f>O283*H283</f>
        <v>0</v>
      </c>
      <c r="Q283" s="189">
        <v>4.0000000000000001E-3</v>
      </c>
      <c r="R283" s="189">
        <f>Q283*H283</f>
        <v>5.6000000000000001E-2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184</v>
      </c>
      <c r="AT283" s="191" t="s">
        <v>276</v>
      </c>
      <c r="AU283" s="191" t="s">
        <v>79</v>
      </c>
      <c r="AY283" s="19" t="s">
        <v>136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77</v>
      </c>
      <c r="BK283" s="192">
        <f>ROUND(I283*H283,2)</f>
        <v>0</v>
      </c>
      <c r="BL283" s="19" t="s">
        <v>143</v>
      </c>
      <c r="BM283" s="191" t="s">
        <v>1197</v>
      </c>
    </row>
    <row r="284" spans="1:65" s="2" customFormat="1" ht="16.5" customHeight="1">
      <c r="A284" s="36"/>
      <c r="B284" s="37"/>
      <c r="C284" s="180" t="s">
        <v>388</v>
      </c>
      <c r="D284" s="180" t="s">
        <v>138</v>
      </c>
      <c r="E284" s="181" t="s">
        <v>1198</v>
      </c>
      <c r="F284" s="182" t="s">
        <v>1199</v>
      </c>
      <c r="G284" s="183" t="s">
        <v>199</v>
      </c>
      <c r="H284" s="184">
        <v>8.7720000000000002</v>
      </c>
      <c r="I284" s="185"/>
      <c r="J284" s="186">
        <f>ROUND(I284*H284,2)</f>
        <v>0</v>
      </c>
      <c r="K284" s="182" t="s">
        <v>142</v>
      </c>
      <c r="L284" s="41"/>
      <c r="M284" s="187" t="s">
        <v>18</v>
      </c>
      <c r="N284" s="188" t="s">
        <v>41</v>
      </c>
      <c r="O284" s="66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143</v>
      </c>
      <c r="AT284" s="191" t="s">
        <v>138</v>
      </c>
      <c r="AU284" s="191" t="s">
        <v>79</v>
      </c>
      <c r="AY284" s="19" t="s">
        <v>136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77</v>
      </c>
      <c r="BK284" s="192">
        <f>ROUND(I284*H284,2)</f>
        <v>0</v>
      </c>
      <c r="BL284" s="19" t="s">
        <v>143</v>
      </c>
      <c r="BM284" s="191" t="s">
        <v>1200</v>
      </c>
    </row>
    <row r="285" spans="1:65" s="2" customFormat="1">
      <c r="A285" s="36"/>
      <c r="B285" s="37"/>
      <c r="C285" s="38"/>
      <c r="D285" s="193" t="s">
        <v>145</v>
      </c>
      <c r="E285" s="38"/>
      <c r="F285" s="194" t="s">
        <v>1201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145</v>
      </c>
      <c r="AU285" s="19" t="s">
        <v>79</v>
      </c>
    </row>
    <row r="286" spans="1:65" s="13" customFormat="1">
      <c r="B286" s="198"/>
      <c r="C286" s="199"/>
      <c r="D286" s="200" t="s">
        <v>147</v>
      </c>
      <c r="E286" s="201" t="s">
        <v>18</v>
      </c>
      <c r="F286" s="202" t="s">
        <v>1193</v>
      </c>
      <c r="G286" s="199"/>
      <c r="H286" s="201" t="s">
        <v>18</v>
      </c>
      <c r="I286" s="203"/>
      <c r="J286" s="199"/>
      <c r="K286" s="199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147</v>
      </c>
      <c r="AU286" s="208" t="s">
        <v>79</v>
      </c>
      <c r="AV286" s="13" t="s">
        <v>77</v>
      </c>
      <c r="AW286" s="13" t="s">
        <v>31</v>
      </c>
      <c r="AX286" s="13" t="s">
        <v>70</v>
      </c>
      <c r="AY286" s="208" t="s">
        <v>136</v>
      </c>
    </row>
    <row r="287" spans="1:65" s="14" customFormat="1">
      <c r="B287" s="209"/>
      <c r="C287" s="210"/>
      <c r="D287" s="200" t="s">
        <v>147</v>
      </c>
      <c r="E287" s="211" t="s">
        <v>18</v>
      </c>
      <c r="F287" s="212" t="s">
        <v>1202</v>
      </c>
      <c r="G287" s="210"/>
      <c r="H287" s="213">
        <v>8.7720000000000002</v>
      </c>
      <c r="I287" s="214"/>
      <c r="J287" s="210"/>
      <c r="K287" s="210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147</v>
      </c>
      <c r="AU287" s="219" t="s">
        <v>79</v>
      </c>
      <c r="AV287" s="14" t="s">
        <v>79</v>
      </c>
      <c r="AW287" s="14" t="s">
        <v>31</v>
      </c>
      <c r="AX287" s="14" t="s">
        <v>70</v>
      </c>
      <c r="AY287" s="219" t="s">
        <v>136</v>
      </c>
    </row>
    <row r="288" spans="1:65" s="15" customFormat="1">
      <c r="B288" s="220"/>
      <c r="C288" s="221"/>
      <c r="D288" s="200" t="s">
        <v>147</v>
      </c>
      <c r="E288" s="222" t="s">
        <v>18</v>
      </c>
      <c r="F288" s="223" t="s">
        <v>150</v>
      </c>
      <c r="G288" s="221"/>
      <c r="H288" s="224">
        <v>8.7720000000000002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147</v>
      </c>
      <c r="AU288" s="230" t="s">
        <v>79</v>
      </c>
      <c r="AV288" s="15" t="s">
        <v>143</v>
      </c>
      <c r="AW288" s="15" t="s">
        <v>31</v>
      </c>
      <c r="AX288" s="15" t="s">
        <v>77</v>
      </c>
      <c r="AY288" s="230" t="s">
        <v>136</v>
      </c>
    </row>
    <row r="289" spans="1:65" s="2" customFormat="1" ht="16.5" customHeight="1">
      <c r="A289" s="36"/>
      <c r="B289" s="37"/>
      <c r="C289" s="180" t="s">
        <v>393</v>
      </c>
      <c r="D289" s="180" t="s">
        <v>138</v>
      </c>
      <c r="E289" s="181" t="s">
        <v>1203</v>
      </c>
      <c r="F289" s="182" t="s">
        <v>1204</v>
      </c>
      <c r="G289" s="183" t="s">
        <v>141</v>
      </c>
      <c r="H289" s="184">
        <v>26.04</v>
      </c>
      <c r="I289" s="185"/>
      <c r="J289" s="186">
        <f>ROUND(I289*H289,2)</f>
        <v>0</v>
      </c>
      <c r="K289" s="182" t="s">
        <v>142</v>
      </c>
      <c r="L289" s="41"/>
      <c r="M289" s="187" t="s">
        <v>18</v>
      </c>
      <c r="N289" s="188" t="s">
        <v>41</v>
      </c>
      <c r="O289" s="66"/>
      <c r="P289" s="189">
        <f>O289*H289</f>
        <v>0</v>
      </c>
      <c r="Q289" s="189">
        <v>4.1739999999999999E-2</v>
      </c>
      <c r="R289" s="189">
        <f>Q289*H289</f>
        <v>1.0869096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143</v>
      </c>
      <c r="AT289" s="191" t="s">
        <v>138</v>
      </c>
      <c r="AU289" s="191" t="s">
        <v>79</v>
      </c>
      <c r="AY289" s="19" t="s">
        <v>136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77</v>
      </c>
      <c r="BK289" s="192">
        <f>ROUND(I289*H289,2)</f>
        <v>0</v>
      </c>
      <c r="BL289" s="19" t="s">
        <v>143</v>
      </c>
      <c r="BM289" s="191" t="s">
        <v>1205</v>
      </c>
    </row>
    <row r="290" spans="1:65" s="2" customFormat="1">
      <c r="A290" s="36"/>
      <c r="B290" s="37"/>
      <c r="C290" s="38"/>
      <c r="D290" s="193" t="s">
        <v>145</v>
      </c>
      <c r="E290" s="38"/>
      <c r="F290" s="194" t="s">
        <v>1206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145</v>
      </c>
      <c r="AU290" s="19" t="s">
        <v>79</v>
      </c>
    </row>
    <row r="291" spans="1:65" s="13" customFormat="1">
      <c r="B291" s="198"/>
      <c r="C291" s="199"/>
      <c r="D291" s="200" t="s">
        <v>147</v>
      </c>
      <c r="E291" s="201" t="s">
        <v>18</v>
      </c>
      <c r="F291" s="202" t="s">
        <v>1193</v>
      </c>
      <c r="G291" s="199"/>
      <c r="H291" s="201" t="s">
        <v>18</v>
      </c>
      <c r="I291" s="203"/>
      <c r="J291" s="199"/>
      <c r="K291" s="199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147</v>
      </c>
      <c r="AU291" s="208" t="s">
        <v>79</v>
      </c>
      <c r="AV291" s="13" t="s">
        <v>77</v>
      </c>
      <c r="AW291" s="13" t="s">
        <v>31</v>
      </c>
      <c r="AX291" s="13" t="s">
        <v>70</v>
      </c>
      <c r="AY291" s="208" t="s">
        <v>136</v>
      </c>
    </row>
    <row r="292" spans="1:65" s="14" customFormat="1">
      <c r="B292" s="209"/>
      <c r="C292" s="210"/>
      <c r="D292" s="200" t="s">
        <v>147</v>
      </c>
      <c r="E292" s="211" t="s">
        <v>18</v>
      </c>
      <c r="F292" s="212" t="s">
        <v>1207</v>
      </c>
      <c r="G292" s="210"/>
      <c r="H292" s="213">
        <v>0.91500000000000004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147</v>
      </c>
      <c r="AU292" s="219" t="s">
        <v>79</v>
      </c>
      <c r="AV292" s="14" t="s">
        <v>79</v>
      </c>
      <c r="AW292" s="14" t="s">
        <v>31</v>
      </c>
      <c r="AX292" s="14" t="s">
        <v>70</v>
      </c>
      <c r="AY292" s="219" t="s">
        <v>136</v>
      </c>
    </row>
    <row r="293" spans="1:65" s="14" customFormat="1">
      <c r="B293" s="209"/>
      <c r="C293" s="210"/>
      <c r="D293" s="200" t="s">
        <v>147</v>
      </c>
      <c r="E293" s="211" t="s">
        <v>18</v>
      </c>
      <c r="F293" s="212" t="s">
        <v>1208</v>
      </c>
      <c r="G293" s="210"/>
      <c r="H293" s="213">
        <v>1.665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147</v>
      </c>
      <c r="AU293" s="219" t="s">
        <v>79</v>
      </c>
      <c r="AV293" s="14" t="s">
        <v>79</v>
      </c>
      <c r="AW293" s="14" t="s">
        <v>31</v>
      </c>
      <c r="AX293" s="14" t="s">
        <v>70</v>
      </c>
      <c r="AY293" s="219" t="s">
        <v>136</v>
      </c>
    </row>
    <row r="294" spans="1:65" s="14" customFormat="1">
      <c r="B294" s="209"/>
      <c r="C294" s="210"/>
      <c r="D294" s="200" t="s">
        <v>147</v>
      </c>
      <c r="E294" s="211" t="s">
        <v>18</v>
      </c>
      <c r="F294" s="212" t="s">
        <v>1209</v>
      </c>
      <c r="G294" s="210"/>
      <c r="H294" s="213">
        <v>23.46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147</v>
      </c>
      <c r="AU294" s="219" t="s">
        <v>79</v>
      </c>
      <c r="AV294" s="14" t="s">
        <v>79</v>
      </c>
      <c r="AW294" s="14" t="s">
        <v>31</v>
      </c>
      <c r="AX294" s="14" t="s">
        <v>70</v>
      </c>
      <c r="AY294" s="219" t="s">
        <v>136</v>
      </c>
    </row>
    <row r="295" spans="1:65" s="15" customFormat="1">
      <c r="B295" s="220"/>
      <c r="C295" s="221"/>
      <c r="D295" s="200" t="s">
        <v>147</v>
      </c>
      <c r="E295" s="222" t="s">
        <v>18</v>
      </c>
      <c r="F295" s="223" t="s">
        <v>150</v>
      </c>
      <c r="G295" s="221"/>
      <c r="H295" s="224">
        <v>26.04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147</v>
      </c>
      <c r="AU295" s="230" t="s">
        <v>79</v>
      </c>
      <c r="AV295" s="15" t="s">
        <v>143</v>
      </c>
      <c r="AW295" s="15" t="s">
        <v>31</v>
      </c>
      <c r="AX295" s="15" t="s">
        <v>77</v>
      </c>
      <c r="AY295" s="230" t="s">
        <v>136</v>
      </c>
    </row>
    <row r="296" spans="1:65" s="2" customFormat="1" ht="16.5" customHeight="1">
      <c r="A296" s="36"/>
      <c r="B296" s="37"/>
      <c r="C296" s="180" t="s">
        <v>401</v>
      </c>
      <c r="D296" s="180" t="s">
        <v>138</v>
      </c>
      <c r="E296" s="181" t="s">
        <v>1210</v>
      </c>
      <c r="F296" s="182" t="s">
        <v>1211</v>
      </c>
      <c r="G296" s="183" t="s">
        <v>141</v>
      </c>
      <c r="H296" s="184">
        <v>26.04</v>
      </c>
      <c r="I296" s="185"/>
      <c r="J296" s="186">
        <f>ROUND(I296*H296,2)</f>
        <v>0</v>
      </c>
      <c r="K296" s="182" t="s">
        <v>142</v>
      </c>
      <c r="L296" s="41"/>
      <c r="M296" s="187" t="s">
        <v>18</v>
      </c>
      <c r="N296" s="188" t="s">
        <v>41</v>
      </c>
      <c r="O296" s="66"/>
      <c r="P296" s="189">
        <f>O296*H296</f>
        <v>0</v>
      </c>
      <c r="Q296" s="189">
        <v>2.0000000000000002E-5</v>
      </c>
      <c r="R296" s="189">
        <f>Q296*H296</f>
        <v>5.2079999999999997E-4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143</v>
      </c>
      <c r="AT296" s="191" t="s">
        <v>138</v>
      </c>
      <c r="AU296" s="191" t="s">
        <v>79</v>
      </c>
      <c r="AY296" s="19" t="s">
        <v>136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77</v>
      </c>
      <c r="BK296" s="192">
        <f>ROUND(I296*H296,2)</f>
        <v>0</v>
      </c>
      <c r="BL296" s="19" t="s">
        <v>143</v>
      </c>
      <c r="BM296" s="191" t="s">
        <v>1212</v>
      </c>
    </row>
    <row r="297" spans="1:65" s="2" customFormat="1">
      <c r="A297" s="36"/>
      <c r="B297" s="37"/>
      <c r="C297" s="38"/>
      <c r="D297" s="193" t="s">
        <v>145</v>
      </c>
      <c r="E297" s="38"/>
      <c r="F297" s="194" t="s">
        <v>1213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145</v>
      </c>
      <c r="AU297" s="19" t="s">
        <v>79</v>
      </c>
    </row>
    <row r="298" spans="1:65" s="2" customFormat="1" ht="16.5" customHeight="1">
      <c r="A298" s="36"/>
      <c r="B298" s="37"/>
      <c r="C298" s="180" t="s">
        <v>409</v>
      </c>
      <c r="D298" s="180" t="s">
        <v>138</v>
      </c>
      <c r="E298" s="181" t="s">
        <v>1214</v>
      </c>
      <c r="F298" s="182" t="s">
        <v>1215</v>
      </c>
      <c r="G298" s="183" t="s">
        <v>279</v>
      </c>
      <c r="H298" s="184">
        <v>1.3160000000000001</v>
      </c>
      <c r="I298" s="185"/>
      <c r="J298" s="186">
        <f>ROUND(I298*H298,2)</f>
        <v>0</v>
      </c>
      <c r="K298" s="182" t="s">
        <v>142</v>
      </c>
      <c r="L298" s="41"/>
      <c r="M298" s="187" t="s">
        <v>18</v>
      </c>
      <c r="N298" s="188" t="s">
        <v>41</v>
      </c>
      <c r="O298" s="66"/>
      <c r="P298" s="189">
        <f>O298*H298</f>
        <v>0</v>
      </c>
      <c r="Q298" s="189">
        <v>1.04877</v>
      </c>
      <c r="R298" s="189">
        <f>Q298*H298</f>
        <v>1.3801813199999999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143</v>
      </c>
      <c r="AT298" s="191" t="s">
        <v>138</v>
      </c>
      <c r="AU298" s="191" t="s">
        <v>79</v>
      </c>
      <c r="AY298" s="19" t="s">
        <v>136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77</v>
      </c>
      <c r="BK298" s="192">
        <f>ROUND(I298*H298,2)</f>
        <v>0</v>
      </c>
      <c r="BL298" s="19" t="s">
        <v>143</v>
      </c>
      <c r="BM298" s="191" t="s">
        <v>1216</v>
      </c>
    </row>
    <row r="299" spans="1:65" s="2" customFormat="1">
      <c r="A299" s="36"/>
      <c r="B299" s="37"/>
      <c r="C299" s="38"/>
      <c r="D299" s="193" t="s">
        <v>145</v>
      </c>
      <c r="E299" s="38"/>
      <c r="F299" s="194" t="s">
        <v>1217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145</v>
      </c>
      <c r="AU299" s="19" t="s">
        <v>79</v>
      </c>
    </row>
    <row r="300" spans="1:65" s="13" customFormat="1">
      <c r="B300" s="198"/>
      <c r="C300" s="199"/>
      <c r="D300" s="200" t="s">
        <v>147</v>
      </c>
      <c r="E300" s="201" t="s">
        <v>18</v>
      </c>
      <c r="F300" s="202" t="s">
        <v>1193</v>
      </c>
      <c r="G300" s="199"/>
      <c r="H300" s="201" t="s">
        <v>18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147</v>
      </c>
      <c r="AU300" s="208" t="s">
        <v>79</v>
      </c>
      <c r="AV300" s="13" t="s">
        <v>77</v>
      </c>
      <c r="AW300" s="13" t="s">
        <v>31</v>
      </c>
      <c r="AX300" s="13" t="s">
        <v>70</v>
      </c>
      <c r="AY300" s="208" t="s">
        <v>136</v>
      </c>
    </row>
    <row r="301" spans="1:65" s="14" customFormat="1">
      <c r="B301" s="209"/>
      <c r="C301" s="210"/>
      <c r="D301" s="200" t="s">
        <v>147</v>
      </c>
      <c r="E301" s="211" t="s">
        <v>18</v>
      </c>
      <c r="F301" s="212" t="s">
        <v>1218</v>
      </c>
      <c r="G301" s="210"/>
      <c r="H301" s="213">
        <v>1.3160000000000001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147</v>
      </c>
      <c r="AU301" s="219" t="s">
        <v>79</v>
      </c>
      <c r="AV301" s="14" t="s">
        <v>79</v>
      </c>
      <c r="AW301" s="14" t="s">
        <v>31</v>
      </c>
      <c r="AX301" s="14" t="s">
        <v>70</v>
      </c>
      <c r="AY301" s="219" t="s">
        <v>136</v>
      </c>
    </row>
    <row r="302" spans="1:65" s="15" customFormat="1">
      <c r="B302" s="220"/>
      <c r="C302" s="221"/>
      <c r="D302" s="200" t="s">
        <v>147</v>
      </c>
      <c r="E302" s="222" t="s">
        <v>18</v>
      </c>
      <c r="F302" s="223" t="s">
        <v>150</v>
      </c>
      <c r="G302" s="221"/>
      <c r="H302" s="224">
        <v>1.3160000000000001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147</v>
      </c>
      <c r="AU302" s="230" t="s">
        <v>79</v>
      </c>
      <c r="AV302" s="15" t="s">
        <v>143</v>
      </c>
      <c r="AW302" s="15" t="s">
        <v>31</v>
      </c>
      <c r="AX302" s="15" t="s">
        <v>77</v>
      </c>
      <c r="AY302" s="230" t="s">
        <v>136</v>
      </c>
    </row>
    <row r="303" spans="1:65" s="2" customFormat="1" ht="16.5" customHeight="1">
      <c r="A303" s="36"/>
      <c r="B303" s="37"/>
      <c r="C303" s="180" t="s">
        <v>415</v>
      </c>
      <c r="D303" s="180" t="s">
        <v>138</v>
      </c>
      <c r="E303" s="181" t="s">
        <v>1219</v>
      </c>
      <c r="F303" s="182" t="s">
        <v>1220</v>
      </c>
      <c r="G303" s="183" t="s">
        <v>141</v>
      </c>
      <c r="H303" s="184">
        <v>0.86</v>
      </c>
      <c r="I303" s="185"/>
      <c r="J303" s="186">
        <f>ROUND(I303*H303,2)</f>
        <v>0</v>
      </c>
      <c r="K303" s="182" t="s">
        <v>142</v>
      </c>
      <c r="L303" s="41"/>
      <c r="M303" s="187" t="s">
        <v>18</v>
      </c>
      <c r="N303" s="188" t="s">
        <v>41</v>
      </c>
      <c r="O303" s="66"/>
      <c r="P303" s="189">
        <f>O303*H303</f>
        <v>0</v>
      </c>
      <c r="Q303" s="189">
        <v>7.102E-2</v>
      </c>
      <c r="R303" s="189">
        <f>Q303*H303</f>
        <v>6.1077199999999998E-2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143</v>
      </c>
      <c r="AT303" s="191" t="s">
        <v>138</v>
      </c>
      <c r="AU303" s="191" t="s">
        <v>79</v>
      </c>
      <c r="AY303" s="19" t="s">
        <v>136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77</v>
      </c>
      <c r="BK303" s="192">
        <f>ROUND(I303*H303,2)</f>
        <v>0</v>
      </c>
      <c r="BL303" s="19" t="s">
        <v>143</v>
      </c>
      <c r="BM303" s="191" t="s">
        <v>1221</v>
      </c>
    </row>
    <row r="304" spans="1:65" s="2" customFormat="1">
      <c r="A304" s="36"/>
      <c r="B304" s="37"/>
      <c r="C304" s="38"/>
      <c r="D304" s="193" t="s">
        <v>145</v>
      </c>
      <c r="E304" s="38"/>
      <c r="F304" s="194" t="s">
        <v>1222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145</v>
      </c>
      <c r="AU304" s="19" t="s">
        <v>79</v>
      </c>
    </row>
    <row r="305" spans="1:65" s="13" customFormat="1">
      <c r="B305" s="198"/>
      <c r="C305" s="199"/>
      <c r="D305" s="200" t="s">
        <v>147</v>
      </c>
      <c r="E305" s="201" t="s">
        <v>18</v>
      </c>
      <c r="F305" s="202" t="s">
        <v>1193</v>
      </c>
      <c r="G305" s="199"/>
      <c r="H305" s="201" t="s">
        <v>18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147</v>
      </c>
      <c r="AU305" s="208" t="s">
        <v>79</v>
      </c>
      <c r="AV305" s="13" t="s">
        <v>77</v>
      </c>
      <c r="AW305" s="13" t="s">
        <v>31</v>
      </c>
      <c r="AX305" s="13" t="s">
        <v>70</v>
      </c>
      <c r="AY305" s="208" t="s">
        <v>136</v>
      </c>
    </row>
    <row r="306" spans="1:65" s="13" customFormat="1">
      <c r="B306" s="198"/>
      <c r="C306" s="199"/>
      <c r="D306" s="200" t="s">
        <v>147</v>
      </c>
      <c r="E306" s="201" t="s">
        <v>18</v>
      </c>
      <c r="F306" s="202" t="s">
        <v>1223</v>
      </c>
      <c r="G306" s="199"/>
      <c r="H306" s="201" t="s">
        <v>18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147</v>
      </c>
      <c r="AU306" s="208" t="s">
        <v>79</v>
      </c>
      <c r="AV306" s="13" t="s">
        <v>77</v>
      </c>
      <c r="AW306" s="13" t="s">
        <v>31</v>
      </c>
      <c r="AX306" s="13" t="s">
        <v>70</v>
      </c>
      <c r="AY306" s="208" t="s">
        <v>136</v>
      </c>
    </row>
    <row r="307" spans="1:65" s="14" customFormat="1">
      <c r="B307" s="209"/>
      <c r="C307" s="210"/>
      <c r="D307" s="200" t="s">
        <v>147</v>
      </c>
      <c r="E307" s="211" t="s">
        <v>18</v>
      </c>
      <c r="F307" s="212" t="s">
        <v>1224</v>
      </c>
      <c r="G307" s="210"/>
      <c r="H307" s="213">
        <v>0.30499999999999999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147</v>
      </c>
      <c r="AU307" s="219" t="s">
        <v>79</v>
      </c>
      <c r="AV307" s="14" t="s">
        <v>79</v>
      </c>
      <c r="AW307" s="14" t="s">
        <v>31</v>
      </c>
      <c r="AX307" s="14" t="s">
        <v>70</v>
      </c>
      <c r="AY307" s="219" t="s">
        <v>136</v>
      </c>
    </row>
    <row r="308" spans="1:65" s="14" customFormat="1">
      <c r="B308" s="209"/>
      <c r="C308" s="210"/>
      <c r="D308" s="200" t="s">
        <v>147</v>
      </c>
      <c r="E308" s="211" t="s">
        <v>18</v>
      </c>
      <c r="F308" s="212" t="s">
        <v>1225</v>
      </c>
      <c r="G308" s="210"/>
      <c r="H308" s="213">
        <v>0.55500000000000005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147</v>
      </c>
      <c r="AU308" s="219" t="s">
        <v>79</v>
      </c>
      <c r="AV308" s="14" t="s">
        <v>79</v>
      </c>
      <c r="AW308" s="14" t="s">
        <v>31</v>
      </c>
      <c r="AX308" s="14" t="s">
        <v>70</v>
      </c>
      <c r="AY308" s="219" t="s">
        <v>136</v>
      </c>
    </row>
    <row r="309" spans="1:65" s="15" customFormat="1">
      <c r="B309" s="220"/>
      <c r="C309" s="221"/>
      <c r="D309" s="200" t="s">
        <v>147</v>
      </c>
      <c r="E309" s="222" t="s">
        <v>18</v>
      </c>
      <c r="F309" s="223" t="s">
        <v>150</v>
      </c>
      <c r="G309" s="221"/>
      <c r="H309" s="224">
        <v>0.86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147</v>
      </c>
      <c r="AU309" s="230" t="s">
        <v>79</v>
      </c>
      <c r="AV309" s="15" t="s">
        <v>143</v>
      </c>
      <c r="AW309" s="15" t="s">
        <v>31</v>
      </c>
      <c r="AX309" s="15" t="s">
        <v>77</v>
      </c>
      <c r="AY309" s="230" t="s">
        <v>136</v>
      </c>
    </row>
    <row r="310" spans="1:65" s="2" customFormat="1" ht="16.5" customHeight="1">
      <c r="A310" s="36"/>
      <c r="B310" s="37"/>
      <c r="C310" s="180" t="s">
        <v>421</v>
      </c>
      <c r="D310" s="180" t="s">
        <v>138</v>
      </c>
      <c r="E310" s="181" t="s">
        <v>1226</v>
      </c>
      <c r="F310" s="182" t="s">
        <v>1227</v>
      </c>
      <c r="G310" s="183" t="s">
        <v>404</v>
      </c>
      <c r="H310" s="184">
        <v>4.3</v>
      </c>
      <c r="I310" s="185"/>
      <c r="J310" s="186">
        <f>ROUND(I310*H310,2)</f>
        <v>0</v>
      </c>
      <c r="K310" s="182" t="s">
        <v>142</v>
      </c>
      <c r="L310" s="41"/>
      <c r="M310" s="187" t="s">
        <v>18</v>
      </c>
      <c r="N310" s="188" t="s">
        <v>41</v>
      </c>
      <c r="O310" s="66"/>
      <c r="P310" s="189">
        <f>O310*H310</f>
        <v>0</v>
      </c>
      <c r="Q310" s="189">
        <v>1.9000000000000001E-4</v>
      </c>
      <c r="R310" s="189">
        <f>Q310*H310</f>
        <v>8.1700000000000002E-4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143</v>
      </c>
      <c r="AT310" s="191" t="s">
        <v>138</v>
      </c>
      <c r="AU310" s="191" t="s">
        <v>79</v>
      </c>
      <c r="AY310" s="19" t="s">
        <v>136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77</v>
      </c>
      <c r="BK310" s="192">
        <f>ROUND(I310*H310,2)</f>
        <v>0</v>
      </c>
      <c r="BL310" s="19" t="s">
        <v>143</v>
      </c>
      <c r="BM310" s="191" t="s">
        <v>1228</v>
      </c>
    </row>
    <row r="311" spans="1:65" s="2" customFormat="1">
      <c r="A311" s="36"/>
      <c r="B311" s="37"/>
      <c r="C311" s="38"/>
      <c r="D311" s="193" t="s">
        <v>145</v>
      </c>
      <c r="E311" s="38"/>
      <c r="F311" s="194" t="s">
        <v>1229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145</v>
      </c>
      <c r="AU311" s="19" t="s">
        <v>79</v>
      </c>
    </row>
    <row r="312" spans="1:65" s="13" customFormat="1">
      <c r="B312" s="198"/>
      <c r="C312" s="199"/>
      <c r="D312" s="200" t="s">
        <v>147</v>
      </c>
      <c r="E312" s="201" t="s">
        <v>18</v>
      </c>
      <c r="F312" s="202" t="s">
        <v>1193</v>
      </c>
      <c r="G312" s="199"/>
      <c r="H312" s="201" t="s">
        <v>18</v>
      </c>
      <c r="I312" s="203"/>
      <c r="J312" s="199"/>
      <c r="K312" s="199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147</v>
      </c>
      <c r="AU312" s="208" t="s">
        <v>79</v>
      </c>
      <c r="AV312" s="13" t="s">
        <v>77</v>
      </c>
      <c r="AW312" s="13" t="s">
        <v>31</v>
      </c>
      <c r="AX312" s="13" t="s">
        <v>70</v>
      </c>
      <c r="AY312" s="208" t="s">
        <v>136</v>
      </c>
    </row>
    <row r="313" spans="1:65" s="14" customFormat="1">
      <c r="B313" s="209"/>
      <c r="C313" s="210"/>
      <c r="D313" s="200" t="s">
        <v>147</v>
      </c>
      <c r="E313" s="211" t="s">
        <v>18</v>
      </c>
      <c r="F313" s="212" t="s">
        <v>1230</v>
      </c>
      <c r="G313" s="210"/>
      <c r="H313" s="213">
        <v>1.65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147</v>
      </c>
      <c r="AU313" s="219" t="s">
        <v>79</v>
      </c>
      <c r="AV313" s="14" t="s">
        <v>79</v>
      </c>
      <c r="AW313" s="14" t="s">
        <v>31</v>
      </c>
      <c r="AX313" s="14" t="s">
        <v>70</v>
      </c>
      <c r="AY313" s="219" t="s">
        <v>136</v>
      </c>
    </row>
    <row r="314" spans="1:65" s="14" customFormat="1">
      <c r="B314" s="209"/>
      <c r="C314" s="210"/>
      <c r="D314" s="200" t="s">
        <v>147</v>
      </c>
      <c r="E314" s="211" t="s">
        <v>18</v>
      </c>
      <c r="F314" s="212" t="s">
        <v>1231</v>
      </c>
      <c r="G314" s="210"/>
      <c r="H314" s="213">
        <v>2.65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147</v>
      </c>
      <c r="AU314" s="219" t="s">
        <v>79</v>
      </c>
      <c r="AV314" s="14" t="s">
        <v>79</v>
      </c>
      <c r="AW314" s="14" t="s">
        <v>31</v>
      </c>
      <c r="AX314" s="14" t="s">
        <v>70</v>
      </c>
      <c r="AY314" s="219" t="s">
        <v>136</v>
      </c>
    </row>
    <row r="315" spans="1:65" s="15" customFormat="1">
      <c r="B315" s="220"/>
      <c r="C315" s="221"/>
      <c r="D315" s="200" t="s">
        <v>147</v>
      </c>
      <c r="E315" s="222" t="s">
        <v>18</v>
      </c>
      <c r="F315" s="223" t="s">
        <v>150</v>
      </c>
      <c r="G315" s="221"/>
      <c r="H315" s="224">
        <v>4.3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147</v>
      </c>
      <c r="AU315" s="230" t="s">
        <v>79</v>
      </c>
      <c r="AV315" s="15" t="s">
        <v>143</v>
      </c>
      <c r="AW315" s="15" t="s">
        <v>31</v>
      </c>
      <c r="AX315" s="15" t="s">
        <v>77</v>
      </c>
      <c r="AY315" s="230" t="s">
        <v>136</v>
      </c>
    </row>
    <row r="316" spans="1:65" s="2" customFormat="1" ht="16.5" customHeight="1">
      <c r="A316" s="36"/>
      <c r="B316" s="37"/>
      <c r="C316" s="180" t="s">
        <v>426</v>
      </c>
      <c r="D316" s="180" t="s">
        <v>138</v>
      </c>
      <c r="E316" s="181" t="s">
        <v>1232</v>
      </c>
      <c r="F316" s="182" t="s">
        <v>1233</v>
      </c>
      <c r="G316" s="183" t="s">
        <v>199</v>
      </c>
      <c r="H316" s="184">
        <v>19.920000000000002</v>
      </c>
      <c r="I316" s="185"/>
      <c r="J316" s="186">
        <f>ROUND(I316*H316,2)</f>
        <v>0</v>
      </c>
      <c r="K316" s="182" t="s">
        <v>142</v>
      </c>
      <c r="L316" s="41"/>
      <c r="M316" s="187" t="s">
        <v>18</v>
      </c>
      <c r="N316" s="188" t="s">
        <v>41</v>
      </c>
      <c r="O316" s="66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143</v>
      </c>
      <c r="AT316" s="191" t="s">
        <v>138</v>
      </c>
      <c r="AU316" s="191" t="s">
        <v>79</v>
      </c>
      <c r="AY316" s="19" t="s">
        <v>136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77</v>
      </c>
      <c r="BK316" s="192">
        <f>ROUND(I316*H316,2)</f>
        <v>0</v>
      </c>
      <c r="BL316" s="19" t="s">
        <v>143</v>
      </c>
      <c r="BM316" s="191" t="s">
        <v>1234</v>
      </c>
    </row>
    <row r="317" spans="1:65" s="2" customFormat="1">
      <c r="A317" s="36"/>
      <c r="B317" s="37"/>
      <c r="C317" s="38"/>
      <c r="D317" s="193" t="s">
        <v>145</v>
      </c>
      <c r="E317" s="38"/>
      <c r="F317" s="194" t="s">
        <v>1235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145</v>
      </c>
      <c r="AU317" s="19" t="s">
        <v>79</v>
      </c>
    </row>
    <row r="318" spans="1:65" s="13" customFormat="1">
      <c r="B318" s="198"/>
      <c r="C318" s="199"/>
      <c r="D318" s="200" t="s">
        <v>147</v>
      </c>
      <c r="E318" s="201" t="s">
        <v>18</v>
      </c>
      <c r="F318" s="202" t="s">
        <v>1114</v>
      </c>
      <c r="G318" s="199"/>
      <c r="H318" s="201" t="s">
        <v>18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147</v>
      </c>
      <c r="AU318" s="208" t="s">
        <v>79</v>
      </c>
      <c r="AV318" s="13" t="s">
        <v>77</v>
      </c>
      <c r="AW318" s="13" t="s">
        <v>31</v>
      </c>
      <c r="AX318" s="13" t="s">
        <v>70</v>
      </c>
      <c r="AY318" s="208" t="s">
        <v>136</v>
      </c>
    </row>
    <row r="319" spans="1:65" s="14" customFormat="1">
      <c r="B319" s="209"/>
      <c r="C319" s="210"/>
      <c r="D319" s="200" t="s">
        <v>147</v>
      </c>
      <c r="E319" s="211" t="s">
        <v>18</v>
      </c>
      <c r="F319" s="212" t="s">
        <v>1236</v>
      </c>
      <c r="G319" s="210"/>
      <c r="H319" s="213">
        <v>10.08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147</v>
      </c>
      <c r="AU319" s="219" t="s">
        <v>79</v>
      </c>
      <c r="AV319" s="14" t="s">
        <v>79</v>
      </c>
      <c r="AW319" s="14" t="s">
        <v>31</v>
      </c>
      <c r="AX319" s="14" t="s">
        <v>70</v>
      </c>
      <c r="AY319" s="219" t="s">
        <v>136</v>
      </c>
    </row>
    <row r="320" spans="1:65" s="14" customFormat="1">
      <c r="B320" s="209"/>
      <c r="C320" s="210"/>
      <c r="D320" s="200" t="s">
        <v>147</v>
      </c>
      <c r="E320" s="211" t="s">
        <v>18</v>
      </c>
      <c r="F320" s="212" t="s">
        <v>1237</v>
      </c>
      <c r="G320" s="210"/>
      <c r="H320" s="213">
        <v>9.84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147</v>
      </c>
      <c r="AU320" s="219" t="s">
        <v>79</v>
      </c>
      <c r="AV320" s="14" t="s">
        <v>79</v>
      </c>
      <c r="AW320" s="14" t="s">
        <v>31</v>
      </c>
      <c r="AX320" s="14" t="s">
        <v>70</v>
      </c>
      <c r="AY320" s="219" t="s">
        <v>136</v>
      </c>
    </row>
    <row r="321" spans="1:65" s="15" customFormat="1">
      <c r="B321" s="220"/>
      <c r="C321" s="221"/>
      <c r="D321" s="200" t="s">
        <v>147</v>
      </c>
      <c r="E321" s="222" t="s">
        <v>18</v>
      </c>
      <c r="F321" s="223" t="s">
        <v>150</v>
      </c>
      <c r="G321" s="221"/>
      <c r="H321" s="224">
        <v>19.920000000000002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147</v>
      </c>
      <c r="AU321" s="230" t="s">
        <v>79</v>
      </c>
      <c r="AV321" s="15" t="s">
        <v>143</v>
      </c>
      <c r="AW321" s="15" t="s">
        <v>31</v>
      </c>
      <c r="AX321" s="15" t="s">
        <v>77</v>
      </c>
      <c r="AY321" s="230" t="s">
        <v>136</v>
      </c>
    </row>
    <row r="322" spans="1:65" s="2" customFormat="1" ht="16.5" customHeight="1">
      <c r="A322" s="36"/>
      <c r="B322" s="37"/>
      <c r="C322" s="180" t="s">
        <v>432</v>
      </c>
      <c r="D322" s="180" t="s">
        <v>138</v>
      </c>
      <c r="E322" s="181" t="s">
        <v>1238</v>
      </c>
      <c r="F322" s="182" t="s">
        <v>1239</v>
      </c>
      <c r="G322" s="183" t="s">
        <v>199</v>
      </c>
      <c r="H322" s="184">
        <v>17.364999999999998</v>
      </c>
      <c r="I322" s="185"/>
      <c r="J322" s="186">
        <f>ROUND(I322*H322,2)</f>
        <v>0</v>
      </c>
      <c r="K322" s="182" t="s">
        <v>142</v>
      </c>
      <c r="L322" s="41"/>
      <c r="M322" s="187" t="s">
        <v>18</v>
      </c>
      <c r="N322" s="188" t="s">
        <v>41</v>
      </c>
      <c r="O322" s="66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143</v>
      </c>
      <c r="AT322" s="191" t="s">
        <v>138</v>
      </c>
      <c r="AU322" s="191" t="s">
        <v>79</v>
      </c>
      <c r="AY322" s="19" t="s">
        <v>136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9" t="s">
        <v>77</v>
      </c>
      <c r="BK322" s="192">
        <f>ROUND(I322*H322,2)</f>
        <v>0</v>
      </c>
      <c r="BL322" s="19" t="s">
        <v>143</v>
      </c>
      <c r="BM322" s="191" t="s">
        <v>1240</v>
      </c>
    </row>
    <row r="323" spans="1:65" s="2" customFormat="1">
      <c r="A323" s="36"/>
      <c r="B323" s="37"/>
      <c r="C323" s="38"/>
      <c r="D323" s="193" t="s">
        <v>145</v>
      </c>
      <c r="E323" s="38"/>
      <c r="F323" s="194" t="s">
        <v>1241</v>
      </c>
      <c r="G323" s="38"/>
      <c r="H323" s="38"/>
      <c r="I323" s="195"/>
      <c r="J323" s="38"/>
      <c r="K323" s="38"/>
      <c r="L323" s="41"/>
      <c r="M323" s="196"/>
      <c r="N323" s="197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145</v>
      </c>
      <c r="AU323" s="19" t="s">
        <v>79</v>
      </c>
    </row>
    <row r="324" spans="1:65" s="13" customFormat="1">
      <c r="B324" s="198"/>
      <c r="C324" s="199"/>
      <c r="D324" s="200" t="s">
        <v>147</v>
      </c>
      <c r="E324" s="201" t="s">
        <v>18</v>
      </c>
      <c r="F324" s="202" t="s">
        <v>1242</v>
      </c>
      <c r="G324" s="199"/>
      <c r="H324" s="201" t="s">
        <v>18</v>
      </c>
      <c r="I324" s="203"/>
      <c r="J324" s="199"/>
      <c r="K324" s="199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147</v>
      </c>
      <c r="AU324" s="208" t="s">
        <v>79</v>
      </c>
      <c r="AV324" s="13" t="s">
        <v>77</v>
      </c>
      <c r="AW324" s="13" t="s">
        <v>31</v>
      </c>
      <c r="AX324" s="13" t="s">
        <v>70</v>
      </c>
      <c r="AY324" s="208" t="s">
        <v>136</v>
      </c>
    </row>
    <row r="325" spans="1:65" s="14" customFormat="1">
      <c r="B325" s="209"/>
      <c r="C325" s="210"/>
      <c r="D325" s="200" t="s">
        <v>147</v>
      </c>
      <c r="E325" s="211" t="s">
        <v>18</v>
      </c>
      <c r="F325" s="212" t="s">
        <v>1243</v>
      </c>
      <c r="G325" s="210"/>
      <c r="H325" s="213">
        <v>17.364999999999998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147</v>
      </c>
      <c r="AU325" s="219" t="s">
        <v>79</v>
      </c>
      <c r="AV325" s="14" t="s">
        <v>79</v>
      </c>
      <c r="AW325" s="14" t="s">
        <v>31</v>
      </c>
      <c r="AX325" s="14" t="s">
        <v>70</v>
      </c>
      <c r="AY325" s="219" t="s">
        <v>136</v>
      </c>
    </row>
    <row r="326" spans="1:65" s="15" customFormat="1">
      <c r="B326" s="220"/>
      <c r="C326" s="221"/>
      <c r="D326" s="200" t="s">
        <v>147</v>
      </c>
      <c r="E326" s="222" t="s">
        <v>18</v>
      </c>
      <c r="F326" s="223" t="s">
        <v>150</v>
      </c>
      <c r="G326" s="221"/>
      <c r="H326" s="224">
        <v>17.364999999999998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AT326" s="230" t="s">
        <v>147</v>
      </c>
      <c r="AU326" s="230" t="s">
        <v>79</v>
      </c>
      <c r="AV326" s="15" t="s">
        <v>143</v>
      </c>
      <c r="AW326" s="15" t="s">
        <v>31</v>
      </c>
      <c r="AX326" s="15" t="s">
        <v>77</v>
      </c>
      <c r="AY326" s="230" t="s">
        <v>136</v>
      </c>
    </row>
    <row r="327" spans="1:65" s="2" customFormat="1" ht="21.75" customHeight="1">
      <c r="A327" s="36"/>
      <c r="B327" s="37"/>
      <c r="C327" s="180" t="s">
        <v>437</v>
      </c>
      <c r="D327" s="180" t="s">
        <v>138</v>
      </c>
      <c r="E327" s="181" t="s">
        <v>1244</v>
      </c>
      <c r="F327" s="182" t="s">
        <v>1245</v>
      </c>
      <c r="G327" s="183" t="s">
        <v>141</v>
      </c>
      <c r="H327" s="184">
        <v>71.38</v>
      </c>
      <c r="I327" s="185"/>
      <c r="J327" s="186">
        <f>ROUND(I327*H327,2)</f>
        <v>0</v>
      </c>
      <c r="K327" s="182" t="s">
        <v>142</v>
      </c>
      <c r="L327" s="41"/>
      <c r="M327" s="187" t="s">
        <v>18</v>
      </c>
      <c r="N327" s="188" t="s">
        <v>41</v>
      </c>
      <c r="O327" s="66"/>
      <c r="P327" s="189">
        <f>O327*H327</f>
        <v>0</v>
      </c>
      <c r="Q327" s="189">
        <v>1.82E-3</v>
      </c>
      <c r="R327" s="189">
        <f>Q327*H327</f>
        <v>0.12991159999999999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143</v>
      </c>
      <c r="AT327" s="191" t="s">
        <v>138</v>
      </c>
      <c r="AU327" s="191" t="s">
        <v>79</v>
      </c>
      <c r="AY327" s="19" t="s">
        <v>136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9" t="s">
        <v>77</v>
      </c>
      <c r="BK327" s="192">
        <f>ROUND(I327*H327,2)</f>
        <v>0</v>
      </c>
      <c r="BL327" s="19" t="s">
        <v>143</v>
      </c>
      <c r="BM327" s="191" t="s">
        <v>1246</v>
      </c>
    </row>
    <row r="328" spans="1:65" s="2" customFormat="1">
      <c r="A328" s="36"/>
      <c r="B328" s="37"/>
      <c r="C328" s="38"/>
      <c r="D328" s="193" t="s">
        <v>145</v>
      </c>
      <c r="E328" s="38"/>
      <c r="F328" s="194" t="s">
        <v>1247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145</v>
      </c>
      <c r="AU328" s="19" t="s">
        <v>79</v>
      </c>
    </row>
    <row r="329" spans="1:65" s="13" customFormat="1">
      <c r="B329" s="198"/>
      <c r="C329" s="199"/>
      <c r="D329" s="200" t="s">
        <v>147</v>
      </c>
      <c r="E329" s="201" t="s">
        <v>18</v>
      </c>
      <c r="F329" s="202" t="s">
        <v>1114</v>
      </c>
      <c r="G329" s="199"/>
      <c r="H329" s="201" t="s">
        <v>18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147</v>
      </c>
      <c r="AU329" s="208" t="s">
        <v>79</v>
      </c>
      <c r="AV329" s="13" t="s">
        <v>77</v>
      </c>
      <c r="AW329" s="13" t="s">
        <v>31</v>
      </c>
      <c r="AX329" s="13" t="s">
        <v>70</v>
      </c>
      <c r="AY329" s="208" t="s">
        <v>136</v>
      </c>
    </row>
    <row r="330" spans="1:65" s="14" customFormat="1">
      <c r="B330" s="209"/>
      <c r="C330" s="210"/>
      <c r="D330" s="200" t="s">
        <v>147</v>
      </c>
      <c r="E330" s="211" t="s">
        <v>18</v>
      </c>
      <c r="F330" s="212" t="s">
        <v>1248</v>
      </c>
      <c r="G330" s="210"/>
      <c r="H330" s="213">
        <v>36.119999999999997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147</v>
      </c>
      <c r="AU330" s="219" t="s">
        <v>79</v>
      </c>
      <c r="AV330" s="14" t="s">
        <v>79</v>
      </c>
      <c r="AW330" s="14" t="s">
        <v>31</v>
      </c>
      <c r="AX330" s="14" t="s">
        <v>70</v>
      </c>
      <c r="AY330" s="219" t="s">
        <v>136</v>
      </c>
    </row>
    <row r="331" spans="1:65" s="14" customFormat="1">
      <c r="B331" s="209"/>
      <c r="C331" s="210"/>
      <c r="D331" s="200" t="s">
        <v>147</v>
      </c>
      <c r="E331" s="211" t="s">
        <v>18</v>
      </c>
      <c r="F331" s="212" t="s">
        <v>1249</v>
      </c>
      <c r="G331" s="210"/>
      <c r="H331" s="213">
        <v>35.26</v>
      </c>
      <c r="I331" s="214"/>
      <c r="J331" s="210"/>
      <c r="K331" s="210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147</v>
      </c>
      <c r="AU331" s="219" t="s">
        <v>79</v>
      </c>
      <c r="AV331" s="14" t="s">
        <v>79</v>
      </c>
      <c r="AW331" s="14" t="s">
        <v>31</v>
      </c>
      <c r="AX331" s="14" t="s">
        <v>70</v>
      </c>
      <c r="AY331" s="219" t="s">
        <v>136</v>
      </c>
    </row>
    <row r="332" spans="1:65" s="15" customFormat="1">
      <c r="B332" s="220"/>
      <c r="C332" s="221"/>
      <c r="D332" s="200" t="s">
        <v>147</v>
      </c>
      <c r="E332" s="222" t="s">
        <v>18</v>
      </c>
      <c r="F332" s="223" t="s">
        <v>150</v>
      </c>
      <c r="G332" s="221"/>
      <c r="H332" s="224">
        <v>71.38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147</v>
      </c>
      <c r="AU332" s="230" t="s">
        <v>79</v>
      </c>
      <c r="AV332" s="15" t="s">
        <v>143</v>
      </c>
      <c r="AW332" s="15" t="s">
        <v>31</v>
      </c>
      <c r="AX332" s="15" t="s">
        <v>77</v>
      </c>
      <c r="AY332" s="230" t="s">
        <v>136</v>
      </c>
    </row>
    <row r="333" spans="1:65" s="2" customFormat="1" ht="16.5" customHeight="1">
      <c r="A333" s="36"/>
      <c r="B333" s="37"/>
      <c r="C333" s="180" t="s">
        <v>443</v>
      </c>
      <c r="D333" s="180" t="s">
        <v>138</v>
      </c>
      <c r="E333" s="181" t="s">
        <v>1250</v>
      </c>
      <c r="F333" s="182" t="s">
        <v>1251</v>
      </c>
      <c r="G333" s="183" t="s">
        <v>141</v>
      </c>
      <c r="H333" s="184">
        <v>71.38</v>
      </c>
      <c r="I333" s="185"/>
      <c r="J333" s="186">
        <f>ROUND(I333*H333,2)</f>
        <v>0</v>
      </c>
      <c r="K333" s="182" t="s">
        <v>142</v>
      </c>
      <c r="L333" s="41"/>
      <c r="M333" s="187" t="s">
        <v>18</v>
      </c>
      <c r="N333" s="188" t="s">
        <v>41</v>
      </c>
      <c r="O333" s="66"/>
      <c r="P333" s="189">
        <f>O333*H333</f>
        <v>0</v>
      </c>
      <c r="Q333" s="189">
        <v>4.0000000000000003E-5</v>
      </c>
      <c r="R333" s="189">
        <f>Q333*H333</f>
        <v>2.8552E-3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143</v>
      </c>
      <c r="AT333" s="191" t="s">
        <v>138</v>
      </c>
      <c r="AU333" s="191" t="s">
        <v>79</v>
      </c>
      <c r="AY333" s="19" t="s">
        <v>136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77</v>
      </c>
      <c r="BK333" s="192">
        <f>ROUND(I333*H333,2)</f>
        <v>0</v>
      </c>
      <c r="BL333" s="19" t="s">
        <v>143</v>
      </c>
      <c r="BM333" s="191" t="s">
        <v>1252</v>
      </c>
    </row>
    <row r="334" spans="1:65" s="2" customFormat="1">
      <c r="A334" s="36"/>
      <c r="B334" s="37"/>
      <c r="C334" s="38"/>
      <c r="D334" s="193" t="s">
        <v>145</v>
      </c>
      <c r="E334" s="38"/>
      <c r="F334" s="194" t="s">
        <v>1253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145</v>
      </c>
      <c r="AU334" s="19" t="s">
        <v>79</v>
      </c>
    </row>
    <row r="335" spans="1:65" s="2" customFormat="1" ht="16.5" customHeight="1">
      <c r="A335" s="36"/>
      <c r="B335" s="37"/>
      <c r="C335" s="180" t="s">
        <v>450</v>
      </c>
      <c r="D335" s="180" t="s">
        <v>138</v>
      </c>
      <c r="E335" s="181" t="s">
        <v>1254</v>
      </c>
      <c r="F335" s="182" t="s">
        <v>1255</v>
      </c>
      <c r="G335" s="183" t="s">
        <v>141</v>
      </c>
      <c r="H335" s="184">
        <v>72.802000000000007</v>
      </c>
      <c r="I335" s="185"/>
      <c r="J335" s="186">
        <f>ROUND(I335*H335,2)</f>
        <v>0</v>
      </c>
      <c r="K335" s="182" t="s">
        <v>142</v>
      </c>
      <c r="L335" s="41"/>
      <c r="M335" s="187" t="s">
        <v>18</v>
      </c>
      <c r="N335" s="188" t="s">
        <v>41</v>
      </c>
      <c r="O335" s="66"/>
      <c r="P335" s="189">
        <f>O335*H335</f>
        <v>0</v>
      </c>
      <c r="Q335" s="189">
        <v>1.32E-3</v>
      </c>
      <c r="R335" s="189">
        <f>Q335*H335</f>
        <v>9.6098640000000013E-2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143</v>
      </c>
      <c r="AT335" s="191" t="s">
        <v>138</v>
      </c>
      <c r="AU335" s="191" t="s">
        <v>79</v>
      </c>
      <c r="AY335" s="19" t="s">
        <v>136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77</v>
      </c>
      <c r="BK335" s="192">
        <f>ROUND(I335*H335,2)</f>
        <v>0</v>
      </c>
      <c r="BL335" s="19" t="s">
        <v>143</v>
      </c>
      <c r="BM335" s="191" t="s">
        <v>1256</v>
      </c>
    </row>
    <row r="336" spans="1:65" s="2" customFormat="1">
      <c r="A336" s="36"/>
      <c r="B336" s="37"/>
      <c r="C336" s="38"/>
      <c r="D336" s="193" t="s">
        <v>145</v>
      </c>
      <c r="E336" s="38"/>
      <c r="F336" s="194" t="s">
        <v>1257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145</v>
      </c>
      <c r="AU336" s="19" t="s">
        <v>79</v>
      </c>
    </row>
    <row r="337" spans="1:65" s="13" customFormat="1">
      <c r="B337" s="198"/>
      <c r="C337" s="199"/>
      <c r="D337" s="200" t="s">
        <v>147</v>
      </c>
      <c r="E337" s="201" t="s">
        <v>18</v>
      </c>
      <c r="F337" s="202" t="s">
        <v>1242</v>
      </c>
      <c r="G337" s="199"/>
      <c r="H337" s="201" t="s">
        <v>18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147</v>
      </c>
      <c r="AU337" s="208" t="s">
        <v>79</v>
      </c>
      <c r="AV337" s="13" t="s">
        <v>77</v>
      </c>
      <c r="AW337" s="13" t="s">
        <v>31</v>
      </c>
      <c r="AX337" s="13" t="s">
        <v>70</v>
      </c>
      <c r="AY337" s="208" t="s">
        <v>136</v>
      </c>
    </row>
    <row r="338" spans="1:65" s="14" customFormat="1">
      <c r="B338" s="209"/>
      <c r="C338" s="210"/>
      <c r="D338" s="200" t="s">
        <v>147</v>
      </c>
      <c r="E338" s="211" t="s">
        <v>18</v>
      </c>
      <c r="F338" s="212" t="s">
        <v>1258</v>
      </c>
      <c r="G338" s="210"/>
      <c r="H338" s="213">
        <v>33.54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147</v>
      </c>
      <c r="AU338" s="219" t="s">
        <v>79</v>
      </c>
      <c r="AV338" s="14" t="s">
        <v>79</v>
      </c>
      <c r="AW338" s="14" t="s">
        <v>31</v>
      </c>
      <c r="AX338" s="14" t="s">
        <v>70</v>
      </c>
      <c r="AY338" s="219" t="s">
        <v>136</v>
      </c>
    </row>
    <row r="339" spans="1:65" s="14" customFormat="1">
      <c r="B339" s="209"/>
      <c r="C339" s="210"/>
      <c r="D339" s="200" t="s">
        <v>147</v>
      </c>
      <c r="E339" s="211" t="s">
        <v>18</v>
      </c>
      <c r="F339" s="212" t="s">
        <v>1259</v>
      </c>
      <c r="G339" s="210"/>
      <c r="H339" s="213">
        <v>22.341999999999999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147</v>
      </c>
      <c r="AU339" s="219" t="s">
        <v>79</v>
      </c>
      <c r="AV339" s="14" t="s">
        <v>79</v>
      </c>
      <c r="AW339" s="14" t="s">
        <v>31</v>
      </c>
      <c r="AX339" s="14" t="s">
        <v>70</v>
      </c>
      <c r="AY339" s="219" t="s">
        <v>136</v>
      </c>
    </row>
    <row r="340" spans="1:65" s="14" customFormat="1">
      <c r="B340" s="209"/>
      <c r="C340" s="210"/>
      <c r="D340" s="200" t="s">
        <v>147</v>
      </c>
      <c r="E340" s="211" t="s">
        <v>18</v>
      </c>
      <c r="F340" s="212" t="s">
        <v>1260</v>
      </c>
      <c r="G340" s="210"/>
      <c r="H340" s="213">
        <v>16.920000000000002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147</v>
      </c>
      <c r="AU340" s="219" t="s">
        <v>79</v>
      </c>
      <c r="AV340" s="14" t="s">
        <v>79</v>
      </c>
      <c r="AW340" s="14" t="s">
        <v>31</v>
      </c>
      <c r="AX340" s="14" t="s">
        <v>70</v>
      </c>
      <c r="AY340" s="219" t="s">
        <v>136</v>
      </c>
    </row>
    <row r="341" spans="1:65" s="15" customFormat="1">
      <c r="B341" s="220"/>
      <c r="C341" s="221"/>
      <c r="D341" s="200" t="s">
        <v>147</v>
      </c>
      <c r="E341" s="222" t="s">
        <v>18</v>
      </c>
      <c r="F341" s="223" t="s">
        <v>150</v>
      </c>
      <c r="G341" s="221"/>
      <c r="H341" s="224">
        <v>72.802000000000007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147</v>
      </c>
      <c r="AU341" s="230" t="s">
        <v>79</v>
      </c>
      <c r="AV341" s="15" t="s">
        <v>143</v>
      </c>
      <c r="AW341" s="15" t="s">
        <v>31</v>
      </c>
      <c r="AX341" s="15" t="s">
        <v>77</v>
      </c>
      <c r="AY341" s="230" t="s">
        <v>136</v>
      </c>
    </row>
    <row r="342" spans="1:65" s="2" customFormat="1" ht="16.5" customHeight="1">
      <c r="A342" s="36"/>
      <c r="B342" s="37"/>
      <c r="C342" s="180" t="s">
        <v>456</v>
      </c>
      <c r="D342" s="180" t="s">
        <v>138</v>
      </c>
      <c r="E342" s="181" t="s">
        <v>1261</v>
      </c>
      <c r="F342" s="182" t="s">
        <v>1262</v>
      </c>
      <c r="G342" s="183" t="s">
        <v>141</v>
      </c>
      <c r="H342" s="184">
        <v>72.802000000000007</v>
      </c>
      <c r="I342" s="185"/>
      <c r="J342" s="186">
        <f>ROUND(I342*H342,2)</f>
        <v>0</v>
      </c>
      <c r="K342" s="182" t="s">
        <v>142</v>
      </c>
      <c r="L342" s="41"/>
      <c r="M342" s="187" t="s">
        <v>18</v>
      </c>
      <c r="N342" s="188" t="s">
        <v>41</v>
      </c>
      <c r="O342" s="66"/>
      <c r="P342" s="189">
        <f>O342*H342</f>
        <v>0</v>
      </c>
      <c r="Q342" s="189">
        <v>4.0000000000000003E-5</v>
      </c>
      <c r="R342" s="189">
        <f>Q342*H342</f>
        <v>2.9120800000000005E-3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143</v>
      </c>
      <c r="AT342" s="191" t="s">
        <v>138</v>
      </c>
      <c r="AU342" s="191" t="s">
        <v>79</v>
      </c>
      <c r="AY342" s="19" t="s">
        <v>136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77</v>
      </c>
      <c r="BK342" s="192">
        <f>ROUND(I342*H342,2)</f>
        <v>0</v>
      </c>
      <c r="BL342" s="19" t="s">
        <v>143</v>
      </c>
      <c r="BM342" s="191" t="s">
        <v>1263</v>
      </c>
    </row>
    <row r="343" spans="1:65" s="2" customFormat="1">
      <c r="A343" s="36"/>
      <c r="B343" s="37"/>
      <c r="C343" s="38"/>
      <c r="D343" s="193" t="s">
        <v>145</v>
      </c>
      <c r="E343" s="38"/>
      <c r="F343" s="194" t="s">
        <v>1264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145</v>
      </c>
      <c r="AU343" s="19" t="s">
        <v>79</v>
      </c>
    </row>
    <row r="344" spans="1:65" s="2" customFormat="1" ht="16.5" customHeight="1">
      <c r="A344" s="36"/>
      <c r="B344" s="37"/>
      <c r="C344" s="180" t="s">
        <v>461</v>
      </c>
      <c r="D344" s="180" t="s">
        <v>138</v>
      </c>
      <c r="E344" s="181" t="s">
        <v>1265</v>
      </c>
      <c r="F344" s="182" t="s">
        <v>1266</v>
      </c>
      <c r="G344" s="183" t="s">
        <v>153</v>
      </c>
      <c r="H344" s="184">
        <v>2</v>
      </c>
      <c r="I344" s="185"/>
      <c r="J344" s="186">
        <f>ROUND(I344*H344,2)</f>
        <v>0</v>
      </c>
      <c r="K344" s="182" t="s">
        <v>142</v>
      </c>
      <c r="L344" s="41"/>
      <c r="M344" s="187" t="s">
        <v>18</v>
      </c>
      <c r="N344" s="188" t="s">
        <v>41</v>
      </c>
      <c r="O344" s="66"/>
      <c r="P344" s="189">
        <f>O344*H344</f>
        <v>0</v>
      </c>
      <c r="Q344" s="189">
        <v>8.3999999999999995E-3</v>
      </c>
      <c r="R344" s="189">
        <f>Q344*H344</f>
        <v>1.6799999999999999E-2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143</v>
      </c>
      <c r="AT344" s="191" t="s">
        <v>138</v>
      </c>
      <c r="AU344" s="191" t="s">
        <v>79</v>
      </c>
      <c r="AY344" s="19" t="s">
        <v>136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77</v>
      </c>
      <c r="BK344" s="192">
        <f>ROUND(I344*H344,2)</f>
        <v>0</v>
      </c>
      <c r="BL344" s="19" t="s">
        <v>143</v>
      </c>
      <c r="BM344" s="191" t="s">
        <v>1267</v>
      </c>
    </row>
    <row r="345" spans="1:65" s="2" customFormat="1">
      <c r="A345" s="36"/>
      <c r="B345" s="37"/>
      <c r="C345" s="38"/>
      <c r="D345" s="193" t="s">
        <v>145</v>
      </c>
      <c r="E345" s="38"/>
      <c r="F345" s="194" t="s">
        <v>1268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145</v>
      </c>
      <c r="AU345" s="19" t="s">
        <v>79</v>
      </c>
    </row>
    <row r="346" spans="1:65" s="13" customFormat="1">
      <c r="B346" s="198"/>
      <c r="C346" s="199"/>
      <c r="D346" s="200" t="s">
        <v>147</v>
      </c>
      <c r="E346" s="201" t="s">
        <v>18</v>
      </c>
      <c r="F346" s="202" t="s">
        <v>1114</v>
      </c>
      <c r="G346" s="199"/>
      <c r="H346" s="201" t="s">
        <v>18</v>
      </c>
      <c r="I346" s="203"/>
      <c r="J346" s="199"/>
      <c r="K346" s="199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147</v>
      </c>
      <c r="AU346" s="208" t="s">
        <v>79</v>
      </c>
      <c r="AV346" s="13" t="s">
        <v>77</v>
      </c>
      <c r="AW346" s="13" t="s">
        <v>31</v>
      </c>
      <c r="AX346" s="13" t="s">
        <v>70</v>
      </c>
      <c r="AY346" s="208" t="s">
        <v>136</v>
      </c>
    </row>
    <row r="347" spans="1:65" s="14" customFormat="1">
      <c r="B347" s="209"/>
      <c r="C347" s="210"/>
      <c r="D347" s="200" t="s">
        <v>147</v>
      </c>
      <c r="E347" s="211" t="s">
        <v>18</v>
      </c>
      <c r="F347" s="212" t="s">
        <v>1269</v>
      </c>
      <c r="G347" s="210"/>
      <c r="H347" s="213">
        <v>2</v>
      </c>
      <c r="I347" s="214"/>
      <c r="J347" s="210"/>
      <c r="K347" s="210"/>
      <c r="L347" s="215"/>
      <c r="M347" s="216"/>
      <c r="N347" s="217"/>
      <c r="O347" s="217"/>
      <c r="P347" s="217"/>
      <c r="Q347" s="217"/>
      <c r="R347" s="217"/>
      <c r="S347" s="217"/>
      <c r="T347" s="218"/>
      <c r="AT347" s="219" t="s">
        <v>147</v>
      </c>
      <c r="AU347" s="219" t="s">
        <v>79</v>
      </c>
      <c r="AV347" s="14" t="s">
        <v>79</v>
      </c>
      <c r="AW347" s="14" t="s">
        <v>31</v>
      </c>
      <c r="AX347" s="14" t="s">
        <v>70</v>
      </c>
      <c r="AY347" s="219" t="s">
        <v>136</v>
      </c>
    </row>
    <row r="348" spans="1:65" s="15" customFormat="1">
      <c r="B348" s="220"/>
      <c r="C348" s="221"/>
      <c r="D348" s="200" t="s">
        <v>147</v>
      </c>
      <c r="E348" s="222" t="s">
        <v>18</v>
      </c>
      <c r="F348" s="223" t="s">
        <v>150</v>
      </c>
      <c r="G348" s="221"/>
      <c r="H348" s="224">
        <v>2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147</v>
      </c>
      <c r="AU348" s="230" t="s">
        <v>79</v>
      </c>
      <c r="AV348" s="15" t="s">
        <v>143</v>
      </c>
      <c r="AW348" s="15" t="s">
        <v>31</v>
      </c>
      <c r="AX348" s="15" t="s">
        <v>77</v>
      </c>
      <c r="AY348" s="230" t="s">
        <v>136</v>
      </c>
    </row>
    <row r="349" spans="1:65" s="2" customFormat="1" ht="24.15" customHeight="1">
      <c r="A349" s="36"/>
      <c r="B349" s="37"/>
      <c r="C349" s="180" t="s">
        <v>467</v>
      </c>
      <c r="D349" s="180" t="s">
        <v>138</v>
      </c>
      <c r="E349" s="181" t="s">
        <v>1270</v>
      </c>
      <c r="F349" s="182" t="s">
        <v>1271</v>
      </c>
      <c r="G349" s="183" t="s">
        <v>279</v>
      </c>
      <c r="H349" s="184">
        <v>4.6609999999999996</v>
      </c>
      <c r="I349" s="185"/>
      <c r="J349" s="186">
        <f>ROUND(I349*H349,2)</f>
        <v>0</v>
      </c>
      <c r="K349" s="182" t="s">
        <v>142</v>
      </c>
      <c r="L349" s="41"/>
      <c r="M349" s="187" t="s">
        <v>18</v>
      </c>
      <c r="N349" s="188" t="s">
        <v>41</v>
      </c>
      <c r="O349" s="66"/>
      <c r="P349" s="189">
        <f>O349*H349</f>
        <v>0</v>
      </c>
      <c r="Q349" s="189">
        <v>1.0384500000000001</v>
      </c>
      <c r="R349" s="189">
        <f>Q349*H349</f>
        <v>4.8402154499999996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143</v>
      </c>
      <c r="AT349" s="191" t="s">
        <v>138</v>
      </c>
      <c r="AU349" s="191" t="s">
        <v>79</v>
      </c>
      <c r="AY349" s="19" t="s">
        <v>136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77</v>
      </c>
      <c r="BK349" s="192">
        <f>ROUND(I349*H349,2)</f>
        <v>0</v>
      </c>
      <c r="BL349" s="19" t="s">
        <v>143</v>
      </c>
      <c r="BM349" s="191" t="s">
        <v>1272</v>
      </c>
    </row>
    <row r="350" spans="1:65" s="2" customFormat="1">
      <c r="A350" s="36"/>
      <c r="B350" s="37"/>
      <c r="C350" s="38"/>
      <c r="D350" s="193" t="s">
        <v>145</v>
      </c>
      <c r="E350" s="38"/>
      <c r="F350" s="194" t="s">
        <v>1273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145</v>
      </c>
      <c r="AU350" s="19" t="s">
        <v>79</v>
      </c>
    </row>
    <row r="351" spans="1:65" s="14" customFormat="1">
      <c r="B351" s="209"/>
      <c r="C351" s="210"/>
      <c r="D351" s="200" t="s">
        <v>147</v>
      </c>
      <c r="E351" s="211" t="s">
        <v>18</v>
      </c>
      <c r="F351" s="212" t="s">
        <v>1274</v>
      </c>
      <c r="G351" s="210"/>
      <c r="H351" s="213">
        <v>2.4900000000000002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147</v>
      </c>
      <c r="AU351" s="219" t="s">
        <v>79</v>
      </c>
      <c r="AV351" s="14" t="s">
        <v>79</v>
      </c>
      <c r="AW351" s="14" t="s">
        <v>31</v>
      </c>
      <c r="AX351" s="14" t="s">
        <v>70</v>
      </c>
      <c r="AY351" s="219" t="s">
        <v>136</v>
      </c>
    </row>
    <row r="352" spans="1:65" s="14" customFormat="1">
      <c r="B352" s="209"/>
      <c r="C352" s="210"/>
      <c r="D352" s="200" t="s">
        <v>147</v>
      </c>
      <c r="E352" s="211" t="s">
        <v>18</v>
      </c>
      <c r="F352" s="212" t="s">
        <v>1275</v>
      </c>
      <c r="G352" s="210"/>
      <c r="H352" s="213">
        <v>2.1709999999999998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147</v>
      </c>
      <c r="AU352" s="219" t="s">
        <v>79</v>
      </c>
      <c r="AV352" s="14" t="s">
        <v>79</v>
      </c>
      <c r="AW352" s="14" t="s">
        <v>31</v>
      </c>
      <c r="AX352" s="14" t="s">
        <v>70</v>
      </c>
      <c r="AY352" s="219" t="s">
        <v>136</v>
      </c>
    </row>
    <row r="353" spans="1:65" s="15" customFormat="1">
      <c r="B353" s="220"/>
      <c r="C353" s="221"/>
      <c r="D353" s="200" t="s">
        <v>147</v>
      </c>
      <c r="E353" s="222" t="s">
        <v>18</v>
      </c>
      <c r="F353" s="223" t="s">
        <v>150</v>
      </c>
      <c r="G353" s="221"/>
      <c r="H353" s="224">
        <v>4.6609999999999996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147</v>
      </c>
      <c r="AU353" s="230" t="s">
        <v>79</v>
      </c>
      <c r="AV353" s="15" t="s">
        <v>143</v>
      </c>
      <c r="AW353" s="15" t="s">
        <v>31</v>
      </c>
      <c r="AX353" s="15" t="s">
        <v>77</v>
      </c>
      <c r="AY353" s="230" t="s">
        <v>136</v>
      </c>
    </row>
    <row r="354" spans="1:65" s="2" customFormat="1" ht="16.5" customHeight="1">
      <c r="A354" s="36"/>
      <c r="B354" s="37"/>
      <c r="C354" s="180" t="s">
        <v>473</v>
      </c>
      <c r="D354" s="180" t="s">
        <v>138</v>
      </c>
      <c r="E354" s="181" t="s">
        <v>1276</v>
      </c>
      <c r="F354" s="182" t="s">
        <v>1277</v>
      </c>
      <c r="G354" s="183" t="s">
        <v>404</v>
      </c>
      <c r="H354" s="184">
        <v>1.8</v>
      </c>
      <c r="I354" s="185"/>
      <c r="J354" s="186">
        <f>ROUND(I354*H354,2)</f>
        <v>0</v>
      </c>
      <c r="K354" s="182" t="s">
        <v>142</v>
      </c>
      <c r="L354" s="41"/>
      <c r="M354" s="187" t="s">
        <v>18</v>
      </c>
      <c r="N354" s="188" t="s">
        <v>41</v>
      </c>
      <c r="O354" s="66"/>
      <c r="P354" s="189">
        <f>O354*H354</f>
        <v>0</v>
      </c>
      <c r="Q354" s="189">
        <v>2.0199999999999999E-2</v>
      </c>
      <c r="R354" s="189">
        <f>Q354*H354</f>
        <v>3.6359999999999996E-2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143</v>
      </c>
      <c r="AT354" s="191" t="s">
        <v>138</v>
      </c>
      <c r="AU354" s="191" t="s">
        <v>79</v>
      </c>
      <c r="AY354" s="19" t="s">
        <v>136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77</v>
      </c>
      <c r="BK354" s="192">
        <f>ROUND(I354*H354,2)</f>
        <v>0</v>
      </c>
      <c r="BL354" s="19" t="s">
        <v>143</v>
      </c>
      <c r="BM354" s="191" t="s">
        <v>1278</v>
      </c>
    </row>
    <row r="355" spans="1:65" s="2" customFormat="1">
      <c r="A355" s="36"/>
      <c r="B355" s="37"/>
      <c r="C355" s="38"/>
      <c r="D355" s="193" t="s">
        <v>145</v>
      </c>
      <c r="E355" s="38"/>
      <c r="F355" s="194" t="s">
        <v>1279</v>
      </c>
      <c r="G355" s="38"/>
      <c r="H355" s="38"/>
      <c r="I355" s="195"/>
      <c r="J355" s="38"/>
      <c r="K355" s="38"/>
      <c r="L355" s="41"/>
      <c r="M355" s="196"/>
      <c r="N355" s="19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145</v>
      </c>
      <c r="AU355" s="19" t="s">
        <v>79</v>
      </c>
    </row>
    <row r="356" spans="1:65" s="13" customFormat="1">
      <c r="B356" s="198"/>
      <c r="C356" s="199"/>
      <c r="D356" s="200" t="s">
        <v>147</v>
      </c>
      <c r="E356" s="201" t="s">
        <v>18</v>
      </c>
      <c r="F356" s="202" t="s">
        <v>1114</v>
      </c>
      <c r="G356" s="199"/>
      <c r="H356" s="201" t="s">
        <v>18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147</v>
      </c>
      <c r="AU356" s="208" t="s">
        <v>79</v>
      </c>
      <c r="AV356" s="13" t="s">
        <v>77</v>
      </c>
      <c r="AW356" s="13" t="s">
        <v>31</v>
      </c>
      <c r="AX356" s="13" t="s">
        <v>70</v>
      </c>
      <c r="AY356" s="208" t="s">
        <v>136</v>
      </c>
    </row>
    <row r="357" spans="1:65" s="14" customFormat="1">
      <c r="B357" s="209"/>
      <c r="C357" s="210"/>
      <c r="D357" s="200" t="s">
        <v>147</v>
      </c>
      <c r="E357" s="211" t="s">
        <v>18</v>
      </c>
      <c r="F357" s="212" t="s">
        <v>1280</v>
      </c>
      <c r="G357" s="210"/>
      <c r="H357" s="213">
        <v>1.8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147</v>
      </c>
      <c r="AU357" s="219" t="s">
        <v>79</v>
      </c>
      <c r="AV357" s="14" t="s">
        <v>79</v>
      </c>
      <c r="AW357" s="14" t="s">
        <v>31</v>
      </c>
      <c r="AX357" s="14" t="s">
        <v>70</v>
      </c>
      <c r="AY357" s="219" t="s">
        <v>136</v>
      </c>
    </row>
    <row r="358" spans="1:65" s="15" customFormat="1">
      <c r="B358" s="220"/>
      <c r="C358" s="221"/>
      <c r="D358" s="200" t="s">
        <v>147</v>
      </c>
      <c r="E358" s="222" t="s">
        <v>18</v>
      </c>
      <c r="F358" s="223" t="s">
        <v>150</v>
      </c>
      <c r="G358" s="221"/>
      <c r="H358" s="224">
        <v>1.8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147</v>
      </c>
      <c r="AU358" s="230" t="s">
        <v>79</v>
      </c>
      <c r="AV358" s="15" t="s">
        <v>143</v>
      </c>
      <c r="AW358" s="15" t="s">
        <v>31</v>
      </c>
      <c r="AX358" s="15" t="s">
        <v>77</v>
      </c>
      <c r="AY358" s="230" t="s">
        <v>136</v>
      </c>
    </row>
    <row r="359" spans="1:65" s="2" customFormat="1" ht="16.5" customHeight="1">
      <c r="A359" s="36"/>
      <c r="B359" s="37"/>
      <c r="C359" s="180" t="s">
        <v>478</v>
      </c>
      <c r="D359" s="180" t="s">
        <v>138</v>
      </c>
      <c r="E359" s="181" t="s">
        <v>1281</v>
      </c>
      <c r="F359" s="182" t="s">
        <v>1282</v>
      </c>
      <c r="G359" s="183" t="s">
        <v>404</v>
      </c>
      <c r="H359" s="184">
        <v>20.399999999999999</v>
      </c>
      <c r="I359" s="185"/>
      <c r="J359" s="186">
        <f>ROUND(I359*H359,2)</f>
        <v>0</v>
      </c>
      <c r="K359" s="182" t="s">
        <v>142</v>
      </c>
      <c r="L359" s="41"/>
      <c r="M359" s="187" t="s">
        <v>18</v>
      </c>
      <c r="N359" s="188" t="s">
        <v>41</v>
      </c>
      <c r="O359" s="66"/>
      <c r="P359" s="189">
        <f>O359*H359</f>
        <v>0</v>
      </c>
      <c r="Q359" s="189">
        <v>3.3E-4</v>
      </c>
      <c r="R359" s="189">
        <f>Q359*H359</f>
        <v>6.7319999999999993E-3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143</v>
      </c>
      <c r="AT359" s="191" t="s">
        <v>138</v>
      </c>
      <c r="AU359" s="191" t="s">
        <v>79</v>
      </c>
      <c r="AY359" s="19" t="s">
        <v>136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77</v>
      </c>
      <c r="BK359" s="192">
        <f>ROUND(I359*H359,2)</f>
        <v>0</v>
      </c>
      <c r="BL359" s="19" t="s">
        <v>143</v>
      </c>
      <c r="BM359" s="191" t="s">
        <v>1283</v>
      </c>
    </row>
    <row r="360" spans="1:65" s="2" customFormat="1">
      <c r="A360" s="36"/>
      <c r="B360" s="37"/>
      <c r="C360" s="38"/>
      <c r="D360" s="193" t="s">
        <v>145</v>
      </c>
      <c r="E360" s="38"/>
      <c r="F360" s="194" t="s">
        <v>1284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145</v>
      </c>
      <c r="AU360" s="19" t="s">
        <v>79</v>
      </c>
    </row>
    <row r="361" spans="1:65" s="13" customFormat="1">
      <c r="B361" s="198"/>
      <c r="C361" s="199"/>
      <c r="D361" s="200" t="s">
        <v>147</v>
      </c>
      <c r="E361" s="201" t="s">
        <v>18</v>
      </c>
      <c r="F361" s="202" t="s">
        <v>1009</v>
      </c>
      <c r="G361" s="199"/>
      <c r="H361" s="201" t="s">
        <v>18</v>
      </c>
      <c r="I361" s="203"/>
      <c r="J361" s="199"/>
      <c r="K361" s="199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147</v>
      </c>
      <c r="AU361" s="208" t="s">
        <v>79</v>
      </c>
      <c r="AV361" s="13" t="s">
        <v>77</v>
      </c>
      <c r="AW361" s="13" t="s">
        <v>31</v>
      </c>
      <c r="AX361" s="13" t="s">
        <v>70</v>
      </c>
      <c r="AY361" s="208" t="s">
        <v>136</v>
      </c>
    </row>
    <row r="362" spans="1:65" s="13" customFormat="1">
      <c r="B362" s="198"/>
      <c r="C362" s="199"/>
      <c r="D362" s="200" t="s">
        <v>147</v>
      </c>
      <c r="E362" s="201" t="s">
        <v>18</v>
      </c>
      <c r="F362" s="202" t="s">
        <v>1037</v>
      </c>
      <c r="G362" s="199"/>
      <c r="H362" s="201" t="s">
        <v>18</v>
      </c>
      <c r="I362" s="203"/>
      <c r="J362" s="199"/>
      <c r="K362" s="199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147</v>
      </c>
      <c r="AU362" s="208" t="s">
        <v>79</v>
      </c>
      <c r="AV362" s="13" t="s">
        <v>77</v>
      </c>
      <c r="AW362" s="13" t="s">
        <v>31</v>
      </c>
      <c r="AX362" s="13" t="s">
        <v>70</v>
      </c>
      <c r="AY362" s="208" t="s">
        <v>136</v>
      </c>
    </row>
    <row r="363" spans="1:65" s="14" customFormat="1">
      <c r="B363" s="209"/>
      <c r="C363" s="210"/>
      <c r="D363" s="200" t="s">
        <v>147</v>
      </c>
      <c r="E363" s="211" t="s">
        <v>18</v>
      </c>
      <c r="F363" s="212" t="s">
        <v>1285</v>
      </c>
      <c r="G363" s="210"/>
      <c r="H363" s="213">
        <v>20.399999999999999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147</v>
      </c>
      <c r="AU363" s="219" t="s">
        <v>79</v>
      </c>
      <c r="AV363" s="14" t="s">
        <v>79</v>
      </c>
      <c r="AW363" s="14" t="s">
        <v>31</v>
      </c>
      <c r="AX363" s="14" t="s">
        <v>70</v>
      </c>
      <c r="AY363" s="219" t="s">
        <v>136</v>
      </c>
    </row>
    <row r="364" spans="1:65" s="15" customFormat="1">
      <c r="B364" s="220"/>
      <c r="C364" s="221"/>
      <c r="D364" s="200" t="s">
        <v>147</v>
      </c>
      <c r="E364" s="222" t="s">
        <v>18</v>
      </c>
      <c r="F364" s="223" t="s">
        <v>150</v>
      </c>
      <c r="G364" s="221"/>
      <c r="H364" s="224">
        <v>20.399999999999999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147</v>
      </c>
      <c r="AU364" s="230" t="s">
        <v>79</v>
      </c>
      <c r="AV364" s="15" t="s">
        <v>143</v>
      </c>
      <c r="AW364" s="15" t="s">
        <v>31</v>
      </c>
      <c r="AX364" s="15" t="s">
        <v>77</v>
      </c>
      <c r="AY364" s="230" t="s">
        <v>136</v>
      </c>
    </row>
    <row r="365" spans="1:65" s="2" customFormat="1" ht="16.5" customHeight="1">
      <c r="A365" s="36"/>
      <c r="B365" s="37"/>
      <c r="C365" s="231" t="s">
        <v>485</v>
      </c>
      <c r="D365" s="231" t="s">
        <v>276</v>
      </c>
      <c r="E365" s="232" t="s">
        <v>1286</v>
      </c>
      <c r="F365" s="233" t="s">
        <v>1287</v>
      </c>
      <c r="G365" s="234" t="s">
        <v>404</v>
      </c>
      <c r="H365" s="235">
        <v>20.399999999999999</v>
      </c>
      <c r="I365" s="236"/>
      <c r="J365" s="237">
        <f>ROUND(I365*H365,2)</f>
        <v>0</v>
      </c>
      <c r="K365" s="233" t="s">
        <v>142</v>
      </c>
      <c r="L365" s="238"/>
      <c r="M365" s="239" t="s">
        <v>18</v>
      </c>
      <c r="N365" s="240" t="s">
        <v>41</v>
      </c>
      <c r="O365" s="66"/>
      <c r="P365" s="189">
        <f>O365*H365</f>
        <v>0</v>
      </c>
      <c r="Q365" s="189">
        <v>7.0499999999999993E-2</v>
      </c>
      <c r="R365" s="189">
        <f>Q365*H365</f>
        <v>1.4381999999999997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184</v>
      </c>
      <c r="AT365" s="191" t="s">
        <v>276</v>
      </c>
      <c r="AU365" s="191" t="s">
        <v>79</v>
      </c>
      <c r="AY365" s="19" t="s">
        <v>136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77</v>
      </c>
      <c r="BK365" s="192">
        <f>ROUND(I365*H365,2)</f>
        <v>0</v>
      </c>
      <c r="BL365" s="19" t="s">
        <v>143</v>
      </c>
      <c r="BM365" s="191" t="s">
        <v>1288</v>
      </c>
    </row>
    <row r="366" spans="1:65" s="2" customFormat="1">
      <c r="A366" s="36"/>
      <c r="B366" s="37"/>
      <c r="C366" s="38"/>
      <c r="D366" s="193" t="s">
        <v>145</v>
      </c>
      <c r="E366" s="38"/>
      <c r="F366" s="194" t="s">
        <v>1289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145</v>
      </c>
      <c r="AU366" s="19" t="s">
        <v>79</v>
      </c>
    </row>
    <row r="367" spans="1:65" s="2" customFormat="1" ht="16.5" customHeight="1">
      <c r="A367" s="36"/>
      <c r="B367" s="37"/>
      <c r="C367" s="180" t="s">
        <v>491</v>
      </c>
      <c r="D367" s="180" t="s">
        <v>138</v>
      </c>
      <c r="E367" s="181" t="s">
        <v>1290</v>
      </c>
      <c r="F367" s="182" t="s">
        <v>1291</v>
      </c>
      <c r="G367" s="183" t="s">
        <v>404</v>
      </c>
      <c r="H367" s="184">
        <v>40.799999999999997</v>
      </c>
      <c r="I367" s="185"/>
      <c r="J367" s="186">
        <f>ROUND(I367*H367,2)</f>
        <v>0</v>
      </c>
      <c r="K367" s="182" t="s">
        <v>142</v>
      </c>
      <c r="L367" s="41"/>
      <c r="M367" s="187" t="s">
        <v>18</v>
      </c>
      <c r="N367" s="188" t="s">
        <v>41</v>
      </c>
      <c r="O367" s="66"/>
      <c r="P367" s="189">
        <f>O367*H367</f>
        <v>0</v>
      </c>
      <c r="Q367" s="189">
        <v>8.0999999999999996E-4</v>
      </c>
      <c r="R367" s="189">
        <f>Q367*H367</f>
        <v>3.3047999999999994E-2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143</v>
      </c>
      <c r="AT367" s="191" t="s">
        <v>138</v>
      </c>
      <c r="AU367" s="191" t="s">
        <v>79</v>
      </c>
      <c r="AY367" s="19" t="s">
        <v>136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77</v>
      </c>
      <c r="BK367" s="192">
        <f>ROUND(I367*H367,2)</f>
        <v>0</v>
      </c>
      <c r="BL367" s="19" t="s">
        <v>143</v>
      </c>
      <c r="BM367" s="191" t="s">
        <v>1292</v>
      </c>
    </row>
    <row r="368" spans="1:65" s="2" customFormat="1">
      <c r="A368" s="36"/>
      <c r="B368" s="37"/>
      <c r="C368" s="38"/>
      <c r="D368" s="193" t="s">
        <v>145</v>
      </c>
      <c r="E368" s="38"/>
      <c r="F368" s="194" t="s">
        <v>1293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145</v>
      </c>
      <c r="AU368" s="19" t="s">
        <v>79</v>
      </c>
    </row>
    <row r="369" spans="1:65" s="13" customFormat="1">
      <c r="B369" s="198"/>
      <c r="C369" s="199"/>
      <c r="D369" s="200" t="s">
        <v>147</v>
      </c>
      <c r="E369" s="201" t="s">
        <v>18</v>
      </c>
      <c r="F369" s="202" t="s">
        <v>1193</v>
      </c>
      <c r="G369" s="199"/>
      <c r="H369" s="201" t="s">
        <v>18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147</v>
      </c>
      <c r="AU369" s="208" t="s">
        <v>79</v>
      </c>
      <c r="AV369" s="13" t="s">
        <v>77</v>
      </c>
      <c r="AW369" s="13" t="s">
        <v>31</v>
      </c>
      <c r="AX369" s="13" t="s">
        <v>70</v>
      </c>
      <c r="AY369" s="208" t="s">
        <v>136</v>
      </c>
    </row>
    <row r="370" spans="1:65" s="14" customFormat="1">
      <c r="B370" s="209"/>
      <c r="C370" s="210"/>
      <c r="D370" s="200" t="s">
        <v>147</v>
      </c>
      <c r="E370" s="211" t="s">
        <v>18</v>
      </c>
      <c r="F370" s="212" t="s">
        <v>1294</v>
      </c>
      <c r="G370" s="210"/>
      <c r="H370" s="213">
        <v>20.399999999999999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147</v>
      </c>
      <c r="AU370" s="219" t="s">
        <v>79</v>
      </c>
      <c r="AV370" s="14" t="s">
        <v>79</v>
      </c>
      <c r="AW370" s="14" t="s">
        <v>31</v>
      </c>
      <c r="AX370" s="14" t="s">
        <v>70</v>
      </c>
      <c r="AY370" s="219" t="s">
        <v>136</v>
      </c>
    </row>
    <row r="371" spans="1:65" s="14" customFormat="1">
      <c r="B371" s="209"/>
      <c r="C371" s="210"/>
      <c r="D371" s="200" t="s">
        <v>147</v>
      </c>
      <c r="E371" s="211" t="s">
        <v>18</v>
      </c>
      <c r="F371" s="212" t="s">
        <v>1295</v>
      </c>
      <c r="G371" s="210"/>
      <c r="H371" s="213">
        <v>20.399999999999999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147</v>
      </c>
      <c r="AU371" s="219" t="s">
        <v>79</v>
      </c>
      <c r="AV371" s="14" t="s">
        <v>79</v>
      </c>
      <c r="AW371" s="14" t="s">
        <v>31</v>
      </c>
      <c r="AX371" s="14" t="s">
        <v>70</v>
      </c>
      <c r="AY371" s="219" t="s">
        <v>136</v>
      </c>
    </row>
    <row r="372" spans="1:65" s="15" customFormat="1">
      <c r="B372" s="220"/>
      <c r="C372" s="221"/>
      <c r="D372" s="200" t="s">
        <v>147</v>
      </c>
      <c r="E372" s="222" t="s">
        <v>18</v>
      </c>
      <c r="F372" s="223" t="s">
        <v>150</v>
      </c>
      <c r="G372" s="221"/>
      <c r="H372" s="224">
        <v>40.799999999999997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147</v>
      </c>
      <c r="AU372" s="230" t="s">
        <v>79</v>
      </c>
      <c r="AV372" s="15" t="s">
        <v>143</v>
      </c>
      <c r="AW372" s="15" t="s">
        <v>31</v>
      </c>
      <c r="AX372" s="15" t="s">
        <v>77</v>
      </c>
      <c r="AY372" s="230" t="s">
        <v>136</v>
      </c>
    </row>
    <row r="373" spans="1:65" s="2" customFormat="1" ht="24.15" customHeight="1">
      <c r="A373" s="36"/>
      <c r="B373" s="37"/>
      <c r="C373" s="180" t="s">
        <v>497</v>
      </c>
      <c r="D373" s="180" t="s">
        <v>138</v>
      </c>
      <c r="E373" s="181" t="s">
        <v>1296</v>
      </c>
      <c r="F373" s="182" t="s">
        <v>1297</v>
      </c>
      <c r="G373" s="183" t="s">
        <v>199</v>
      </c>
      <c r="H373" s="184">
        <v>5.3949999999999996</v>
      </c>
      <c r="I373" s="185"/>
      <c r="J373" s="186">
        <f>ROUND(I373*H373,2)</f>
        <v>0</v>
      </c>
      <c r="K373" s="182" t="s">
        <v>142</v>
      </c>
      <c r="L373" s="41"/>
      <c r="M373" s="187" t="s">
        <v>18</v>
      </c>
      <c r="N373" s="188" t="s">
        <v>41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143</v>
      </c>
      <c r="AT373" s="191" t="s">
        <v>138</v>
      </c>
      <c r="AU373" s="191" t="s">
        <v>79</v>
      </c>
      <c r="AY373" s="19" t="s">
        <v>136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77</v>
      </c>
      <c r="BK373" s="192">
        <f>ROUND(I373*H373,2)</f>
        <v>0</v>
      </c>
      <c r="BL373" s="19" t="s">
        <v>143</v>
      </c>
      <c r="BM373" s="191" t="s">
        <v>1298</v>
      </c>
    </row>
    <row r="374" spans="1:65" s="2" customFormat="1">
      <c r="A374" s="36"/>
      <c r="B374" s="37"/>
      <c r="C374" s="38"/>
      <c r="D374" s="193" t="s">
        <v>145</v>
      </c>
      <c r="E374" s="38"/>
      <c r="F374" s="194" t="s">
        <v>1299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145</v>
      </c>
      <c r="AU374" s="19" t="s">
        <v>79</v>
      </c>
    </row>
    <row r="375" spans="1:65" s="14" customFormat="1">
      <c r="B375" s="209"/>
      <c r="C375" s="210"/>
      <c r="D375" s="200" t="s">
        <v>147</v>
      </c>
      <c r="E375" s="211" t="s">
        <v>18</v>
      </c>
      <c r="F375" s="212" t="s">
        <v>1300</v>
      </c>
      <c r="G375" s="210"/>
      <c r="H375" s="213">
        <v>5.3949999999999996</v>
      </c>
      <c r="I375" s="214"/>
      <c r="J375" s="210"/>
      <c r="K375" s="210"/>
      <c r="L375" s="215"/>
      <c r="M375" s="216"/>
      <c r="N375" s="217"/>
      <c r="O375" s="217"/>
      <c r="P375" s="217"/>
      <c r="Q375" s="217"/>
      <c r="R375" s="217"/>
      <c r="S375" s="217"/>
      <c r="T375" s="218"/>
      <c r="AT375" s="219" t="s">
        <v>147</v>
      </c>
      <c r="AU375" s="219" t="s">
        <v>79</v>
      </c>
      <c r="AV375" s="14" t="s">
        <v>79</v>
      </c>
      <c r="AW375" s="14" t="s">
        <v>31</v>
      </c>
      <c r="AX375" s="14" t="s">
        <v>77</v>
      </c>
      <c r="AY375" s="219" t="s">
        <v>136</v>
      </c>
    </row>
    <row r="376" spans="1:65" s="2" customFormat="1" ht="24.15" customHeight="1">
      <c r="A376" s="36"/>
      <c r="B376" s="37"/>
      <c r="C376" s="180" t="s">
        <v>504</v>
      </c>
      <c r="D376" s="180" t="s">
        <v>138</v>
      </c>
      <c r="E376" s="181" t="s">
        <v>1301</v>
      </c>
      <c r="F376" s="182" t="s">
        <v>1302</v>
      </c>
      <c r="G376" s="183" t="s">
        <v>199</v>
      </c>
      <c r="H376" s="184">
        <v>5.7489999999999997</v>
      </c>
      <c r="I376" s="185"/>
      <c r="J376" s="186">
        <f>ROUND(I376*H376,2)</f>
        <v>0</v>
      </c>
      <c r="K376" s="182" t="s">
        <v>142</v>
      </c>
      <c r="L376" s="41"/>
      <c r="M376" s="187" t="s">
        <v>18</v>
      </c>
      <c r="N376" s="188" t="s">
        <v>41</v>
      </c>
      <c r="O376" s="66"/>
      <c r="P376" s="189">
        <f>O376*H376</f>
        <v>0</v>
      </c>
      <c r="Q376" s="189">
        <v>0</v>
      </c>
      <c r="R376" s="189">
        <f>Q376*H376</f>
        <v>0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143</v>
      </c>
      <c r="AT376" s="191" t="s">
        <v>138</v>
      </c>
      <c r="AU376" s="191" t="s">
        <v>79</v>
      </c>
      <c r="AY376" s="19" t="s">
        <v>136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77</v>
      </c>
      <c r="BK376" s="192">
        <f>ROUND(I376*H376,2)</f>
        <v>0</v>
      </c>
      <c r="BL376" s="19" t="s">
        <v>143</v>
      </c>
      <c r="BM376" s="191" t="s">
        <v>1303</v>
      </c>
    </row>
    <row r="377" spans="1:65" s="2" customFormat="1">
      <c r="A377" s="36"/>
      <c r="B377" s="37"/>
      <c r="C377" s="38"/>
      <c r="D377" s="193" t="s">
        <v>145</v>
      </c>
      <c r="E377" s="38"/>
      <c r="F377" s="194" t="s">
        <v>1304</v>
      </c>
      <c r="G377" s="38"/>
      <c r="H377" s="38"/>
      <c r="I377" s="195"/>
      <c r="J377" s="38"/>
      <c r="K377" s="38"/>
      <c r="L377" s="41"/>
      <c r="M377" s="196"/>
      <c r="N377" s="197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145</v>
      </c>
      <c r="AU377" s="19" t="s">
        <v>79</v>
      </c>
    </row>
    <row r="378" spans="1:65" s="14" customFormat="1">
      <c r="B378" s="209"/>
      <c r="C378" s="210"/>
      <c r="D378" s="200" t="s">
        <v>147</v>
      </c>
      <c r="E378" s="211" t="s">
        <v>18</v>
      </c>
      <c r="F378" s="212" t="s">
        <v>1305</v>
      </c>
      <c r="G378" s="210"/>
      <c r="H378" s="213">
        <v>5.7489999999999997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147</v>
      </c>
      <c r="AU378" s="219" t="s">
        <v>79</v>
      </c>
      <c r="AV378" s="14" t="s">
        <v>79</v>
      </c>
      <c r="AW378" s="14" t="s">
        <v>31</v>
      </c>
      <c r="AX378" s="14" t="s">
        <v>77</v>
      </c>
      <c r="AY378" s="219" t="s">
        <v>136</v>
      </c>
    </row>
    <row r="379" spans="1:65" s="12" customFormat="1" ht="22.8" customHeight="1">
      <c r="B379" s="164"/>
      <c r="C379" s="165"/>
      <c r="D379" s="166" t="s">
        <v>69</v>
      </c>
      <c r="E379" s="178" t="s">
        <v>143</v>
      </c>
      <c r="F379" s="178" t="s">
        <v>325</v>
      </c>
      <c r="G379" s="165"/>
      <c r="H379" s="165"/>
      <c r="I379" s="168"/>
      <c r="J379" s="179">
        <f>BK379</f>
        <v>0</v>
      </c>
      <c r="K379" s="165"/>
      <c r="L379" s="170"/>
      <c r="M379" s="171"/>
      <c r="N379" s="172"/>
      <c r="O379" s="172"/>
      <c r="P379" s="173">
        <f>SUM(P380:P464)</f>
        <v>0</v>
      </c>
      <c r="Q379" s="172"/>
      <c r="R379" s="173">
        <f>SUM(R380:R464)</f>
        <v>268.68562522000002</v>
      </c>
      <c r="S379" s="172"/>
      <c r="T379" s="174">
        <f>SUM(T380:T464)</f>
        <v>0</v>
      </c>
      <c r="AR379" s="175" t="s">
        <v>77</v>
      </c>
      <c r="AT379" s="176" t="s">
        <v>69</v>
      </c>
      <c r="AU379" s="176" t="s">
        <v>77</v>
      </c>
      <c r="AY379" s="175" t="s">
        <v>136</v>
      </c>
      <c r="BK379" s="177">
        <f>SUM(BK380:BK464)</f>
        <v>0</v>
      </c>
    </row>
    <row r="380" spans="1:65" s="2" customFormat="1" ht="16.5" customHeight="1">
      <c r="A380" s="36"/>
      <c r="B380" s="37"/>
      <c r="C380" s="180" t="s">
        <v>509</v>
      </c>
      <c r="D380" s="180" t="s">
        <v>138</v>
      </c>
      <c r="E380" s="181" t="s">
        <v>1306</v>
      </c>
      <c r="F380" s="182" t="s">
        <v>1307</v>
      </c>
      <c r="G380" s="183" t="s">
        <v>199</v>
      </c>
      <c r="H380" s="184">
        <v>28.8</v>
      </c>
      <c r="I380" s="185"/>
      <c r="J380" s="186">
        <f>ROUND(I380*H380,2)</f>
        <v>0</v>
      </c>
      <c r="K380" s="182" t="s">
        <v>142</v>
      </c>
      <c r="L380" s="41"/>
      <c r="M380" s="187" t="s">
        <v>18</v>
      </c>
      <c r="N380" s="188" t="s">
        <v>41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143</v>
      </c>
      <c r="AT380" s="191" t="s">
        <v>138</v>
      </c>
      <c r="AU380" s="191" t="s">
        <v>79</v>
      </c>
      <c r="AY380" s="19" t="s">
        <v>136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77</v>
      </c>
      <c r="BK380" s="192">
        <f>ROUND(I380*H380,2)</f>
        <v>0</v>
      </c>
      <c r="BL380" s="19" t="s">
        <v>143</v>
      </c>
      <c r="BM380" s="191" t="s">
        <v>1308</v>
      </c>
    </row>
    <row r="381" spans="1:65" s="2" customFormat="1">
      <c r="A381" s="36"/>
      <c r="B381" s="37"/>
      <c r="C381" s="38"/>
      <c r="D381" s="193" t="s">
        <v>145</v>
      </c>
      <c r="E381" s="38"/>
      <c r="F381" s="194" t="s">
        <v>1309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145</v>
      </c>
      <c r="AU381" s="19" t="s">
        <v>79</v>
      </c>
    </row>
    <row r="382" spans="1:65" s="13" customFormat="1">
      <c r="B382" s="198"/>
      <c r="C382" s="199"/>
      <c r="D382" s="200" t="s">
        <v>147</v>
      </c>
      <c r="E382" s="201" t="s">
        <v>18</v>
      </c>
      <c r="F382" s="202" t="s">
        <v>1310</v>
      </c>
      <c r="G382" s="199"/>
      <c r="H382" s="201" t="s">
        <v>18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147</v>
      </c>
      <c r="AU382" s="208" t="s">
        <v>79</v>
      </c>
      <c r="AV382" s="13" t="s">
        <v>77</v>
      </c>
      <c r="AW382" s="13" t="s">
        <v>31</v>
      </c>
      <c r="AX382" s="13" t="s">
        <v>70</v>
      </c>
      <c r="AY382" s="208" t="s">
        <v>136</v>
      </c>
    </row>
    <row r="383" spans="1:65" s="14" customFormat="1">
      <c r="B383" s="209"/>
      <c r="C383" s="210"/>
      <c r="D383" s="200" t="s">
        <v>147</v>
      </c>
      <c r="E383" s="211" t="s">
        <v>18</v>
      </c>
      <c r="F383" s="212" t="s">
        <v>1311</v>
      </c>
      <c r="G383" s="210"/>
      <c r="H383" s="213">
        <v>28.8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147</v>
      </c>
      <c r="AU383" s="219" t="s">
        <v>79</v>
      </c>
      <c r="AV383" s="14" t="s">
        <v>79</v>
      </c>
      <c r="AW383" s="14" t="s">
        <v>31</v>
      </c>
      <c r="AX383" s="14" t="s">
        <v>70</v>
      </c>
      <c r="AY383" s="219" t="s">
        <v>136</v>
      </c>
    </row>
    <row r="384" spans="1:65" s="15" customFormat="1">
      <c r="B384" s="220"/>
      <c r="C384" s="221"/>
      <c r="D384" s="200" t="s">
        <v>147</v>
      </c>
      <c r="E384" s="222" t="s">
        <v>18</v>
      </c>
      <c r="F384" s="223" t="s">
        <v>150</v>
      </c>
      <c r="G384" s="221"/>
      <c r="H384" s="224">
        <v>28.8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147</v>
      </c>
      <c r="AU384" s="230" t="s">
        <v>79</v>
      </c>
      <c r="AV384" s="15" t="s">
        <v>143</v>
      </c>
      <c r="AW384" s="15" t="s">
        <v>31</v>
      </c>
      <c r="AX384" s="15" t="s">
        <v>77</v>
      </c>
      <c r="AY384" s="230" t="s">
        <v>136</v>
      </c>
    </row>
    <row r="385" spans="1:65" s="2" customFormat="1" ht="24.15" customHeight="1">
      <c r="A385" s="36"/>
      <c r="B385" s="37"/>
      <c r="C385" s="180" t="s">
        <v>518</v>
      </c>
      <c r="D385" s="180" t="s">
        <v>138</v>
      </c>
      <c r="E385" s="181" t="s">
        <v>1312</v>
      </c>
      <c r="F385" s="182" t="s">
        <v>1313</v>
      </c>
      <c r="G385" s="183" t="s">
        <v>141</v>
      </c>
      <c r="H385" s="184">
        <v>72.8</v>
      </c>
      <c r="I385" s="185"/>
      <c r="J385" s="186">
        <f>ROUND(I385*H385,2)</f>
        <v>0</v>
      </c>
      <c r="K385" s="182" t="s">
        <v>142</v>
      </c>
      <c r="L385" s="41"/>
      <c r="M385" s="187" t="s">
        <v>18</v>
      </c>
      <c r="N385" s="188" t="s">
        <v>41</v>
      </c>
      <c r="O385" s="66"/>
      <c r="P385" s="189">
        <f>O385*H385</f>
        <v>0</v>
      </c>
      <c r="Q385" s="189">
        <v>1.787E-2</v>
      </c>
      <c r="R385" s="189">
        <f>Q385*H385</f>
        <v>1.3009360000000001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143</v>
      </c>
      <c r="AT385" s="191" t="s">
        <v>138</v>
      </c>
      <c r="AU385" s="191" t="s">
        <v>79</v>
      </c>
      <c r="AY385" s="19" t="s">
        <v>136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77</v>
      </c>
      <c r="BK385" s="192">
        <f>ROUND(I385*H385,2)</f>
        <v>0</v>
      </c>
      <c r="BL385" s="19" t="s">
        <v>143</v>
      </c>
      <c r="BM385" s="191" t="s">
        <v>1314</v>
      </c>
    </row>
    <row r="386" spans="1:65" s="2" customFormat="1">
      <c r="A386" s="36"/>
      <c r="B386" s="37"/>
      <c r="C386" s="38"/>
      <c r="D386" s="193" t="s">
        <v>145</v>
      </c>
      <c r="E386" s="38"/>
      <c r="F386" s="194" t="s">
        <v>1315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145</v>
      </c>
      <c r="AU386" s="19" t="s">
        <v>79</v>
      </c>
    </row>
    <row r="387" spans="1:65" s="13" customFormat="1">
      <c r="B387" s="198"/>
      <c r="C387" s="199"/>
      <c r="D387" s="200" t="s">
        <v>147</v>
      </c>
      <c r="E387" s="201" t="s">
        <v>18</v>
      </c>
      <c r="F387" s="202" t="s">
        <v>1310</v>
      </c>
      <c r="G387" s="199"/>
      <c r="H387" s="201" t="s">
        <v>18</v>
      </c>
      <c r="I387" s="203"/>
      <c r="J387" s="199"/>
      <c r="K387" s="199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147</v>
      </c>
      <c r="AU387" s="208" t="s">
        <v>79</v>
      </c>
      <c r="AV387" s="13" t="s">
        <v>77</v>
      </c>
      <c r="AW387" s="13" t="s">
        <v>31</v>
      </c>
      <c r="AX387" s="13" t="s">
        <v>70</v>
      </c>
      <c r="AY387" s="208" t="s">
        <v>136</v>
      </c>
    </row>
    <row r="388" spans="1:65" s="14" customFormat="1">
      <c r="B388" s="209"/>
      <c r="C388" s="210"/>
      <c r="D388" s="200" t="s">
        <v>147</v>
      </c>
      <c r="E388" s="211" t="s">
        <v>18</v>
      </c>
      <c r="F388" s="212" t="s">
        <v>1316</v>
      </c>
      <c r="G388" s="210"/>
      <c r="H388" s="213">
        <v>72.8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147</v>
      </c>
      <c r="AU388" s="219" t="s">
        <v>79</v>
      </c>
      <c r="AV388" s="14" t="s">
        <v>79</v>
      </c>
      <c r="AW388" s="14" t="s">
        <v>31</v>
      </c>
      <c r="AX388" s="14" t="s">
        <v>70</v>
      </c>
      <c r="AY388" s="219" t="s">
        <v>136</v>
      </c>
    </row>
    <row r="389" spans="1:65" s="15" customFormat="1">
      <c r="B389" s="220"/>
      <c r="C389" s="221"/>
      <c r="D389" s="200" t="s">
        <v>147</v>
      </c>
      <c r="E389" s="222" t="s">
        <v>18</v>
      </c>
      <c r="F389" s="223" t="s">
        <v>150</v>
      </c>
      <c r="G389" s="221"/>
      <c r="H389" s="224">
        <v>72.8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147</v>
      </c>
      <c r="AU389" s="230" t="s">
        <v>79</v>
      </c>
      <c r="AV389" s="15" t="s">
        <v>143</v>
      </c>
      <c r="AW389" s="15" t="s">
        <v>31</v>
      </c>
      <c r="AX389" s="15" t="s">
        <v>77</v>
      </c>
      <c r="AY389" s="230" t="s">
        <v>136</v>
      </c>
    </row>
    <row r="390" spans="1:65" s="2" customFormat="1" ht="24.15" customHeight="1">
      <c r="A390" s="36"/>
      <c r="B390" s="37"/>
      <c r="C390" s="180" t="s">
        <v>524</v>
      </c>
      <c r="D390" s="180" t="s">
        <v>138</v>
      </c>
      <c r="E390" s="181" t="s">
        <v>1317</v>
      </c>
      <c r="F390" s="182" t="s">
        <v>1318</v>
      </c>
      <c r="G390" s="183" t="s">
        <v>141</v>
      </c>
      <c r="H390" s="184">
        <v>72.8</v>
      </c>
      <c r="I390" s="185"/>
      <c r="J390" s="186">
        <f>ROUND(I390*H390,2)</f>
        <v>0</v>
      </c>
      <c r="K390" s="182" t="s">
        <v>142</v>
      </c>
      <c r="L390" s="41"/>
      <c r="M390" s="187" t="s">
        <v>18</v>
      </c>
      <c r="N390" s="188" t="s">
        <v>41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143</v>
      </c>
      <c r="AT390" s="191" t="s">
        <v>138</v>
      </c>
      <c r="AU390" s="191" t="s">
        <v>79</v>
      </c>
      <c r="AY390" s="19" t="s">
        <v>136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77</v>
      </c>
      <c r="BK390" s="192">
        <f>ROUND(I390*H390,2)</f>
        <v>0</v>
      </c>
      <c r="BL390" s="19" t="s">
        <v>143</v>
      </c>
      <c r="BM390" s="191" t="s">
        <v>1319</v>
      </c>
    </row>
    <row r="391" spans="1:65" s="2" customFormat="1">
      <c r="A391" s="36"/>
      <c r="B391" s="37"/>
      <c r="C391" s="38"/>
      <c r="D391" s="193" t="s">
        <v>145</v>
      </c>
      <c r="E391" s="38"/>
      <c r="F391" s="194" t="s">
        <v>1320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145</v>
      </c>
      <c r="AU391" s="19" t="s">
        <v>79</v>
      </c>
    </row>
    <row r="392" spans="1:65" s="2" customFormat="1" ht="16.5" customHeight="1">
      <c r="A392" s="36"/>
      <c r="B392" s="37"/>
      <c r="C392" s="180" t="s">
        <v>529</v>
      </c>
      <c r="D392" s="180" t="s">
        <v>138</v>
      </c>
      <c r="E392" s="181" t="s">
        <v>1321</v>
      </c>
      <c r="F392" s="182" t="s">
        <v>1322</v>
      </c>
      <c r="G392" s="183" t="s">
        <v>279</v>
      </c>
      <c r="H392" s="184">
        <v>5.76</v>
      </c>
      <c r="I392" s="185"/>
      <c r="J392" s="186">
        <f>ROUND(I392*H392,2)</f>
        <v>0</v>
      </c>
      <c r="K392" s="182" t="s">
        <v>142</v>
      </c>
      <c r="L392" s="41"/>
      <c r="M392" s="187" t="s">
        <v>18</v>
      </c>
      <c r="N392" s="188" t="s">
        <v>41</v>
      </c>
      <c r="O392" s="66"/>
      <c r="P392" s="189">
        <f>O392*H392</f>
        <v>0</v>
      </c>
      <c r="Q392" s="189">
        <v>1.0492699999999999</v>
      </c>
      <c r="R392" s="189">
        <f>Q392*H392</f>
        <v>6.043795199999999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143</v>
      </c>
      <c r="AT392" s="191" t="s">
        <v>138</v>
      </c>
      <c r="AU392" s="191" t="s">
        <v>79</v>
      </c>
      <c r="AY392" s="19" t="s">
        <v>136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77</v>
      </c>
      <c r="BK392" s="192">
        <f>ROUND(I392*H392,2)</f>
        <v>0</v>
      </c>
      <c r="BL392" s="19" t="s">
        <v>143</v>
      </c>
      <c r="BM392" s="191" t="s">
        <v>1323</v>
      </c>
    </row>
    <row r="393" spans="1:65" s="2" customFormat="1">
      <c r="A393" s="36"/>
      <c r="B393" s="37"/>
      <c r="C393" s="38"/>
      <c r="D393" s="193" t="s">
        <v>145</v>
      </c>
      <c r="E393" s="38"/>
      <c r="F393" s="194" t="s">
        <v>1324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145</v>
      </c>
      <c r="AU393" s="19" t="s">
        <v>79</v>
      </c>
    </row>
    <row r="394" spans="1:65" s="14" customFormat="1">
      <c r="B394" s="209"/>
      <c r="C394" s="210"/>
      <c r="D394" s="200" t="s">
        <v>147</v>
      </c>
      <c r="E394" s="211" t="s">
        <v>18</v>
      </c>
      <c r="F394" s="212" t="s">
        <v>1325</v>
      </c>
      <c r="G394" s="210"/>
      <c r="H394" s="213">
        <v>5.76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147</v>
      </c>
      <c r="AU394" s="219" t="s">
        <v>79</v>
      </c>
      <c r="AV394" s="14" t="s">
        <v>79</v>
      </c>
      <c r="AW394" s="14" t="s">
        <v>31</v>
      </c>
      <c r="AX394" s="14" t="s">
        <v>77</v>
      </c>
      <c r="AY394" s="219" t="s">
        <v>136</v>
      </c>
    </row>
    <row r="395" spans="1:65" s="2" customFormat="1" ht="16.5" customHeight="1">
      <c r="A395" s="36"/>
      <c r="B395" s="37"/>
      <c r="C395" s="180" t="s">
        <v>534</v>
      </c>
      <c r="D395" s="180" t="s">
        <v>138</v>
      </c>
      <c r="E395" s="181" t="s">
        <v>1326</v>
      </c>
      <c r="F395" s="182" t="s">
        <v>1327</v>
      </c>
      <c r="G395" s="183" t="s">
        <v>404</v>
      </c>
      <c r="H395" s="184">
        <v>16</v>
      </c>
      <c r="I395" s="185"/>
      <c r="J395" s="186">
        <f>ROUND(I395*H395,2)</f>
        <v>0</v>
      </c>
      <c r="K395" s="182" t="s">
        <v>142</v>
      </c>
      <c r="L395" s="41"/>
      <c r="M395" s="187" t="s">
        <v>18</v>
      </c>
      <c r="N395" s="188" t="s">
        <v>41</v>
      </c>
      <c r="O395" s="66"/>
      <c r="P395" s="189">
        <f>O395*H395</f>
        <v>0</v>
      </c>
      <c r="Q395" s="189">
        <v>6.7200000000000003E-3</v>
      </c>
      <c r="R395" s="189">
        <f>Q395*H395</f>
        <v>0.10752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143</v>
      </c>
      <c r="AT395" s="191" t="s">
        <v>138</v>
      </c>
      <c r="AU395" s="191" t="s">
        <v>79</v>
      </c>
      <c r="AY395" s="19" t="s">
        <v>136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77</v>
      </c>
      <c r="BK395" s="192">
        <f>ROUND(I395*H395,2)</f>
        <v>0</v>
      </c>
      <c r="BL395" s="19" t="s">
        <v>143</v>
      </c>
      <c r="BM395" s="191" t="s">
        <v>1328</v>
      </c>
    </row>
    <row r="396" spans="1:65" s="2" customFormat="1">
      <c r="A396" s="36"/>
      <c r="B396" s="37"/>
      <c r="C396" s="38"/>
      <c r="D396" s="193" t="s">
        <v>145</v>
      </c>
      <c r="E396" s="38"/>
      <c r="F396" s="194" t="s">
        <v>1329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145</v>
      </c>
      <c r="AU396" s="19" t="s">
        <v>79</v>
      </c>
    </row>
    <row r="397" spans="1:65" s="13" customFormat="1">
      <c r="B397" s="198"/>
      <c r="C397" s="199"/>
      <c r="D397" s="200" t="s">
        <v>147</v>
      </c>
      <c r="E397" s="201" t="s">
        <v>18</v>
      </c>
      <c r="F397" s="202" t="s">
        <v>1114</v>
      </c>
      <c r="G397" s="199"/>
      <c r="H397" s="201" t="s">
        <v>18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147</v>
      </c>
      <c r="AU397" s="208" t="s">
        <v>79</v>
      </c>
      <c r="AV397" s="13" t="s">
        <v>77</v>
      </c>
      <c r="AW397" s="13" t="s">
        <v>31</v>
      </c>
      <c r="AX397" s="13" t="s">
        <v>70</v>
      </c>
      <c r="AY397" s="208" t="s">
        <v>136</v>
      </c>
    </row>
    <row r="398" spans="1:65" s="14" customFormat="1">
      <c r="B398" s="209"/>
      <c r="C398" s="210"/>
      <c r="D398" s="200" t="s">
        <v>147</v>
      </c>
      <c r="E398" s="211" t="s">
        <v>18</v>
      </c>
      <c r="F398" s="212" t="s">
        <v>1330</v>
      </c>
      <c r="G398" s="210"/>
      <c r="H398" s="213">
        <v>16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147</v>
      </c>
      <c r="AU398" s="219" t="s">
        <v>79</v>
      </c>
      <c r="AV398" s="14" t="s">
        <v>79</v>
      </c>
      <c r="AW398" s="14" t="s">
        <v>31</v>
      </c>
      <c r="AX398" s="14" t="s">
        <v>70</v>
      </c>
      <c r="AY398" s="219" t="s">
        <v>136</v>
      </c>
    </row>
    <row r="399" spans="1:65" s="15" customFormat="1">
      <c r="B399" s="220"/>
      <c r="C399" s="221"/>
      <c r="D399" s="200" t="s">
        <v>147</v>
      </c>
      <c r="E399" s="222" t="s">
        <v>18</v>
      </c>
      <c r="F399" s="223" t="s">
        <v>150</v>
      </c>
      <c r="G399" s="221"/>
      <c r="H399" s="224">
        <v>16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147</v>
      </c>
      <c r="AU399" s="230" t="s">
        <v>79</v>
      </c>
      <c r="AV399" s="15" t="s">
        <v>143</v>
      </c>
      <c r="AW399" s="15" t="s">
        <v>31</v>
      </c>
      <c r="AX399" s="15" t="s">
        <v>77</v>
      </c>
      <c r="AY399" s="230" t="s">
        <v>136</v>
      </c>
    </row>
    <row r="400" spans="1:65" s="2" customFormat="1" ht="16.5" customHeight="1">
      <c r="A400" s="36"/>
      <c r="B400" s="37"/>
      <c r="C400" s="180" t="s">
        <v>539</v>
      </c>
      <c r="D400" s="180" t="s">
        <v>138</v>
      </c>
      <c r="E400" s="181" t="s">
        <v>1331</v>
      </c>
      <c r="F400" s="182" t="s">
        <v>1332</v>
      </c>
      <c r="G400" s="183" t="s">
        <v>141</v>
      </c>
      <c r="H400" s="184">
        <v>104.86799999999999</v>
      </c>
      <c r="I400" s="185"/>
      <c r="J400" s="186">
        <f>ROUND(I400*H400,2)</f>
        <v>0</v>
      </c>
      <c r="K400" s="182" t="s">
        <v>142</v>
      </c>
      <c r="L400" s="41"/>
      <c r="M400" s="187" t="s">
        <v>18</v>
      </c>
      <c r="N400" s="188" t="s">
        <v>41</v>
      </c>
      <c r="O400" s="66"/>
      <c r="P400" s="189">
        <f>O400*H400</f>
        <v>0</v>
      </c>
      <c r="Q400" s="189">
        <v>0.37175000000000002</v>
      </c>
      <c r="R400" s="189">
        <f>Q400*H400</f>
        <v>38.984679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143</v>
      </c>
      <c r="AT400" s="191" t="s">
        <v>138</v>
      </c>
      <c r="AU400" s="191" t="s">
        <v>79</v>
      </c>
      <c r="AY400" s="19" t="s">
        <v>136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77</v>
      </c>
      <c r="BK400" s="192">
        <f>ROUND(I400*H400,2)</f>
        <v>0</v>
      </c>
      <c r="BL400" s="19" t="s">
        <v>143</v>
      </c>
      <c r="BM400" s="191" t="s">
        <v>1333</v>
      </c>
    </row>
    <row r="401" spans="1:65" s="2" customFormat="1">
      <c r="A401" s="36"/>
      <c r="B401" s="37"/>
      <c r="C401" s="38"/>
      <c r="D401" s="193" t="s">
        <v>145</v>
      </c>
      <c r="E401" s="38"/>
      <c r="F401" s="194" t="s">
        <v>1334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145</v>
      </c>
      <c r="AU401" s="19" t="s">
        <v>79</v>
      </c>
    </row>
    <row r="402" spans="1:65" s="13" customFormat="1">
      <c r="B402" s="198"/>
      <c r="C402" s="199"/>
      <c r="D402" s="200" t="s">
        <v>147</v>
      </c>
      <c r="E402" s="201" t="s">
        <v>18</v>
      </c>
      <c r="F402" s="202" t="s">
        <v>1009</v>
      </c>
      <c r="G402" s="199"/>
      <c r="H402" s="201" t="s">
        <v>18</v>
      </c>
      <c r="I402" s="203"/>
      <c r="J402" s="199"/>
      <c r="K402" s="199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147</v>
      </c>
      <c r="AU402" s="208" t="s">
        <v>79</v>
      </c>
      <c r="AV402" s="13" t="s">
        <v>77</v>
      </c>
      <c r="AW402" s="13" t="s">
        <v>31</v>
      </c>
      <c r="AX402" s="13" t="s">
        <v>70</v>
      </c>
      <c r="AY402" s="208" t="s">
        <v>136</v>
      </c>
    </row>
    <row r="403" spans="1:65" s="13" customFormat="1">
      <c r="B403" s="198"/>
      <c r="C403" s="199"/>
      <c r="D403" s="200" t="s">
        <v>147</v>
      </c>
      <c r="E403" s="201" t="s">
        <v>18</v>
      </c>
      <c r="F403" s="202" t="s">
        <v>1037</v>
      </c>
      <c r="G403" s="199"/>
      <c r="H403" s="201" t="s">
        <v>18</v>
      </c>
      <c r="I403" s="203"/>
      <c r="J403" s="199"/>
      <c r="K403" s="199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147</v>
      </c>
      <c r="AU403" s="208" t="s">
        <v>79</v>
      </c>
      <c r="AV403" s="13" t="s">
        <v>77</v>
      </c>
      <c r="AW403" s="13" t="s">
        <v>31</v>
      </c>
      <c r="AX403" s="13" t="s">
        <v>70</v>
      </c>
      <c r="AY403" s="208" t="s">
        <v>136</v>
      </c>
    </row>
    <row r="404" spans="1:65" s="14" customFormat="1">
      <c r="B404" s="209"/>
      <c r="C404" s="210"/>
      <c r="D404" s="200" t="s">
        <v>147</v>
      </c>
      <c r="E404" s="211" t="s">
        <v>18</v>
      </c>
      <c r="F404" s="212" t="s">
        <v>1335</v>
      </c>
      <c r="G404" s="210"/>
      <c r="H404" s="213">
        <v>104.86799999999999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147</v>
      </c>
      <c r="AU404" s="219" t="s">
        <v>79</v>
      </c>
      <c r="AV404" s="14" t="s">
        <v>79</v>
      </c>
      <c r="AW404" s="14" t="s">
        <v>31</v>
      </c>
      <c r="AX404" s="14" t="s">
        <v>70</v>
      </c>
      <c r="AY404" s="219" t="s">
        <v>136</v>
      </c>
    </row>
    <row r="405" spans="1:65" s="15" customFormat="1">
      <c r="B405" s="220"/>
      <c r="C405" s="221"/>
      <c r="D405" s="200" t="s">
        <v>147</v>
      </c>
      <c r="E405" s="222" t="s">
        <v>18</v>
      </c>
      <c r="F405" s="223" t="s">
        <v>150</v>
      </c>
      <c r="G405" s="221"/>
      <c r="H405" s="224">
        <v>104.86799999999999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147</v>
      </c>
      <c r="AU405" s="230" t="s">
        <v>79</v>
      </c>
      <c r="AV405" s="15" t="s">
        <v>143</v>
      </c>
      <c r="AW405" s="15" t="s">
        <v>31</v>
      </c>
      <c r="AX405" s="15" t="s">
        <v>77</v>
      </c>
      <c r="AY405" s="230" t="s">
        <v>136</v>
      </c>
    </row>
    <row r="406" spans="1:65" s="2" customFormat="1" ht="16.5" customHeight="1">
      <c r="A406" s="36"/>
      <c r="B406" s="37"/>
      <c r="C406" s="180" t="s">
        <v>544</v>
      </c>
      <c r="D406" s="180" t="s">
        <v>138</v>
      </c>
      <c r="E406" s="181" t="s">
        <v>1336</v>
      </c>
      <c r="F406" s="182" t="s">
        <v>1337</v>
      </c>
      <c r="G406" s="183" t="s">
        <v>141</v>
      </c>
      <c r="H406" s="184">
        <v>12.256</v>
      </c>
      <c r="I406" s="185"/>
      <c r="J406" s="186">
        <f>ROUND(I406*H406,2)</f>
        <v>0</v>
      </c>
      <c r="K406" s="182" t="s">
        <v>142</v>
      </c>
      <c r="L406" s="41"/>
      <c r="M406" s="187" t="s">
        <v>18</v>
      </c>
      <c r="N406" s="188" t="s">
        <v>41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143</v>
      </c>
      <c r="AT406" s="191" t="s">
        <v>138</v>
      </c>
      <c r="AU406" s="191" t="s">
        <v>79</v>
      </c>
      <c r="AY406" s="19" t="s">
        <v>136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77</v>
      </c>
      <c r="BK406" s="192">
        <f>ROUND(I406*H406,2)</f>
        <v>0</v>
      </c>
      <c r="BL406" s="19" t="s">
        <v>143</v>
      </c>
      <c r="BM406" s="191" t="s">
        <v>1338</v>
      </c>
    </row>
    <row r="407" spans="1:65" s="2" customFormat="1">
      <c r="A407" s="36"/>
      <c r="B407" s="37"/>
      <c r="C407" s="38"/>
      <c r="D407" s="193" t="s">
        <v>145</v>
      </c>
      <c r="E407" s="38"/>
      <c r="F407" s="194" t="s">
        <v>1339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145</v>
      </c>
      <c r="AU407" s="19" t="s">
        <v>79</v>
      </c>
    </row>
    <row r="408" spans="1:65" s="13" customFormat="1">
      <c r="B408" s="198"/>
      <c r="C408" s="199"/>
      <c r="D408" s="200" t="s">
        <v>147</v>
      </c>
      <c r="E408" s="201" t="s">
        <v>18</v>
      </c>
      <c r="F408" s="202" t="s">
        <v>1009</v>
      </c>
      <c r="G408" s="199"/>
      <c r="H408" s="201" t="s">
        <v>18</v>
      </c>
      <c r="I408" s="203"/>
      <c r="J408" s="199"/>
      <c r="K408" s="199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147</v>
      </c>
      <c r="AU408" s="208" t="s">
        <v>79</v>
      </c>
      <c r="AV408" s="13" t="s">
        <v>77</v>
      </c>
      <c r="AW408" s="13" t="s">
        <v>31</v>
      </c>
      <c r="AX408" s="13" t="s">
        <v>70</v>
      </c>
      <c r="AY408" s="208" t="s">
        <v>136</v>
      </c>
    </row>
    <row r="409" spans="1:65" s="13" customFormat="1">
      <c r="B409" s="198"/>
      <c r="C409" s="199"/>
      <c r="D409" s="200" t="s">
        <v>147</v>
      </c>
      <c r="E409" s="201" t="s">
        <v>18</v>
      </c>
      <c r="F409" s="202" t="s">
        <v>1037</v>
      </c>
      <c r="G409" s="199"/>
      <c r="H409" s="201" t="s">
        <v>18</v>
      </c>
      <c r="I409" s="203"/>
      <c r="J409" s="199"/>
      <c r="K409" s="199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147</v>
      </c>
      <c r="AU409" s="208" t="s">
        <v>79</v>
      </c>
      <c r="AV409" s="13" t="s">
        <v>77</v>
      </c>
      <c r="AW409" s="13" t="s">
        <v>31</v>
      </c>
      <c r="AX409" s="13" t="s">
        <v>70</v>
      </c>
      <c r="AY409" s="208" t="s">
        <v>136</v>
      </c>
    </row>
    <row r="410" spans="1:65" s="13" customFormat="1">
      <c r="B410" s="198"/>
      <c r="C410" s="199"/>
      <c r="D410" s="200" t="s">
        <v>147</v>
      </c>
      <c r="E410" s="201" t="s">
        <v>18</v>
      </c>
      <c r="F410" s="202" t="s">
        <v>1114</v>
      </c>
      <c r="G410" s="199"/>
      <c r="H410" s="201" t="s">
        <v>18</v>
      </c>
      <c r="I410" s="203"/>
      <c r="J410" s="199"/>
      <c r="K410" s="199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147</v>
      </c>
      <c r="AU410" s="208" t="s">
        <v>79</v>
      </c>
      <c r="AV410" s="13" t="s">
        <v>77</v>
      </c>
      <c r="AW410" s="13" t="s">
        <v>31</v>
      </c>
      <c r="AX410" s="13" t="s">
        <v>70</v>
      </c>
      <c r="AY410" s="208" t="s">
        <v>136</v>
      </c>
    </row>
    <row r="411" spans="1:65" s="14" customFormat="1">
      <c r="B411" s="209"/>
      <c r="C411" s="210"/>
      <c r="D411" s="200" t="s">
        <v>147</v>
      </c>
      <c r="E411" s="211" t="s">
        <v>18</v>
      </c>
      <c r="F411" s="212" t="s">
        <v>1340</v>
      </c>
      <c r="G411" s="210"/>
      <c r="H411" s="213">
        <v>12.256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147</v>
      </c>
      <c r="AU411" s="219" t="s">
        <v>79</v>
      </c>
      <c r="AV411" s="14" t="s">
        <v>79</v>
      </c>
      <c r="AW411" s="14" t="s">
        <v>31</v>
      </c>
      <c r="AX411" s="14" t="s">
        <v>70</v>
      </c>
      <c r="AY411" s="219" t="s">
        <v>136</v>
      </c>
    </row>
    <row r="412" spans="1:65" s="15" customFormat="1">
      <c r="B412" s="220"/>
      <c r="C412" s="221"/>
      <c r="D412" s="200" t="s">
        <v>147</v>
      </c>
      <c r="E412" s="222" t="s">
        <v>18</v>
      </c>
      <c r="F412" s="223" t="s">
        <v>150</v>
      </c>
      <c r="G412" s="221"/>
      <c r="H412" s="224">
        <v>12.256</v>
      </c>
      <c r="I412" s="225"/>
      <c r="J412" s="221"/>
      <c r="K412" s="221"/>
      <c r="L412" s="226"/>
      <c r="M412" s="227"/>
      <c r="N412" s="228"/>
      <c r="O412" s="228"/>
      <c r="P412" s="228"/>
      <c r="Q412" s="228"/>
      <c r="R412" s="228"/>
      <c r="S412" s="228"/>
      <c r="T412" s="229"/>
      <c r="AT412" s="230" t="s">
        <v>147</v>
      </c>
      <c r="AU412" s="230" t="s">
        <v>79</v>
      </c>
      <c r="AV412" s="15" t="s">
        <v>143</v>
      </c>
      <c r="AW412" s="15" t="s">
        <v>31</v>
      </c>
      <c r="AX412" s="15" t="s">
        <v>77</v>
      </c>
      <c r="AY412" s="230" t="s">
        <v>136</v>
      </c>
    </row>
    <row r="413" spans="1:65" s="2" customFormat="1" ht="16.5" customHeight="1">
      <c r="A413" s="36"/>
      <c r="B413" s="37"/>
      <c r="C413" s="180" t="s">
        <v>551</v>
      </c>
      <c r="D413" s="180" t="s">
        <v>138</v>
      </c>
      <c r="E413" s="181" t="s">
        <v>1341</v>
      </c>
      <c r="F413" s="182" t="s">
        <v>1342</v>
      </c>
      <c r="G413" s="183" t="s">
        <v>141</v>
      </c>
      <c r="H413" s="184">
        <v>25.704999999999998</v>
      </c>
      <c r="I413" s="185"/>
      <c r="J413" s="186">
        <f>ROUND(I413*H413,2)</f>
        <v>0</v>
      </c>
      <c r="K413" s="182" t="s">
        <v>689</v>
      </c>
      <c r="L413" s="41"/>
      <c r="M413" s="187" t="s">
        <v>18</v>
      </c>
      <c r="N413" s="188" t="s">
        <v>41</v>
      </c>
      <c r="O413" s="66"/>
      <c r="P413" s="189">
        <f>O413*H413</f>
        <v>0</v>
      </c>
      <c r="Q413" s="189">
        <v>0</v>
      </c>
      <c r="R413" s="189">
        <f>Q413*H413</f>
        <v>0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143</v>
      </c>
      <c r="AT413" s="191" t="s">
        <v>138</v>
      </c>
      <c r="AU413" s="191" t="s">
        <v>79</v>
      </c>
      <c r="AY413" s="19" t="s">
        <v>136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77</v>
      </c>
      <c r="BK413" s="192">
        <f>ROUND(I413*H413,2)</f>
        <v>0</v>
      </c>
      <c r="BL413" s="19" t="s">
        <v>143</v>
      </c>
      <c r="BM413" s="191" t="s">
        <v>1343</v>
      </c>
    </row>
    <row r="414" spans="1:65" s="13" customFormat="1">
      <c r="B414" s="198"/>
      <c r="C414" s="199"/>
      <c r="D414" s="200" t="s">
        <v>147</v>
      </c>
      <c r="E414" s="201" t="s">
        <v>18</v>
      </c>
      <c r="F414" s="202" t="s">
        <v>1009</v>
      </c>
      <c r="G414" s="199"/>
      <c r="H414" s="201" t="s">
        <v>18</v>
      </c>
      <c r="I414" s="203"/>
      <c r="J414" s="199"/>
      <c r="K414" s="199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147</v>
      </c>
      <c r="AU414" s="208" t="s">
        <v>79</v>
      </c>
      <c r="AV414" s="13" t="s">
        <v>77</v>
      </c>
      <c r="AW414" s="13" t="s">
        <v>31</v>
      </c>
      <c r="AX414" s="13" t="s">
        <v>70</v>
      </c>
      <c r="AY414" s="208" t="s">
        <v>136</v>
      </c>
    </row>
    <row r="415" spans="1:65" s="13" customFormat="1">
      <c r="B415" s="198"/>
      <c r="C415" s="199"/>
      <c r="D415" s="200" t="s">
        <v>147</v>
      </c>
      <c r="E415" s="201" t="s">
        <v>18</v>
      </c>
      <c r="F415" s="202" t="s">
        <v>1037</v>
      </c>
      <c r="G415" s="199"/>
      <c r="H415" s="201" t="s">
        <v>18</v>
      </c>
      <c r="I415" s="203"/>
      <c r="J415" s="199"/>
      <c r="K415" s="199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147</v>
      </c>
      <c r="AU415" s="208" t="s">
        <v>79</v>
      </c>
      <c r="AV415" s="13" t="s">
        <v>77</v>
      </c>
      <c r="AW415" s="13" t="s">
        <v>31</v>
      </c>
      <c r="AX415" s="13" t="s">
        <v>70</v>
      </c>
      <c r="AY415" s="208" t="s">
        <v>136</v>
      </c>
    </row>
    <row r="416" spans="1:65" s="14" customFormat="1">
      <c r="B416" s="209"/>
      <c r="C416" s="210"/>
      <c r="D416" s="200" t="s">
        <v>147</v>
      </c>
      <c r="E416" s="211" t="s">
        <v>18</v>
      </c>
      <c r="F416" s="212" t="s">
        <v>1344</v>
      </c>
      <c r="G416" s="210"/>
      <c r="H416" s="213">
        <v>25.704999999999998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147</v>
      </c>
      <c r="AU416" s="219" t="s">
        <v>79</v>
      </c>
      <c r="AV416" s="14" t="s">
        <v>79</v>
      </c>
      <c r="AW416" s="14" t="s">
        <v>31</v>
      </c>
      <c r="AX416" s="14" t="s">
        <v>70</v>
      </c>
      <c r="AY416" s="219" t="s">
        <v>136</v>
      </c>
    </row>
    <row r="417" spans="1:65" s="15" customFormat="1">
      <c r="B417" s="220"/>
      <c r="C417" s="221"/>
      <c r="D417" s="200" t="s">
        <v>147</v>
      </c>
      <c r="E417" s="222" t="s">
        <v>18</v>
      </c>
      <c r="F417" s="223" t="s">
        <v>150</v>
      </c>
      <c r="G417" s="221"/>
      <c r="H417" s="224">
        <v>25.704999999999998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147</v>
      </c>
      <c r="AU417" s="230" t="s">
        <v>79</v>
      </c>
      <c r="AV417" s="15" t="s">
        <v>143</v>
      </c>
      <c r="AW417" s="15" t="s">
        <v>31</v>
      </c>
      <c r="AX417" s="15" t="s">
        <v>77</v>
      </c>
      <c r="AY417" s="230" t="s">
        <v>136</v>
      </c>
    </row>
    <row r="418" spans="1:65" s="2" customFormat="1" ht="16.5" customHeight="1">
      <c r="A418" s="36"/>
      <c r="B418" s="37"/>
      <c r="C418" s="180" t="s">
        <v>823</v>
      </c>
      <c r="D418" s="180" t="s">
        <v>138</v>
      </c>
      <c r="E418" s="181" t="s">
        <v>1345</v>
      </c>
      <c r="F418" s="182" t="s">
        <v>1346</v>
      </c>
      <c r="G418" s="183" t="s">
        <v>141</v>
      </c>
      <c r="H418" s="184">
        <v>35.776000000000003</v>
      </c>
      <c r="I418" s="185"/>
      <c r="J418" s="186">
        <f>ROUND(I418*H418,2)</f>
        <v>0</v>
      </c>
      <c r="K418" s="182" t="s">
        <v>142</v>
      </c>
      <c r="L418" s="41"/>
      <c r="M418" s="187" t="s">
        <v>18</v>
      </c>
      <c r="N418" s="188" t="s">
        <v>41</v>
      </c>
      <c r="O418" s="66"/>
      <c r="P418" s="189">
        <f>O418*H418</f>
        <v>0</v>
      </c>
      <c r="Q418" s="189">
        <v>1.136E-2</v>
      </c>
      <c r="R418" s="189">
        <f>Q418*H418</f>
        <v>0.40641536000000006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143</v>
      </c>
      <c r="AT418" s="191" t="s">
        <v>138</v>
      </c>
      <c r="AU418" s="191" t="s">
        <v>79</v>
      </c>
      <c r="AY418" s="19" t="s">
        <v>136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77</v>
      </c>
      <c r="BK418" s="192">
        <f>ROUND(I418*H418,2)</f>
        <v>0</v>
      </c>
      <c r="BL418" s="19" t="s">
        <v>143</v>
      </c>
      <c r="BM418" s="191" t="s">
        <v>1347</v>
      </c>
    </row>
    <row r="419" spans="1:65" s="2" customFormat="1">
      <c r="A419" s="36"/>
      <c r="B419" s="37"/>
      <c r="C419" s="38"/>
      <c r="D419" s="193" t="s">
        <v>145</v>
      </c>
      <c r="E419" s="38"/>
      <c r="F419" s="194" t="s">
        <v>1348</v>
      </c>
      <c r="G419" s="38"/>
      <c r="H419" s="38"/>
      <c r="I419" s="195"/>
      <c r="J419" s="38"/>
      <c r="K419" s="38"/>
      <c r="L419" s="41"/>
      <c r="M419" s="196"/>
      <c r="N419" s="197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145</v>
      </c>
      <c r="AU419" s="19" t="s">
        <v>79</v>
      </c>
    </row>
    <row r="420" spans="1:65" s="13" customFormat="1">
      <c r="B420" s="198"/>
      <c r="C420" s="199"/>
      <c r="D420" s="200" t="s">
        <v>147</v>
      </c>
      <c r="E420" s="201" t="s">
        <v>18</v>
      </c>
      <c r="F420" s="202" t="s">
        <v>1009</v>
      </c>
      <c r="G420" s="199"/>
      <c r="H420" s="201" t="s">
        <v>18</v>
      </c>
      <c r="I420" s="203"/>
      <c r="J420" s="199"/>
      <c r="K420" s="199"/>
      <c r="L420" s="204"/>
      <c r="M420" s="205"/>
      <c r="N420" s="206"/>
      <c r="O420" s="206"/>
      <c r="P420" s="206"/>
      <c r="Q420" s="206"/>
      <c r="R420" s="206"/>
      <c r="S420" s="206"/>
      <c r="T420" s="207"/>
      <c r="AT420" s="208" t="s">
        <v>147</v>
      </c>
      <c r="AU420" s="208" t="s">
        <v>79</v>
      </c>
      <c r="AV420" s="13" t="s">
        <v>77</v>
      </c>
      <c r="AW420" s="13" t="s">
        <v>31</v>
      </c>
      <c r="AX420" s="13" t="s">
        <v>70</v>
      </c>
      <c r="AY420" s="208" t="s">
        <v>136</v>
      </c>
    </row>
    <row r="421" spans="1:65" s="13" customFormat="1">
      <c r="B421" s="198"/>
      <c r="C421" s="199"/>
      <c r="D421" s="200" t="s">
        <v>147</v>
      </c>
      <c r="E421" s="201" t="s">
        <v>18</v>
      </c>
      <c r="F421" s="202" t="s">
        <v>1037</v>
      </c>
      <c r="G421" s="199"/>
      <c r="H421" s="201" t="s">
        <v>18</v>
      </c>
      <c r="I421" s="203"/>
      <c r="J421" s="199"/>
      <c r="K421" s="199"/>
      <c r="L421" s="204"/>
      <c r="M421" s="205"/>
      <c r="N421" s="206"/>
      <c r="O421" s="206"/>
      <c r="P421" s="206"/>
      <c r="Q421" s="206"/>
      <c r="R421" s="206"/>
      <c r="S421" s="206"/>
      <c r="T421" s="207"/>
      <c r="AT421" s="208" t="s">
        <v>147</v>
      </c>
      <c r="AU421" s="208" t="s">
        <v>79</v>
      </c>
      <c r="AV421" s="13" t="s">
        <v>77</v>
      </c>
      <c r="AW421" s="13" t="s">
        <v>31</v>
      </c>
      <c r="AX421" s="13" t="s">
        <v>70</v>
      </c>
      <c r="AY421" s="208" t="s">
        <v>136</v>
      </c>
    </row>
    <row r="422" spans="1:65" s="13" customFormat="1">
      <c r="B422" s="198"/>
      <c r="C422" s="199"/>
      <c r="D422" s="200" t="s">
        <v>147</v>
      </c>
      <c r="E422" s="201" t="s">
        <v>18</v>
      </c>
      <c r="F422" s="202" t="s">
        <v>1114</v>
      </c>
      <c r="G422" s="199"/>
      <c r="H422" s="201" t="s">
        <v>18</v>
      </c>
      <c r="I422" s="203"/>
      <c r="J422" s="199"/>
      <c r="K422" s="199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147</v>
      </c>
      <c r="AU422" s="208" t="s">
        <v>79</v>
      </c>
      <c r="AV422" s="13" t="s">
        <v>77</v>
      </c>
      <c r="AW422" s="13" t="s">
        <v>31</v>
      </c>
      <c r="AX422" s="13" t="s">
        <v>70</v>
      </c>
      <c r="AY422" s="208" t="s">
        <v>136</v>
      </c>
    </row>
    <row r="423" spans="1:65" s="14" customFormat="1">
      <c r="B423" s="209"/>
      <c r="C423" s="210"/>
      <c r="D423" s="200" t="s">
        <v>147</v>
      </c>
      <c r="E423" s="211" t="s">
        <v>18</v>
      </c>
      <c r="F423" s="212" t="s">
        <v>1349</v>
      </c>
      <c r="G423" s="210"/>
      <c r="H423" s="213">
        <v>35.776000000000003</v>
      </c>
      <c r="I423" s="214"/>
      <c r="J423" s="210"/>
      <c r="K423" s="210"/>
      <c r="L423" s="215"/>
      <c r="M423" s="216"/>
      <c r="N423" s="217"/>
      <c r="O423" s="217"/>
      <c r="P423" s="217"/>
      <c r="Q423" s="217"/>
      <c r="R423" s="217"/>
      <c r="S423" s="217"/>
      <c r="T423" s="218"/>
      <c r="AT423" s="219" t="s">
        <v>147</v>
      </c>
      <c r="AU423" s="219" t="s">
        <v>79</v>
      </c>
      <c r="AV423" s="14" t="s">
        <v>79</v>
      </c>
      <c r="AW423" s="14" t="s">
        <v>31</v>
      </c>
      <c r="AX423" s="14" t="s">
        <v>70</v>
      </c>
      <c r="AY423" s="219" t="s">
        <v>136</v>
      </c>
    </row>
    <row r="424" spans="1:65" s="15" customFormat="1">
      <c r="B424" s="220"/>
      <c r="C424" s="221"/>
      <c r="D424" s="200" t="s">
        <v>147</v>
      </c>
      <c r="E424" s="222" t="s">
        <v>18</v>
      </c>
      <c r="F424" s="223" t="s">
        <v>150</v>
      </c>
      <c r="G424" s="221"/>
      <c r="H424" s="224">
        <v>35.776000000000003</v>
      </c>
      <c r="I424" s="225"/>
      <c r="J424" s="221"/>
      <c r="K424" s="221"/>
      <c r="L424" s="226"/>
      <c r="M424" s="227"/>
      <c r="N424" s="228"/>
      <c r="O424" s="228"/>
      <c r="P424" s="228"/>
      <c r="Q424" s="228"/>
      <c r="R424" s="228"/>
      <c r="S424" s="228"/>
      <c r="T424" s="229"/>
      <c r="AT424" s="230" t="s">
        <v>147</v>
      </c>
      <c r="AU424" s="230" t="s">
        <v>79</v>
      </c>
      <c r="AV424" s="15" t="s">
        <v>143</v>
      </c>
      <c r="AW424" s="15" t="s">
        <v>31</v>
      </c>
      <c r="AX424" s="15" t="s">
        <v>77</v>
      </c>
      <c r="AY424" s="230" t="s">
        <v>136</v>
      </c>
    </row>
    <row r="425" spans="1:65" s="2" customFormat="1" ht="16.5" customHeight="1">
      <c r="A425" s="36"/>
      <c r="B425" s="37"/>
      <c r="C425" s="180" t="s">
        <v>825</v>
      </c>
      <c r="D425" s="180" t="s">
        <v>138</v>
      </c>
      <c r="E425" s="181" t="s">
        <v>1350</v>
      </c>
      <c r="F425" s="182" t="s">
        <v>1351</v>
      </c>
      <c r="G425" s="183" t="s">
        <v>141</v>
      </c>
      <c r="H425" s="184">
        <v>35.776000000000003</v>
      </c>
      <c r="I425" s="185"/>
      <c r="J425" s="186">
        <f>ROUND(I425*H425,2)</f>
        <v>0</v>
      </c>
      <c r="K425" s="182" t="s">
        <v>142</v>
      </c>
      <c r="L425" s="41"/>
      <c r="M425" s="187" t="s">
        <v>18</v>
      </c>
      <c r="N425" s="188" t="s">
        <v>41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143</v>
      </c>
      <c r="AT425" s="191" t="s">
        <v>138</v>
      </c>
      <c r="AU425" s="191" t="s">
        <v>79</v>
      </c>
      <c r="AY425" s="19" t="s">
        <v>136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77</v>
      </c>
      <c r="BK425" s="192">
        <f>ROUND(I425*H425,2)</f>
        <v>0</v>
      </c>
      <c r="BL425" s="19" t="s">
        <v>143</v>
      </c>
      <c r="BM425" s="191" t="s">
        <v>1352</v>
      </c>
    </row>
    <row r="426" spans="1:65" s="2" customFormat="1">
      <c r="A426" s="36"/>
      <c r="B426" s="37"/>
      <c r="C426" s="38"/>
      <c r="D426" s="193" t="s">
        <v>145</v>
      </c>
      <c r="E426" s="38"/>
      <c r="F426" s="194" t="s">
        <v>1353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145</v>
      </c>
      <c r="AU426" s="19" t="s">
        <v>79</v>
      </c>
    </row>
    <row r="427" spans="1:65" s="2" customFormat="1" ht="16.5" customHeight="1">
      <c r="A427" s="36"/>
      <c r="B427" s="37"/>
      <c r="C427" s="180" t="s">
        <v>827</v>
      </c>
      <c r="D427" s="180" t="s">
        <v>138</v>
      </c>
      <c r="E427" s="181" t="s">
        <v>1354</v>
      </c>
      <c r="F427" s="182" t="s">
        <v>1355</v>
      </c>
      <c r="G427" s="183" t="s">
        <v>141</v>
      </c>
      <c r="H427" s="184">
        <v>175.96</v>
      </c>
      <c r="I427" s="185"/>
      <c r="J427" s="186">
        <f>ROUND(I427*H427,2)</f>
        <v>0</v>
      </c>
      <c r="K427" s="182" t="s">
        <v>142</v>
      </c>
      <c r="L427" s="41"/>
      <c r="M427" s="187" t="s">
        <v>18</v>
      </c>
      <c r="N427" s="188" t="s">
        <v>41</v>
      </c>
      <c r="O427" s="66"/>
      <c r="P427" s="189">
        <f>O427*H427</f>
        <v>0</v>
      </c>
      <c r="Q427" s="189">
        <v>0.4</v>
      </c>
      <c r="R427" s="189">
        <f>Q427*H427</f>
        <v>70.384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143</v>
      </c>
      <c r="AT427" s="191" t="s">
        <v>138</v>
      </c>
      <c r="AU427" s="191" t="s">
        <v>79</v>
      </c>
      <c r="AY427" s="19" t="s">
        <v>136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77</v>
      </c>
      <c r="BK427" s="192">
        <f>ROUND(I427*H427,2)</f>
        <v>0</v>
      </c>
      <c r="BL427" s="19" t="s">
        <v>143</v>
      </c>
      <c r="BM427" s="191" t="s">
        <v>1356</v>
      </c>
    </row>
    <row r="428" spans="1:65" s="2" customFormat="1">
      <c r="A428" s="36"/>
      <c r="B428" s="37"/>
      <c r="C428" s="38"/>
      <c r="D428" s="193" t="s">
        <v>145</v>
      </c>
      <c r="E428" s="38"/>
      <c r="F428" s="194" t="s">
        <v>1357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145</v>
      </c>
      <c r="AU428" s="19" t="s">
        <v>79</v>
      </c>
    </row>
    <row r="429" spans="1:65" s="13" customFormat="1">
      <c r="B429" s="198"/>
      <c r="C429" s="199"/>
      <c r="D429" s="200" t="s">
        <v>147</v>
      </c>
      <c r="E429" s="201" t="s">
        <v>18</v>
      </c>
      <c r="F429" s="202" t="s">
        <v>1009</v>
      </c>
      <c r="G429" s="199"/>
      <c r="H429" s="201" t="s">
        <v>18</v>
      </c>
      <c r="I429" s="203"/>
      <c r="J429" s="199"/>
      <c r="K429" s="199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147</v>
      </c>
      <c r="AU429" s="208" t="s">
        <v>79</v>
      </c>
      <c r="AV429" s="13" t="s">
        <v>77</v>
      </c>
      <c r="AW429" s="13" t="s">
        <v>31</v>
      </c>
      <c r="AX429" s="13" t="s">
        <v>70</v>
      </c>
      <c r="AY429" s="208" t="s">
        <v>136</v>
      </c>
    </row>
    <row r="430" spans="1:65" s="13" customFormat="1">
      <c r="B430" s="198"/>
      <c r="C430" s="199"/>
      <c r="D430" s="200" t="s">
        <v>147</v>
      </c>
      <c r="E430" s="201" t="s">
        <v>18</v>
      </c>
      <c r="F430" s="202" t="s">
        <v>1037</v>
      </c>
      <c r="G430" s="199"/>
      <c r="H430" s="201" t="s">
        <v>18</v>
      </c>
      <c r="I430" s="203"/>
      <c r="J430" s="199"/>
      <c r="K430" s="199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147</v>
      </c>
      <c r="AU430" s="208" t="s">
        <v>79</v>
      </c>
      <c r="AV430" s="13" t="s">
        <v>77</v>
      </c>
      <c r="AW430" s="13" t="s">
        <v>31</v>
      </c>
      <c r="AX430" s="13" t="s">
        <v>70</v>
      </c>
      <c r="AY430" s="208" t="s">
        <v>136</v>
      </c>
    </row>
    <row r="431" spans="1:65" s="14" customFormat="1">
      <c r="B431" s="209"/>
      <c r="C431" s="210"/>
      <c r="D431" s="200" t="s">
        <v>147</v>
      </c>
      <c r="E431" s="211" t="s">
        <v>18</v>
      </c>
      <c r="F431" s="212" t="s">
        <v>1358</v>
      </c>
      <c r="G431" s="210"/>
      <c r="H431" s="213">
        <v>87.98</v>
      </c>
      <c r="I431" s="214"/>
      <c r="J431" s="210"/>
      <c r="K431" s="210"/>
      <c r="L431" s="215"/>
      <c r="M431" s="216"/>
      <c r="N431" s="217"/>
      <c r="O431" s="217"/>
      <c r="P431" s="217"/>
      <c r="Q431" s="217"/>
      <c r="R431" s="217"/>
      <c r="S431" s="217"/>
      <c r="T431" s="218"/>
      <c r="AT431" s="219" t="s">
        <v>147</v>
      </c>
      <c r="AU431" s="219" t="s">
        <v>79</v>
      </c>
      <c r="AV431" s="14" t="s">
        <v>79</v>
      </c>
      <c r="AW431" s="14" t="s">
        <v>31</v>
      </c>
      <c r="AX431" s="14" t="s">
        <v>70</v>
      </c>
      <c r="AY431" s="219" t="s">
        <v>136</v>
      </c>
    </row>
    <row r="432" spans="1:65" s="14" customFormat="1">
      <c r="B432" s="209"/>
      <c r="C432" s="210"/>
      <c r="D432" s="200" t="s">
        <v>147</v>
      </c>
      <c r="E432" s="211" t="s">
        <v>18</v>
      </c>
      <c r="F432" s="212" t="s">
        <v>1359</v>
      </c>
      <c r="G432" s="210"/>
      <c r="H432" s="213">
        <v>87.98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147</v>
      </c>
      <c r="AU432" s="219" t="s">
        <v>79</v>
      </c>
      <c r="AV432" s="14" t="s">
        <v>79</v>
      </c>
      <c r="AW432" s="14" t="s">
        <v>31</v>
      </c>
      <c r="AX432" s="14" t="s">
        <v>70</v>
      </c>
      <c r="AY432" s="219" t="s">
        <v>136</v>
      </c>
    </row>
    <row r="433" spans="1:65" s="15" customFormat="1">
      <c r="B433" s="220"/>
      <c r="C433" s="221"/>
      <c r="D433" s="200" t="s">
        <v>147</v>
      </c>
      <c r="E433" s="222" t="s">
        <v>18</v>
      </c>
      <c r="F433" s="223" t="s">
        <v>150</v>
      </c>
      <c r="G433" s="221"/>
      <c r="H433" s="224">
        <v>175.96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147</v>
      </c>
      <c r="AU433" s="230" t="s">
        <v>79</v>
      </c>
      <c r="AV433" s="15" t="s">
        <v>143</v>
      </c>
      <c r="AW433" s="15" t="s">
        <v>31</v>
      </c>
      <c r="AX433" s="15" t="s">
        <v>77</v>
      </c>
      <c r="AY433" s="230" t="s">
        <v>136</v>
      </c>
    </row>
    <row r="434" spans="1:65" s="2" customFormat="1" ht="24.15" customHeight="1">
      <c r="A434" s="36"/>
      <c r="B434" s="37"/>
      <c r="C434" s="180" t="s">
        <v>1360</v>
      </c>
      <c r="D434" s="180" t="s">
        <v>138</v>
      </c>
      <c r="E434" s="181" t="s">
        <v>1361</v>
      </c>
      <c r="F434" s="182" t="s">
        <v>1362</v>
      </c>
      <c r="G434" s="183" t="s">
        <v>199</v>
      </c>
      <c r="H434" s="184">
        <v>9.8000000000000007</v>
      </c>
      <c r="I434" s="185"/>
      <c r="J434" s="186">
        <f>ROUND(I434*H434,2)</f>
        <v>0</v>
      </c>
      <c r="K434" s="182" t="s">
        <v>142</v>
      </c>
      <c r="L434" s="41"/>
      <c r="M434" s="187" t="s">
        <v>18</v>
      </c>
      <c r="N434" s="188" t="s">
        <v>41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143</v>
      </c>
      <c r="AT434" s="191" t="s">
        <v>138</v>
      </c>
      <c r="AU434" s="191" t="s">
        <v>79</v>
      </c>
      <c r="AY434" s="19" t="s">
        <v>136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77</v>
      </c>
      <c r="BK434" s="192">
        <f>ROUND(I434*H434,2)</f>
        <v>0</v>
      </c>
      <c r="BL434" s="19" t="s">
        <v>143</v>
      </c>
      <c r="BM434" s="191" t="s">
        <v>1363</v>
      </c>
    </row>
    <row r="435" spans="1:65" s="2" customFormat="1">
      <c r="A435" s="36"/>
      <c r="B435" s="37"/>
      <c r="C435" s="38"/>
      <c r="D435" s="193" t="s">
        <v>145</v>
      </c>
      <c r="E435" s="38"/>
      <c r="F435" s="194" t="s">
        <v>1364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145</v>
      </c>
      <c r="AU435" s="19" t="s">
        <v>79</v>
      </c>
    </row>
    <row r="436" spans="1:65" s="13" customFormat="1">
      <c r="B436" s="198"/>
      <c r="C436" s="199"/>
      <c r="D436" s="200" t="s">
        <v>147</v>
      </c>
      <c r="E436" s="201" t="s">
        <v>18</v>
      </c>
      <c r="F436" s="202" t="s">
        <v>1009</v>
      </c>
      <c r="G436" s="199"/>
      <c r="H436" s="201" t="s">
        <v>18</v>
      </c>
      <c r="I436" s="203"/>
      <c r="J436" s="199"/>
      <c r="K436" s="199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147</v>
      </c>
      <c r="AU436" s="208" t="s">
        <v>79</v>
      </c>
      <c r="AV436" s="13" t="s">
        <v>77</v>
      </c>
      <c r="AW436" s="13" t="s">
        <v>31</v>
      </c>
      <c r="AX436" s="13" t="s">
        <v>70</v>
      </c>
      <c r="AY436" s="208" t="s">
        <v>136</v>
      </c>
    </row>
    <row r="437" spans="1:65" s="13" customFormat="1">
      <c r="B437" s="198"/>
      <c r="C437" s="199"/>
      <c r="D437" s="200" t="s">
        <v>147</v>
      </c>
      <c r="E437" s="201" t="s">
        <v>18</v>
      </c>
      <c r="F437" s="202" t="s">
        <v>1037</v>
      </c>
      <c r="G437" s="199"/>
      <c r="H437" s="201" t="s">
        <v>18</v>
      </c>
      <c r="I437" s="203"/>
      <c r="J437" s="199"/>
      <c r="K437" s="199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147</v>
      </c>
      <c r="AU437" s="208" t="s">
        <v>79</v>
      </c>
      <c r="AV437" s="13" t="s">
        <v>77</v>
      </c>
      <c r="AW437" s="13" t="s">
        <v>31</v>
      </c>
      <c r="AX437" s="13" t="s">
        <v>70</v>
      </c>
      <c r="AY437" s="208" t="s">
        <v>136</v>
      </c>
    </row>
    <row r="438" spans="1:65" s="14" customFormat="1">
      <c r="B438" s="209"/>
      <c r="C438" s="210"/>
      <c r="D438" s="200" t="s">
        <v>147</v>
      </c>
      <c r="E438" s="211" t="s">
        <v>18</v>
      </c>
      <c r="F438" s="212" t="s">
        <v>1044</v>
      </c>
      <c r="G438" s="210"/>
      <c r="H438" s="213">
        <v>9.8000000000000007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147</v>
      </c>
      <c r="AU438" s="219" t="s">
        <v>79</v>
      </c>
      <c r="AV438" s="14" t="s">
        <v>79</v>
      </c>
      <c r="AW438" s="14" t="s">
        <v>31</v>
      </c>
      <c r="AX438" s="14" t="s">
        <v>70</v>
      </c>
      <c r="AY438" s="219" t="s">
        <v>136</v>
      </c>
    </row>
    <row r="439" spans="1:65" s="15" customFormat="1">
      <c r="B439" s="220"/>
      <c r="C439" s="221"/>
      <c r="D439" s="200" t="s">
        <v>147</v>
      </c>
      <c r="E439" s="222" t="s">
        <v>18</v>
      </c>
      <c r="F439" s="223" t="s">
        <v>150</v>
      </c>
      <c r="G439" s="221"/>
      <c r="H439" s="224">
        <v>9.8000000000000007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147</v>
      </c>
      <c r="AU439" s="230" t="s">
        <v>79</v>
      </c>
      <c r="AV439" s="15" t="s">
        <v>143</v>
      </c>
      <c r="AW439" s="15" t="s">
        <v>31</v>
      </c>
      <c r="AX439" s="15" t="s">
        <v>77</v>
      </c>
      <c r="AY439" s="230" t="s">
        <v>136</v>
      </c>
    </row>
    <row r="440" spans="1:65" s="2" customFormat="1" ht="16.5" customHeight="1">
      <c r="A440" s="36"/>
      <c r="B440" s="37"/>
      <c r="C440" s="180" t="s">
        <v>1365</v>
      </c>
      <c r="D440" s="180" t="s">
        <v>138</v>
      </c>
      <c r="E440" s="181" t="s">
        <v>1366</v>
      </c>
      <c r="F440" s="182" t="s">
        <v>1367</v>
      </c>
      <c r="G440" s="183" t="s">
        <v>199</v>
      </c>
      <c r="H440" s="184">
        <v>19.350000000000001</v>
      </c>
      <c r="I440" s="185"/>
      <c r="J440" s="186">
        <f>ROUND(I440*H440,2)</f>
        <v>0</v>
      </c>
      <c r="K440" s="182" t="s">
        <v>142</v>
      </c>
      <c r="L440" s="41"/>
      <c r="M440" s="187" t="s">
        <v>18</v>
      </c>
      <c r="N440" s="188" t="s">
        <v>41</v>
      </c>
      <c r="O440" s="66"/>
      <c r="P440" s="189">
        <f>O440*H440</f>
        <v>0</v>
      </c>
      <c r="Q440" s="189">
        <v>2.09</v>
      </c>
      <c r="R440" s="189">
        <f>Q440*H440</f>
        <v>40.441499999999998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143</v>
      </c>
      <c r="AT440" s="191" t="s">
        <v>138</v>
      </c>
      <c r="AU440" s="191" t="s">
        <v>79</v>
      </c>
      <c r="AY440" s="19" t="s">
        <v>136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77</v>
      </c>
      <c r="BK440" s="192">
        <f>ROUND(I440*H440,2)</f>
        <v>0</v>
      </c>
      <c r="BL440" s="19" t="s">
        <v>143</v>
      </c>
      <c r="BM440" s="191" t="s">
        <v>1368</v>
      </c>
    </row>
    <row r="441" spans="1:65" s="2" customFormat="1">
      <c r="A441" s="36"/>
      <c r="B441" s="37"/>
      <c r="C441" s="38"/>
      <c r="D441" s="193" t="s">
        <v>145</v>
      </c>
      <c r="E441" s="38"/>
      <c r="F441" s="194" t="s">
        <v>1369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145</v>
      </c>
      <c r="AU441" s="19" t="s">
        <v>79</v>
      </c>
    </row>
    <row r="442" spans="1:65" s="13" customFormat="1">
      <c r="B442" s="198"/>
      <c r="C442" s="199"/>
      <c r="D442" s="200" t="s">
        <v>147</v>
      </c>
      <c r="E442" s="201" t="s">
        <v>18</v>
      </c>
      <c r="F442" s="202" t="s">
        <v>1009</v>
      </c>
      <c r="G442" s="199"/>
      <c r="H442" s="201" t="s">
        <v>18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147</v>
      </c>
      <c r="AU442" s="208" t="s">
        <v>79</v>
      </c>
      <c r="AV442" s="13" t="s">
        <v>77</v>
      </c>
      <c r="AW442" s="13" t="s">
        <v>31</v>
      </c>
      <c r="AX442" s="13" t="s">
        <v>70</v>
      </c>
      <c r="AY442" s="208" t="s">
        <v>136</v>
      </c>
    </row>
    <row r="443" spans="1:65" s="13" customFormat="1">
      <c r="B443" s="198"/>
      <c r="C443" s="199"/>
      <c r="D443" s="200" t="s">
        <v>147</v>
      </c>
      <c r="E443" s="201" t="s">
        <v>18</v>
      </c>
      <c r="F443" s="202" t="s">
        <v>1037</v>
      </c>
      <c r="G443" s="199"/>
      <c r="H443" s="201" t="s">
        <v>18</v>
      </c>
      <c r="I443" s="203"/>
      <c r="J443" s="199"/>
      <c r="K443" s="199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147</v>
      </c>
      <c r="AU443" s="208" t="s">
        <v>79</v>
      </c>
      <c r="AV443" s="13" t="s">
        <v>77</v>
      </c>
      <c r="AW443" s="13" t="s">
        <v>31</v>
      </c>
      <c r="AX443" s="13" t="s">
        <v>70</v>
      </c>
      <c r="AY443" s="208" t="s">
        <v>136</v>
      </c>
    </row>
    <row r="444" spans="1:65" s="14" customFormat="1">
      <c r="B444" s="209"/>
      <c r="C444" s="210"/>
      <c r="D444" s="200" t="s">
        <v>147</v>
      </c>
      <c r="E444" s="211" t="s">
        <v>18</v>
      </c>
      <c r="F444" s="212" t="s">
        <v>1370</v>
      </c>
      <c r="G444" s="210"/>
      <c r="H444" s="213">
        <v>19.350000000000001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147</v>
      </c>
      <c r="AU444" s="219" t="s">
        <v>79</v>
      </c>
      <c r="AV444" s="14" t="s">
        <v>79</v>
      </c>
      <c r="AW444" s="14" t="s">
        <v>31</v>
      </c>
      <c r="AX444" s="14" t="s">
        <v>70</v>
      </c>
      <c r="AY444" s="219" t="s">
        <v>136</v>
      </c>
    </row>
    <row r="445" spans="1:65" s="15" customFormat="1">
      <c r="B445" s="220"/>
      <c r="C445" s="221"/>
      <c r="D445" s="200" t="s">
        <v>147</v>
      </c>
      <c r="E445" s="222" t="s">
        <v>18</v>
      </c>
      <c r="F445" s="223" t="s">
        <v>150</v>
      </c>
      <c r="G445" s="221"/>
      <c r="H445" s="224">
        <v>19.350000000000001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147</v>
      </c>
      <c r="AU445" s="230" t="s">
        <v>79</v>
      </c>
      <c r="AV445" s="15" t="s">
        <v>143</v>
      </c>
      <c r="AW445" s="15" t="s">
        <v>31</v>
      </c>
      <c r="AX445" s="15" t="s">
        <v>77</v>
      </c>
      <c r="AY445" s="230" t="s">
        <v>136</v>
      </c>
    </row>
    <row r="446" spans="1:65" s="2" customFormat="1" ht="24.15" customHeight="1">
      <c r="A446" s="36"/>
      <c r="B446" s="37"/>
      <c r="C446" s="180" t="s">
        <v>1371</v>
      </c>
      <c r="D446" s="180" t="s">
        <v>138</v>
      </c>
      <c r="E446" s="181" t="s">
        <v>1372</v>
      </c>
      <c r="F446" s="182" t="s">
        <v>1373</v>
      </c>
      <c r="G446" s="183" t="s">
        <v>199</v>
      </c>
      <c r="H446" s="184">
        <v>4.282</v>
      </c>
      <c r="I446" s="185"/>
      <c r="J446" s="186">
        <f>ROUND(I446*H446,2)</f>
        <v>0</v>
      </c>
      <c r="K446" s="182" t="s">
        <v>142</v>
      </c>
      <c r="L446" s="41"/>
      <c r="M446" s="187" t="s">
        <v>18</v>
      </c>
      <c r="N446" s="188" t="s">
        <v>41</v>
      </c>
      <c r="O446" s="66"/>
      <c r="P446" s="189">
        <f>O446*H446</f>
        <v>0</v>
      </c>
      <c r="Q446" s="189">
        <v>2.13408</v>
      </c>
      <c r="R446" s="189">
        <f>Q446*H446</f>
        <v>9.1381305600000005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143</v>
      </c>
      <c r="AT446" s="191" t="s">
        <v>138</v>
      </c>
      <c r="AU446" s="191" t="s">
        <v>79</v>
      </c>
      <c r="AY446" s="19" t="s">
        <v>136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77</v>
      </c>
      <c r="BK446" s="192">
        <f>ROUND(I446*H446,2)</f>
        <v>0</v>
      </c>
      <c r="BL446" s="19" t="s">
        <v>143</v>
      </c>
      <c r="BM446" s="191" t="s">
        <v>1374</v>
      </c>
    </row>
    <row r="447" spans="1:65" s="2" customFormat="1">
      <c r="A447" s="36"/>
      <c r="B447" s="37"/>
      <c r="C447" s="38"/>
      <c r="D447" s="193" t="s">
        <v>145</v>
      </c>
      <c r="E447" s="38"/>
      <c r="F447" s="194" t="s">
        <v>1375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145</v>
      </c>
      <c r="AU447" s="19" t="s">
        <v>79</v>
      </c>
    </row>
    <row r="448" spans="1:65" s="13" customFormat="1">
      <c r="B448" s="198"/>
      <c r="C448" s="199"/>
      <c r="D448" s="200" t="s">
        <v>147</v>
      </c>
      <c r="E448" s="201" t="s">
        <v>18</v>
      </c>
      <c r="F448" s="202" t="s">
        <v>1009</v>
      </c>
      <c r="G448" s="199"/>
      <c r="H448" s="201" t="s">
        <v>18</v>
      </c>
      <c r="I448" s="203"/>
      <c r="J448" s="199"/>
      <c r="K448" s="199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147</v>
      </c>
      <c r="AU448" s="208" t="s">
        <v>79</v>
      </c>
      <c r="AV448" s="13" t="s">
        <v>77</v>
      </c>
      <c r="AW448" s="13" t="s">
        <v>31</v>
      </c>
      <c r="AX448" s="13" t="s">
        <v>70</v>
      </c>
      <c r="AY448" s="208" t="s">
        <v>136</v>
      </c>
    </row>
    <row r="449" spans="1:65" s="13" customFormat="1">
      <c r="B449" s="198"/>
      <c r="C449" s="199"/>
      <c r="D449" s="200" t="s">
        <v>147</v>
      </c>
      <c r="E449" s="201" t="s">
        <v>18</v>
      </c>
      <c r="F449" s="202" t="s">
        <v>1037</v>
      </c>
      <c r="G449" s="199"/>
      <c r="H449" s="201" t="s">
        <v>18</v>
      </c>
      <c r="I449" s="203"/>
      <c r="J449" s="199"/>
      <c r="K449" s="199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147</v>
      </c>
      <c r="AU449" s="208" t="s">
        <v>79</v>
      </c>
      <c r="AV449" s="13" t="s">
        <v>77</v>
      </c>
      <c r="AW449" s="13" t="s">
        <v>31</v>
      </c>
      <c r="AX449" s="13" t="s">
        <v>70</v>
      </c>
      <c r="AY449" s="208" t="s">
        <v>136</v>
      </c>
    </row>
    <row r="450" spans="1:65" s="14" customFormat="1">
      <c r="B450" s="209"/>
      <c r="C450" s="210"/>
      <c r="D450" s="200" t="s">
        <v>147</v>
      </c>
      <c r="E450" s="211" t="s">
        <v>18</v>
      </c>
      <c r="F450" s="212" t="s">
        <v>1376</v>
      </c>
      <c r="G450" s="210"/>
      <c r="H450" s="213">
        <v>4.282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147</v>
      </c>
      <c r="AU450" s="219" t="s">
        <v>79</v>
      </c>
      <c r="AV450" s="14" t="s">
        <v>79</v>
      </c>
      <c r="AW450" s="14" t="s">
        <v>31</v>
      </c>
      <c r="AX450" s="14" t="s">
        <v>70</v>
      </c>
      <c r="AY450" s="219" t="s">
        <v>136</v>
      </c>
    </row>
    <row r="451" spans="1:65" s="15" customFormat="1">
      <c r="B451" s="220"/>
      <c r="C451" s="221"/>
      <c r="D451" s="200" t="s">
        <v>147</v>
      </c>
      <c r="E451" s="222" t="s">
        <v>18</v>
      </c>
      <c r="F451" s="223" t="s">
        <v>150</v>
      </c>
      <c r="G451" s="221"/>
      <c r="H451" s="224">
        <v>4.282</v>
      </c>
      <c r="I451" s="225"/>
      <c r="J451" s="221"/>
      <c r="K451" s="221"/>
      <c r="L451" s="226"/>
      <c r="M451" s="227"/>
      <c r="N451" s="228"/>
      <c r="O451" s="228"/>
      <c r="P451" s="228"/>
      <c r="Q451" s="228"/>
      <c r="R451" s="228"/>
      <c r="S451" s="228"/>
      <c r="T451" s="229"/>
      <c r="AT451" s="230" t="s">
        <v>147</v>
      </c>
      <c r="AU451" s="230" t="s">
        <v>79</v>
      </c>
      <c r="AV451" s="15" t="s">
        <v>143</v>
      </c>
      <c r="AW451" s="15" t="s">
        <v>31</v>
      </c>
      <c r="AX451" s="15" t="s">
        <v>77</v>
      </c>
      <c r="AY451" s="230" t="s">
        <v>136</v>
      </c>
    </row>
    <row r="452" spans="1:65" s="2" customFormat="1" ht="24.15" customHeight="1">
      <c r="A452" s="36"/>
      <c r="B452" s="37"/>
      <c r="C452" s="180" t="s">
        <v>1377</v>
      </c>
      <c r="D452" s="180" t="s">
        <v>138</v>
      </c>
      <c r="E452" s="181" t="s">
        <v>1378</v>
      </c>
      <c r="F452" s="182" t="s">
        <v>1379</v>
      </c>
      <c r="G452" s="183" t="s">
        <v>141</v>
      </c>
      <c r="H452" s="184">
        <v>14.711</v>
      </c>
      <c r="I452" s="185"/>
      <c r="J452" s="186">
        <f>ROUND(I452*H452,2)</f>
        <v>0</v>
      </c>
      <c r="K452" s="182" t="s">
        <v>142</v>
      </c>
      <c r="L452" s="41"/>
      <c r="M452" s="187" t="s">
        <v>18</v>
      </c>
      <c r="N452" s="188" t="s">
        <v>41</v>
      </c>
      <c r="O452" s="66"/>
      <c r="P452" s="189">
        <f>O452*H452</f>
        <v>0</v>
      </c>
      <c r="Q452" s="189">
        <v>1.2878099999999999</v>
      </c>
      <c r="R452" s="189">
        <f>Q452*H452</f>
        <v>18.944972910000001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143</v>
      </c>
      <c r="AT452" s="191" t="s">
        <v>138</v>
      </c>
      <c r="AU452" s="191" t="s">
        <v>79</v>
      </c>
      <c r="AY452" s="19" t="s">
        <v>136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9" t="s">
        <v>77</v>
      </c>
      <c r="BK452" s="192">
        <f>ROUND(I452*H452,2)</f>
        <v>0</v>
      </c>
      <c r="BL452" s="19" t="s">
        <v>143</v>
      </c>
      <c r="BM452" s="191" t="s">
        <v>1380</v>
      </c>
    </row>
    <row r="453" spans="1:65" s="2" customFormat="1">
      <c r="A453" s="36"/>
      <c r="B453" s="37"/>
      <c r="C453" s="38"/>
      <c r="D453" s="193" t="s">
        <v>145</v>
      </c>
      <c r="E453" s="38"/>
      <c r="F453" s="194" t="s">
        <v>1381</v>
      </c>
      <c r="G453" s="38"/>
      <c r="H453" s="38"/>
      <c r="I453" s="195"/>
      <c r="J453" s="38"/>
      <c r="K453" s="38"/>
      <c r="L453" s="41"/>
      <c r="M453" s="196"/>
      <c r="N453" s="197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145</v>
      </c>
      <c r="AU453" s="19" t="s">
        <v>79</v>
      </c>
    </row>
    <row r="454" spans="1:65" s="13" customFormat="1">
      <c r="B454" s="198"/>
      <c r="C454" s="199"/>
      <c r="D454" s="200" t="s">
        <v>147</v>
      </c>
      <c r="E454" s="201" t="s">
        <v>18</v>
      </c>
      <c r="F454" s="202" t="s">
        <v>1009</v>
      </c>
      <c r="G454" s="199"/>
      <c r="H454" s="201" t="s">
        <v>18</v>
      </c>
      <c r="I454" s="203"/>
      <c r="J454" s="199"/>
      <c r="K454" s="199"/>
      <c r="L454" s="204"/>
      <c r="M454" s="205"/>
      <c r="N454" s="206"/>
      <c r="O454" s="206"/>
      <c r="P454" s="206"/>
      <c r="Q454" s="206"/>
      <c r="R454" s="206"/>
      <c r="S454" s="206"/>
      <c r="T454" s="207"/>
      <c r="AT454" s="208" t="s">
        <v>147</v>
      </c>
      <c r="AU454" s="208" t="s">
        <v>79</v>
      </c>
      <c r="AV454" s="13" t="s">
        <v>77</v>
      </c>
      <c r="AW454" s="13" t="s">
        <v>31</v>
      </c>
      <c r="AX454" s="13" t="s">
        <v>70</v>
      </c>
      <c r="AY454" s="208" t="s">
        <v>136</v>
      </c>
    </row>
    <row r="455" spans="1:65" s="13" customFormat="1">
      <c r="B455" s="198"/>
      <c r="C455" s="199"/>
      <c r="D455" s="200" t="s">
        <v>147</v>
      </c>
      <c r="E455" s="201" t="s">
        <v>18</v>
      </c>
      <c r="F455" s="202" t="s">
        <v>1037</v>
      </c>
      <c r="G455" s="199"/>
      <c r="H455" s="201" t="s">
        <v>18</v>
      </c>
      <c r="I455" s="203"/>
      <c r="J455" s="199"/>
      <c r="K455" s="199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147</v>
      </c>
      <c r="AU455" s="208" t="s">
        <v>79</v>
      </c>
      <c r="AV455" s="13" t="s">
        <v>77</v>
      </c>
      <c r="AW455" s="13" t="s">
        <v>31</v>
      </c>
      <c r="AX455" s="13" t="s">
        <v>70</v>
      </c>
      <c r="AY455" s="208" t="s">
        <v>136</v>
      </c>
    </row>
    <row r="456" spans="1:65" s="14" customFormat="1">
      <c r="B456" s="209"/>
      <c r="C456" s="210"/>
      <c r="D456" s="200" t="s">
        <v>147</v>
      </c>
      <c r="E456" s="211" t="s">
        <v>18</v>
      </c>
      <c r="F456" s="212" t="s">
        <v>1382</v>
      </c>
      <c r="G456" s="210"/>
      <c r="H456" s="213">
        <v>6.4749999999999996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147</v>
      </c>
      <c r="AU456" s="219" t="s">
        <v>79</v>
      </c>
      <c r="AV456" s="14" t="s">
        <v>79</v>
      </c>
      <c r="AW456" s="14" t="s">
        <v>31</v>
      </c>
      <c r="AX456" s="14" t="s">
        <v>70</v>
      </c>
      <c r="AY456" s="219" t="s">
        <v>136</v>
      </c>
    </row>
    <row r="457" spans="1:65" s="14" customFormat="1">
      <c r="B457" s="209"/>
      <c r="C457" s="210"/>
      <c r="D457" s="200" t="s">
        <v>147</v>
      </c>
      <c r="E457" s="211" t="s">
        <v>18</v>
      </c>
      <c r="F457" s="212" t="s">
        <v>1383</v>
      </c>
      <c r="G457" s="210"/>
      <c r="H457" s="213">
        <v>8.2360000000000007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147</v>
      </c>
      <c r="AU457" s="219" t="s">
        <v>79</v>
      </c>
      <c r="AV457" s="14" t="s">
        <v>79</v>
      </c>
      <c r="AW457" s="14" t="s">
        <v>31</v>
      </c>
      <c r="AX457" s="14" t="s">
        <v>70</v>
      </c>
      <c r="AY457" s="219" t="s">
        <v>136</v>
      </c>
    </row>
    <row r="458" spans="1:65" s="15" customFormat="1">
      <c r="B458" s="220"/>
      <c r="C458" s="221"/>
      <c r="D458" s="200" t="s">
        <v>147</v>
      </c>
      <c r="E458" s="222" t="s">
        <v>18</v>
      </c>
      <c r="F458" s="223" t="s">
        <v>150</v>
      </c>
      <c r="G458" s="221"/>
      <c r="H458" s="224">
        <v>14.711</v>
      </c>
      <c r="I458" s="225"/>
      <c r="J458" s="221"/>
      <c r="K458" s="221"/>
      <c r="L458" s="226"/>
      <c r="M458" s="227"/>
      <c r="N458" s="228"/>
      <c r="O458" s="228"/>
      <c r="P458" s="228"/>
      <c r="Q458" s="228"/>
      <c r="R458" s="228"/>
      <c r="S458" s="228"/>
      <c r="T458" s="229"/>
      <c r="AT458" s="230" t="s">
        <v>147</v>
      </c>
      <c r="AU458" s="230" t="s">
        <v>79</v>
      </c>
      <c r="AV458" s="15" t="s">
        <v>143</v>
      </c>
      <c r="AW458" s="15" t="s">
        <v>31</v>
      </c>
      <c r="AX458" s="15" t="s">
        <v>77</v>
      </c>
      <c r="AY458" s="230" t="s">
        <v>136</v>
      </c>
    </row>
    <row r="459" spans="1:65" s="2" customFormat="1" ht="24.15" customHeight="1">
      <c r="A459" s="36"/>
      <c r="B459" s="37"/>
      <c r="C459" s="180" t="s">
        <v>1384</v>
      </c>
      <c r="D459" s="180" t="s">
        <v>138</v>
      </c>
      <c r="E459" s="181" t="s">
        <v>1385</v>
      </c>
      <c r="F459" s="182" t="s">
        <v>1386</v>
      </c>
      <c r="G459" s="183" t="s">
        <v>141</v>
      </c>
      <c r="H459" s="184">
        <v>64.399000000000001</v>
      </c>
      <c r="I459" s="185"/>
      <c r="J459" s="186">
        <f>ROUND(I459*H459,2)</f>
        <v>0</v>
      </c>
      <c r="K459" s="182" t="s">
        <v>142</v>
      </c>
      <c r="L459" s="41"/>
      <c r="M459" s="187" t="s">
        <v>18</v>
      </c>
      <c r="N459" s="188" t="s">
        <v>41</v>
      </c>
      <c r="O459" s="66"/>
      <c r="P459" s="189">
        <f>O459*H459</f>
        <v>0</v>
      </c>
      <c r="Q459" s="189">
        <v>1.2878099999999999</v>
      </c>
      <c r="R459" s="189">
        <f>Q459*H459</f>
        <v>82.93367619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143</v>
      </c>
      <c r="AT459" s="191" t="s">
        <v>138</v>
      </c>
      <c r="AU459" s="191" t="s">
        <v>79</v>
      </c>
      <c r="AY459" s="19" t="s">
        <v>136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77</v>
      </c>
      <c r="BK459" s="192">
        <f>ROUND(I459*H459,2)</f>
        <v>0</v>
      </c>
      <c r="BL459" s="19" t="s">
        <v>143</v>
      </c>
      <c r="BM459" s="191" t="s">
        <v>1387</v>
      </c>
    </row>
    <row r="460" spans="1:65" s="2" customFormat="1">
      <c r="A460" s="36"/>
      <c r="B460" s="37"/>
      <c r="C460" s="38"/>
      <c r="D460" s="193" t="s">
        <v>145</v>
      </c>
      <c r="E460" s="38"/>
      <c r="F460" s="194" t="s">
        <v>1388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145</v>
      </c>
      <c r="AU460" s="19" t="s">
        <v>79</v>
      </c>
    </row>
    <row r="461" spans="1:65" s="13" customFormat="1">
      <c r="B461" s="198"/>
      <c r="C461" s="199"/>
      <c r="D461" s="200" t="s">
        <v>147</v>
      </c>
      <c r="E461" s="201" t="s">
        <v>18</v>
      </c>
      <c r="F461" s="202" t="s">
        <v>1009</v>
      </c>
      <c r="G461" s="199"/>
      <c r="H461" s="201" t="s">
        <v>18</v>
      </c>
      <c r="I461" s="203"/>
      <c r="J461" s="199"/>
      <c r="K461" s="199"/>
      <c r="L461" s="204"/>
      <c r="M461" s="205"/>
      <c r="N461" s="206"/>
      <c r="O461" s="206"/>
      <c r="P461" s="206"/>
      <c r="Q461" s="206"/>
      <c r="R461" s="206"/>
      <c r="S461" s="206"/>
      <c r="T461" s="207"/>
      <c r="AT461" s="208" t="s">
        <v>147</v>
      </c>
      <c r="AU461" s="208" t="s">
        <v>79</v>
      </c>
      <c r="AV461" s="13" t="s">
        <v>77</v>
      </c>
      <c r="AW461" s="13" t="s">
        <v>31</v>
      </c>
      <c r="AX461" s="13" t="s">
        <v>70</v>
      </c>
      <c r="AY461" s="208" t="s">
        <v>136</v>
      </c>
    </row>
    <row r="462" spans="1:65" s="13" customFormat="1">
      <c r="B462" s="198"/>
      <c r="C462" s="199"/>
      <c r="D462" s="200" t="s">
        <v>147</v>
      </c>
      <c r="E462" s="201" t="s">
        <v>18</v>
      </c>
      <c r="F462" s="202" t="s">
        <v>1037</v>
      </c>
      <c r="G462" s="199"/>
      <c r="H462" s="201" t="s">
        <v>18</v>
      </c>
      <c r="I462" s="203"/>
      <c r="J462" s="199"/>
      <c r="K462" s="199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147</v>
      </c>
      <c r="AU462" s="208" t="s">
        <v>79</v>
      </c>
      <c r="AV462" s="13" t="s">
        <v>77</v>
      </c>
      <c r="AW462" s="13" t="s">
        <v>31</v>
      </c>
      <c r="AX462" s="13" t="s">
        <v>70</v>
      </c>
      <c r="AY462" s="208" t="s">
        <v>136</v>
      </c>
    </row>
    <row r="463" spans="1:65" s="14" customFormat="1">
      <c r="B463" s="209"/>
      <c r="C463" s="210"/>
      <c r="D463" s="200" t="s">
        <v>147</v>
      </c>
      <c r="E463" s="211" t="s">
        <v>18</v>
      </c>
      <c r="F463" s="212" t="s">
        <v>1389</v>
      </c>
      <c r="G463" s="210"/>
      <c r="H463" s="213">
        <v>64.399000000000001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147</v>
      </c>
      <c r="AU463" s="219" t="s">
        <v>79</v>
      </c>
      <c r="AV463" s="14" t="s">
        <v>79</v>
      </c>
      <c r="AW463" s="14" t="s">
        <v>31</v>
      </c>
      <c r="AX463" s="14" t="s">
        <v>70</v>
      </c>
      <c r="AY463" s="219" t="s">
        <v>136</v>
      </c>
    </row>
    <row r="464" spans="1:65" s="15" customFormat="1">
      <c r="B464" s="220"/>
      <c r="C464" s="221"/>
      <c r="D464" s="200" t="s">
        <v>147</v>
      </c>
      <c r="E464" s="222" t="s">
        <v>18</v>
      </c>
      <c r="F464" s="223" t="s">
        <v>150</v>
      </c>
      <c r="G464" s="221"/>
      <c r="H464" s="224">
        <v>64.399000000000001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147</v>
      </c>
      <c r="AU464" s="230" t="s">
        <v>79</v>
      </c>
      <c r="AV464" s="15" t="s">
        <v>143</v>
      </c>
      <c r="AW464" s="15" t="s">
        <v>31</v>
      </c>
      <c r="AX464" s="15" t="s">
        <v>77</v>
      </c>
      <c r="AY464" s="230" t="s">
        <v>136</v>
      </c>
    </row>
    <row r="465" spans="1:65" s="12" customFormat="1" ht="22.8" customHeight="1">
      <c r="B465" s="164"/>
      <c r="C465" s="165"/>
      <c r="D465" s="166" t="s">
        <v>69</v>
      </c>
      <c r="E465" s="178" t="s">
        <v>174</v>
      </c>
      <c r="F465" s="178" t="s">
        <v>1390</v>
      </c>
      <c r="G465" s="165"/>
      <c r="H465" s="165"/>
      <c r="I465" s="168"/>
      <c r="J465" s="179">
        <f>BK465</f>
        <v>0</v>
      </c>
      <c r="K465" s="165"/>
      <c r="L465" s="170"/>
      <c r="M465" s="171"/>
      <c r="N465" s="172"/>
      <c r="O465" s="172"/>
      <c r="P465" s="173">
        <f>SUM(P466:P488)</f>
        <v>0</v>
      </c>
      <c r="Q465" s="172"/>
      <c r="R465" s="173">
        <f>SUM(R466:R488)</f>
        <v>0.12554720000000003</v>
      </c>
      <c r="S465" s="172"/>
      <c r="T465" s="174">
        <f>SUM(T466:T488)</f>
        <v>0</v>
      </c>
      <c r="AR465" s="175" t="s">
        <v>77</v>
      </c>
      <c r="AT465" s="176" t="s">
        <v>69</v>
      </c>
      <c r="AU465" s="176" t="s">
        <v>77</v>
      </c>
      <c r="AY465" s="175" t="s">
        <v>136</v>
      </c>
      <c r="BK465" s="177">
        <f>SUM(BK466:BK488)</f>
        <v>0</v>
      </c>
    </row>
    <row r="466" spans="1:65" s="2" customFormat="1" ht="21.75" customHeight="1">
      <c r="A466" s="36"/>
      <c r="B466" s="37"/>
      <c r="C466" s="180" t="s">
        <v>1391</v>
      </c>
      <c r="D466" s="180" t="s">
        <v>138</v>
      </c>
      <c r="E466" s="181" t="s">
        <v>1392</v>
      </c>
      <c r="F466" s="182" t="s">
        <v>1393</v>
      </c>
      <c r="G466" s="183" t="s">
        <v>141</v>
      </c>
      <c r="H466" s="184">
        <v>43.86</v>
      </c>
      <c r="I466" s="185"/>
      <c r="J466" s="186">
        <f>ROUND(I466*H466,2)</f>
        <v>0</v>
      </c>
      <c r="K466" s="182" t="s">
        <v>142</v>
      </c>
      <c r="L466" s="41"/>
      <c r="M466" s="187" t="s">
        <v>18</v>
      </c>
      <c r="N466" s="188" t="s">
        <v>41</v>
      </c>
      <c r="O466" s="66"/>
      <c r="P466" s="189">
        <f>O466*H466</f>
        <v>0</v>
      </c>
      <c r="Q466" s="189">
        <v>4.6000000000000001E-4</v>
      </c>
      <c r="R466" s="189">
        <f>Q466*H466</f>
        <v>2.0175600000000002E-2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143</v>
      </c>
      <c r="AT466" s="191" t="s">
        <v>138</v>
      </c>
      <c r="AU466" s="191" t="s">
        <v>79</v>
      </c>
      <c r="AY466" s="19" t="s">
        <v>136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77</v>
      </c>
      <c r="BK466" s="192">
        <f>ROUND(I466*H466,2)</f>
        <v>0</v>
      </c>
      <c r="BL466" s="19" t="s">
        <v>143</v>
      </c>
      <c r="BM466" s="191" t="s">
        <v>1394</v>
      </c>
    </row>
    <row r="467" spans="1:65" s="2" customFormat="1">
      <c r="A467" s="36"/>
      <c r="B467" s="37"/>
      <c r="C467" s="38"/>
      <c r="D467" s="193" t="s">
        <v>145</v>
      </c>
      <c r="E467" s="38"/>
      <c r="F467" s="194" t="s">
        <v>1395</v>
      </c>
      <c r="G467" s="38"/>
      <c r="H467" s="38"/>
      <c r="I467" s="195"/>
      <c r="J467" s="38"/>
      <c r="K467" s="38"/>
      <c r="L467" s="41"/>
      <c r="M467" s="196"/>
      <c r="N467" s="197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145</v>
      </c>
      <c r="AU467" s="19" t="s">
        <v>79</v>
      </c>
    </row>
    <row r="468" spans="1:65" s="13" customFormat="1">
      <c r="B468" s="198"/>
      <c r="C468" s="199"/>
      <c r="D468" s="200" t="s">
        <v>147</v>
      </c>
      <c r="E468" s="201" t="s">
        <v>18</v>
      </c>
      <c r="F468" s="202" t="s">
        <v>1193</v>
      </c>
      <c r="G468" s="199"/>
      <c r="H468" s="201" t="s">
        <v>18</v>
      </c>
      <c r="I468" s="203"/>
      <c r="J468" s="199"/>
      <c r="K468" s="199"/>
      <c r="L468" s="204"/>
      <c r="M468" s="205"/>
      <c r="N468" s="206"/>
      <c r="O468" s="206"/>
      <c r="P468" s="206"/>
      <c r="Q468" s="206"/>
      <c r="R468" s="206"/>
      <c r="S468" s="206"/>
      <c r="T468" s="207"/>
      <c r="AT468" s="208" t="s">
        <v>147</v>
      </c>
      <c r="AU468" s="208" t="s">
        <v>79</v>
      </c>
      <c r="AV468" s="13" t="s">
        <v>77</v>
      </c>
      <c r="AW468" s="13" t="s">
        <v>31</v>
      </c>
      <c r="AX468" s="13" t="s">
        <v>70</v>
      </c>
      <c r="AY468" s="208" t="s">
        <v>136</v>
      </c>
    </row>
    <row r="469" spans="1:65" s="14" customFormat="1">
      <c r="B469" s="209"/>
      <c r="C469" s="210"/>
      <c r="D469" s="200" t="s">
        <v>147</v>
      </c>
      <c r="E469" s="211" t="s">
        <v>18</v>
      </c>
      <c r="F469" s="212" t="s">
        <v>1396</v>
      </c>
      <c r="G469" s="210"/>
      <c r="H469" s="213">
        <v>16.829999999999998</v>
      </c>
      <c r="I469" s="214"/>
      <c r="J469" s="210"/>
      <c r="K469" s="210"/>
      <c r="L469" s="215"/>
      <c r="M469" s="216"/>
      <c r="N469" s="217"/>
      <c r="O469" s="217"/>
      <c r="P469" s="217"/>
      <c r="Q469" s="217"/>
      <c r="R469" s="217"/>
      <c r="S469" s="217"/>
      <c r="T469" s="218"/>
      <c r="AT469" s="219" t="s">
        <v>147</v>
      </c>
      <c r="AU469" s="219" t="s">
        <v>79</v>
      </c>
      <c r="AV469" s="14" t="s">
        <v>79</v>
      </c>
      <c r="AW469" s="14" t="s">
        <v>31</v>
      </c>
      <c r="AX469" s="14" t="s">
        <v>70</v>
      </c>
      <c r="AY469" s="219" t="s">
        <v>136</v>
      </c>
    </row>
    <row r="470" spans="1:65" s="14" customFormat="1">
      <c r="B470" s="209"/>
      <c r="C470" s="210"/>
      <c r="D470" s="200" t="s">
        <v>147</v>
      </c>
      <c r="E470" s="211" t="s">
        <v>18</v>
      </c>
      <c r="F470" s="212" t="s">
        <v>1397</v>
      </c>
      <c r="G470" s="210"/>
      <c r="H470" s="213">
        <v>27.03</v>
      </c>
      <c r="I470" s="214"/>
      <c r="J470" s="210"/>
      <c r="K470" s="210"/>
      <c r="L470" s="215"/>
      <c r="M470" s="216"/>
      <c r="N470" s="217"/>
      <c r="O470" s="217"/>
      <c r="P470" s="217"/>
      <c r="Q470" s="217"/>
      <c r="R470" s="217"/>
      <c r="S470" s="217"/>
      <c r="T470" s="218"/>
      <c r="AT470" s="219" t="s">
        <v>147</v>
      </c>
      <c r="AU470" s="219" t="s">
        <v>79</v>
      </c>
      <c r="AV470" s="14" t="s">
        <v>79</v>
      </c>
      <c r="AW470" s="14" t="s">
        <v>31</v>
      </c>
      <c r="AX470" s="14" t="s">
        <v>70</v>
      </c>
      <c r="AY470" s="219" t="s">
        <v>136</v>
      </c>
    </row>
    <row r="471" spans="1:65" s="15" customFormat="1">
      <c r="B471" s="220"/>
      <c r="C471" s="221"/>
      <c r="D471" s="200" t="s">
        <v>147</v>
      </c>
      <c r="E471" s="222" t="s">
        <v>18</v>
      </c>
      <c r="F471" s="223" t="s">
        <v>150</v>
      </c>
      <c r="G471" s="221"/>
      <c r="H471" s="224">
        <v>43.86</v>
      </c>
      <c r="I471" s="225"/>
      <c r="J471" s="221"/>
      <c r="K471" s="221"/>
      <c r="L471" s="226"/>
      <c r="M471" s="227"/>
      <c r="N471" s="228"/>
      <c r="O471" s="228"/>
      <c r="P471" s="228"/>
      <c r="Q471" s="228"/>
      <c r="R471" s="228"/>
      <c r="S471" s="228"/>
      <c r="T471" s="229"/>
      <c r="AT471" s="230" t="s">
        <v>147</v>
      </c>
      <c r="AU471" s="230" t="s">
        <v>79</v>
      </c>
      <c r="AV471" s="15" t="s">
        <v>143</v>
      </c>
      <c r="AW471" s="15" t="s">
        <v>31</v>
      </c>
      <c r="AX471" s="15" t="s">
        <v>77</v>
      </c>
      <c r="AY471" s="230" t="s">
        <v>136</v>
      </c>
    </row>
    <row r="472" spans="1:65" s="2" customFormat="1" ht="24.15" customHeight="1">
      <c r="A472" s="36"/>
      <c r="B472" s="37"/>
      <c r="C472" s="180" t="s">
        <v>1398</v>
      </c>
      <c r="D472" s="180" t="s">
        <v>138</v>
      </c>
      <c r="E472" s="181" t="s">
        <v>1399</v>
      </c>
      <c r="F472" s="182" t="s">
        <v>1400</v>
      </c>
      <c r="G472" s="183" t="s">
        <v>141</v>
      </c>
      <c r="H472" s="184">
        <v>43.86</v>
      </c>
      <c r="I472" s="185"/>
      <c r="J472" s="186">
        <f>ROUND(I472*H472,2)</f>
        <v>0</v>
      </c>
      <c r="K472" s="182" t="s">
        <v>142</v>
      </c>
      <c r="L472" s="41"/>
      <c r="M472" s="187" t="s">
        <v>18</v>
      </c>
      <c r="N472" s="188" t="s">
        <v>41</v>
      </c>
      <c r="O472" s="66"/>
      <c r="P472" s="189">
        <f>O472*H472</f>
        <v>0</v>
      </c>
      <c r="Q472" s="189">
        <v>1.0200000000000001E-3</v>
      </c>
      <c r="R472" s="189">
        <f>Q472*H472</f>
        <v>4.4737200000000005E-2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143</v>
      </c>
      <c r="AT472" s="191" t="s">
        <v>138</v>
      </c>
      <c r="AU472" s="191" t="s">
        <v>79</v>
      </c>
      <c r="AY472" s="19" t="s">
        <v>136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77</v>
      </c>
      <c r="BK472" s="192">
        <f>ROUND(I472*H472,2)</f>
        <v>0</v>
      </c>
      <c r="BL472" s="19" t="s">
        <v>143</v>
      </c>
      <c r="BM472" s="191" t="s">
        <v>1401</v>
      </c>
    </row>
    <row r="473" spans="1:65" s="2" customFormat="1">
      <c r="A473" s="36"/>
      <c r="B473" s="37"/>
      <c r="C473" s="38"/>
      <c r="D473" s="193" t="s">
        <v>145</v>
      </c>
      <c r="E473" s="38"/>
      <c r="F473" s="194" t="s">
        <v>1402</v>
      </c>
      <c r="G473" s="38"/>
      <c r="H473" s="38"/>
      <c r="I473" s="195"/>
      <c r="J473" s="38"/>
      <c r="K473" s="38"/>
      <c r="L473" s="41"/>
      <c r="M473" s="196"/>
      <c r="N473" s="197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145</v>
      </c>
      <c r="AU473" s="19" t="s">
        <v>79</v>
      </c>
    </row>
    <row r="474" spans="1:65" s="13" customFormat="1">
      <c r="B474" s="198"/>
      <c r="C474" s="199"/>
      <c r="D474" s="200" t="s">
        <v>147</v>
      </c>
      <c r="E474" s="201" t="s">
        <v>18</v>
      </c>
      <c r="F474" s="202" t="s">
        <v>1193</v>
      </c>
      <c r="G474" s="199"/>
      <c r="H474" s="201" t="s">
        <v>18</v>
      </c>
      <c r="I474" s="203"/>
      <c r="J474" s="199"/>
      <c r="K474" s="199"/>
      <c r="L474" s="204"/>
      <c r="M474" s="205"/>
      <c r="N474" s="206"/>
      <c r="O474" s="206"/>
      <c r="P474" s="206"/>
      <c r="Q474" s="206"/>
      <c r="R474" s="206"/>
      <c r="S474" s="206"/>
      <c r="T474" s="207"/>
      <c r="AT474" s="208" t="s">
        <v>147</v>
      </c>
      <c r="AU474" s="208" t="s">
        <v>79</v>
      </c>
      <c r="AV474" s="13" t="s">
        <v>77</v>
      </c>
      <c r="AW474" s="13" t="s">
        <v>31</v>
      </c>
      <c r="AX474" s="13" t="s">
        <v>70</v>
      </c>
      <c r="AY474" s="208" t="s">
        <v>136</v>
      </c>
    </row>
    <row r="475" spans="1:65" s="14" customFormat="1">
      <c r="B475" s="209"/>
      <c r="C475" s="210"/>
      <c r="D475" s="200" t="s">
        <v>147</v>
      </c>
      <c r="E475" s="211" t="s">
        <v>18</v>
      </c>
      <c r="F475" s="212" t="s">
        <v>1396</v>
      </c>
      <c r="G475" s="210"/>
      <c r="H475" s="213">
        <v>16.829999999999998</v>
      </c>
      <c r="I475" s="214"/>
      <c r="J475" s="210"/>
      <c r="K475" s="210"/>
      <c r="L475" s="215"/>
      <c r="M475" s="216"/>
      <c r="N475" s="217"/>
      <c r="O475" s="217"/>
      <c r="P475" s="217"/>
      <c r="Q475" s="217"/>
      <c r="R475" s="217"/>
      <c r="S475" s="217"/>
      <c r="T475" s="218"/>
      <c r="AT475" s="219" t="s">
        <v>147</v>
      </c>
      <c r="AU475" s="219" t="s">
        <v>79</v>
      </c>
      <c r="AV475" s="14" t="s">
        <v>79</v>
      </c>
      <c r="AW475" s="14" t="s">
        <v>31</v>
      </c>
      <c r="AX475" s="14" t="s">
        <v>70</v>
      </c>
      <c r="AY475" s="219" t="s">
        <v>136</v>
      </c>
    </row>
    <row r="476" spans="1:65" s="14" customFormat="1">
      <c r="B476" s="209"/>
      <c r="C476" s="210"/>
      <c r="D476" s="200" t="s">
        <v>147</v>
      </c>
      <c r="E476" s="211" t="s">
        <v>18</v>
      </c>
      <c r="F476" s="212" t="s">
        <v>1397</v>
      </c>
      <c r="G476" s="210"/>
      <c r="H476" s="213">
        <v>27.03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147</v>
      </c>
      <c r="AU476" s="219" t="s">
        <v>79</v>
      </c>
      <c r="AV476" s="14" t="s">
        <v>79</v>
      </c>
      <c r="AW476" s="14" t="s">
        <v>31</v>
      </c>
      <c r="AX476" s="14" t="s">
        <v>70</v>
      </c>
      <c r="AY476" s="219" t="s">
        <v>136</v>
      </c>
    </row>
    <row r="477" spans="1:65" s="15" customFormat="1">
      <c r="B477" s="220"/>
      <c r="C477" s="221"/>
      <c r="D477" s="200" t="s">
        <v>147</v>
      </c>
      <c r="E477" s="222" t="s">
        <v>18</v>
      </c>
      <c r="F477" s="223" t="s">
        <v>150</v>
      </c>
      <c r="G477" s="221"/>
      <c r="H477" s="224">
        <v>43.86</v>
      </c>
      <c r="I477" s="225"/>
      <c r="J477" s="221"/>
      <c r="K477" s="221"/>
      <c r="L477" s="226"/>
      <c r="M477" s="227"/>
      <c r="N477" s="228"/>
      <c r="O477" s="228"/>
      <c r="P477" s="228"/>
      <c r="Q477" s="228"/>
      <c r="R477" s="228"/>
      <c r="S477" s="228"/>
      <c r="T477" s="229"/>
      <c r="AT477" s="230" t="s">
        <v>147</v>
      </c>
      <c r="AU477" s="230" t="s">
        <v>79</v>
      </c>
      <c r="AV477" s="15" t="s">
        <v>143</v>
      </c>
      <c r="AW477" s="15" t="s">
        <v>31</v>
      </c>
      <c r="AX477" s="15" t="s">
        <v>77</v>
      </c>
      <c r="AY477" s="230" t="s">
        <v>136</v>
      </c>
    </row>
    <row r="478" spans="1:65" s="2" customFormat="1" ht="16.5" customHeight="1">
      <c r="A478" s="36"/>
      <c r="B478" s="37"/>
      <c r="C478" s="180" t="s">
        <v>1403</v>
      </c>
      <c r="D478" s="180" t="s">
        <v>138</v>
      </c>
      <c r="E478" s="181" t="s">
        <v>1404</v>
      </c>
      <c r="F478" s="182" t="s">
        <v>1405</v>
      </c>
      <c r="G478" s="183" t="s">
        <v>141</v>
      </c>
      <c r="H478" s="184">
        <v>44.88</v>
      </c>
      <c r="I478" s="185"/>
      <c r="J478" s="186">
        <f>ROUND(I478*H478,2)</f>
        <v>0</v>
      </c>
      <c r="K478" s="182" t="s">
        <v>142</v>
      </c>
      <c r="L478" s="41"/>
      <c r="M478" s="187" t="s">
        <v>18</v>
      </c>
      <c r="N478" s="188" t="s">
        <v>41</v>
      </c>
      <c r="O478" s="66"/>
      <c r="P478" s="189">
        <f>O478*H478</f>
        <v>0</v>
      </c>
      <c r="Q478" s="189">
        <v>3.3E-4</v>
      </c>
      <c r="R478" s="189">
        <f>Q478*H478</f>
        <v>1.4810400000000001E-2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143</v>
      </c>
      <c r="AT478" s="191" t="s">
        <v>138</v>
      </c>
      <c r="AU478" s="191" t="s">
        <v>79</v>
      </c>
      <c r="AY478" s="19" t="s">
        <v>136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77</v>
      </c>
      <c r="BK478" s="192">
        <f>ROUND(I478*H478,2)</f>
        <v>0</v>
      </c>
      <c r="BL478" s="19" t="s">
        <v>143</v>
      </c>
      <c r="BM478" s="191" t="s">
        <v>1406</v>
      </c>
    </row>
    <row r="479" spans="1:65" s="2" customFormat="1">
      <c r="A479" s="36"/>
      <c r="B479" s="37"/>
      <c r="C479" s="38"/>
      <c r="D479" s="193" t="s">
        <v>145</v>
      </c>
      <c r="E479" s="38"/>
      <c r="F479" s="194" t="s">
        <v>1407</v>
      </c>
      <c r="G479" s="38"/>
      <c r="H479" s="38"/>
      <c r="I479" s="195"/>
      <c r="J479" s="38"/>
      <c r="K479" s="38"/>
      <c r="L479" s="41"/>
      <c r="M479" s="196"/>
      <c r="N479" s="19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145</v>
      </c>
      <c r="AU479" s="19" t="s">
        <v>79</v>
      </c>
    </row>
    <row r="480" spans="1:65" s="13" customFormat="1">
      <c r="B480" s="198"/>
      <c r="C480" s="199"/>
      <c r="D480" s="200" t="s">
        <v>147</v>
      </c>
      <c r="E480" s="201" t="s">
        <v>18</v>
      </c>
      <c r="F480" s="202" t="s">
        <v>1009</v>
      </c>
      <c r="G480" s="199"/>
      <c r="H480" s="201" t="s">
        <v>18</v>
      </c>
      <c r="I480" s="203"/>
      <c r="J480" s="199"/>
      <c r="K480" s="199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147</v>
      </c>
      <c r="AU480" s="208" t="s">
        <v>79</v>
      </c>
      <c r="AV480" s="13" t="s">
        <v>77</v>
      </c>
      <c r="AW480" s="13" t="s">
        <v>31</v>
      </c>
      <c r="AX480" s="13" t="s">
        <v>70</v>
      </c>
      <c r="AY480" s="208" t="s">
        <v>136</v>
      </c>
    </row>
    <row r="481" spans="1:65" s="13" customFormat="1">
      <c r="B481" s="198"/>
      <c r="C481" s="199"/>
      <c r="D481" s="200" t="s">
        <v>147</v>
      </c>
      <c r="E481" s="201" t="s">
        <v>18</v>
      </c>
      <c r="F481" s="202" t="s">
        <v>1037</v>
      </c>
      <c r="G481" s="199"/>
      <c r="H481" s="201" t="s">
        <v>18</v>
      </c>
      <c r="I481" s="203"/>
      <c r="J481" s="199"/>
      <c r="K481" s="199"/>
      <c r="L481" s="204"/>
      <c r="M481" s="205"/>
      <c r="N481" s="206"/>
      <c r="O481" s="206"/>
      <c r="P481" s="206"/>
      <c r="Q481" s="206"/>
      <c r="R481" s="206"/>
      <c r="S481" s="206"/>
      <c r="T481" s="207"/>
      <c r="AT481" s="208" t="s">
        <v>147</v>
      </c>
      <c r="AU481" s="208" t="s">
        <v>79</v>
      </c>
      <c r="AV481" s="13" t="s">
        <v>77</v>
      </c>
      <c r="AW481" s="13" t="s">
        <v>31</v>
      </c>
      <c r="AX481" s="13" t="s">
        <v>70</v>
      </c>
      <c r="AY481" s="208" t="s">
        <v>136</v>
      </c>
    </row>
    <row r="482" spans="1:65" s="14" customFormat="1">
      <c r="B482" s="209"/>
      <c r="C482" s="210"/>
      <c r="D482" s="200" t="s">
        <v>147</v>
      </c>
      <c r="E482" s="211" t="s">
        <v>18</v>
      </c>
      <c r="F482" s="212" t="s">
        <v>1408</v>
      </c>
      <c r="G482" s="210"/>
      <c r="H482" s="213">
        <v>44.88</v>
      </c>
      <c r="I482" s="214"/>
      <c r="J482" s="210"/>
      <c r="K482" s="210"/>
      <c r="L482" s="215"/>
      <c r="M482" s="216"/>
      <c r="N482" s="217"/>
      <c r="O482" s="217"/>
      <c r="P482" s="217"/>
      <c r="Q482" s="217"/>
      <c r="R482" s="217"/>
      <c r="S482" s="217"/>
      <c r="T482" s="218"/>
      <c r="AT482" s="219" t="s">
        <v>147</v>
      </c>
      <c r="AU482" s="219" t="s">
        <v>79</v>
      </c>
      <c r="AV482" s="14" t="s">
        <v>79</v>
      </c>
      <c r="AW482" s="14" t="s">
        <v>31</v>
      </c>
      <c r="AX482" s="14" t="s">
        <v>70</v>
      </c>
      <c r="AY482" s="219" t="s">
        <v>136</v>
      </c>
    </row>
    <row r="483" spans="1:65" s="15" customFormat="1">
      <c r="B483" s="220"/>
      <c r="C483" s="221"/>
      <c r="D483" s="200" t="s">
        <v>147</v>
      </c>
      <c r="E483" s="222" t="s">
        <v>18</v>
      </c>
      <c r="F483" s="223" t="s">
        <v>150</v>
      </c>
      <c r="G483" s="221"/>
      <c r="H483" s="224">
        <v>44.88</v>
      </c>
      <c r="I483" s="225"/>
      <c r="J483" s="221"/>
      <c r="K483" s="221"/>
      <c r="L483" s="226"/>
      <c r="M483" s="227"/>
      <c r="N483" s="228"/>
      <c r="O483" s="228"/>
      <c r="P483" s="228"/>
      <c r="Q483" s="228"/>
      <c r="R483" s="228"/>
      <c r="S483" s="228"/>
      <c r="T483" s="229"/>
      <c r="AT483" s="230" t="s">
        <v>147</v>
      </c>
      <c r="AU483" s="230" t="s">
        <v>79</v>
      </c>
      <c r="AV483" s="15" t="s">
        <v>143</v>
      </c>
      <c r="AW483" s="15" t="s">
        <v>31</v>
      </c>
      <c r="AX483" s="15" t="s">
        <v>77</v>
      </c>
      <c r="AY483" s="230" t="s">
        <v>136</v>
      </c>
    </row>
    <row r="484" spans="1:65" s="2" customFormat="1" ht="16.5" customHeight="1">
      <c r="A484" s="36"/>
      <c r="B484" s="37"/>
      <c r="C484" s="180" t="s">
        <v>1409</v>
      </c>
      <c r="D484" s="180" t="s">
        <v>138</v>
      </c>
      <c r="E484" s="181" t="s">
        <v>1410</v>
      </c>
      <c r="F484" s="182" t="s">
        <v>1411</v>
      </c>
      <c r="G484" s="183" t="s">
        <v>141</v>
      </c>
      <c r="H484" s="184">
        <v>57.28</v>
      </c>
      <c r="I484" s="185"/>
      <c r="J484" s="186">
        <f>ROUND(I484*H484,2)</f>
        <v>0</v>
      </c>
      <c r="K484" s="182" t="s">
        <v>142</v>
      </c>
      <c r="L484" s="41"/>
      <c r="M484" s="187" t="s">
        <v>18</v>
      </c>
      <c r="N484" s="188" t="s">
        <v>41</v>
      </c>
      <c r="O484" s="66"/>
      <c r="P484" s="189">
        <f>O484*H484</f>
        <v>0</v>
      </c>
      <c r="Q484" s="189">
        <v>8.0000000000000004E-4</v>
      </c>
      <c r="R484" s="189">
        <f>Q484*H484</f>
        <v>4.5824000000000004E-2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143</v>
      </c>
      <c r="AT484" s="191" t="s">
        <v>138</v>
      </c>
      <c r="AU484" s="191" t="s">
        <v>79</v>
      </c>
      <c r="AY484" s="19" t="s">
        <v>136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77</v>
      </c>
      <c r="BK484" s="192">
        <f>ROUND(I484*H484,2)</f>
        <v>0</v>
      </c>
      <c r="BL484" s="19" t="s">
        <v>143</v>
      </c>
      <c r="BM484" s="191" t="s">
        <v>1412</v>
      </c>
    </row>
    <row r="485" spans="1:65" s="2" customFormat="1">
      <c r="A485" s="36"/>
      <c r="B485" s="37"/>
      <c r="C485" s="38"/>
      <c r="D485" s="193" t="s">
        <v>145</v>
      </c>
      <c r="E485" s="38"/>
      <c r="F485" s="194" t="s">
        <v>1413</v>
      </c>
      <c r="G485" s="38"/>
      <c r="H485" s="38"/>
      <c r="I485" s="195"/>
      <c r="J485" s="38"/>
      <c r="K485" s="38"/>
      <c r="L485" s="41"/>
      <c r="M485" s="196"/>
      <c r="N485" s="197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145</v>
      </c>
      <c r="AU485" s="19" t="s">
        <v>79</v>
      </c>
    </row>
    <row r="486" spans="1:65" s="13" customFormat="1">
      <c r="B486" s="198"/>
      <c r="C486" s="199"/>
      <c r="D486" s="200" t="s">
        <v>147</v>
      </c>
      <c r="E486" s="201" t="s">
        <v>18</v>
      </c>
      <c r="F486" s="202" t="s">
        <v>1310</v>
      </c>
      <c r="G486" s="199"/>
      <c r="H486" s="201" t="s">
        <v>18</v>
      </c>
      <c r="I486" s="203"/>
      <c r="J486" s="199"/>
      <c r="K486" s="199"/>
      <c r="L486" s="204"/>
      <c r="M486" s="205"/>
      <c r="N486" s="206"/>
      <c r="O486" s="206"/>
      <c r="P486" s="206"/>
      <c r="Q486" s="206"/>
      <c r="R486" s="206"/>
      <c r="S486" s="206"/>
      <c r="T486" s="207"/>
      <c r="AT486" s="208" t="s">
        <v>147</v>
      </c>
      <c r="AU486" s="208" t="s">
        <v>79</v>
      </c>
      <c r="AV486" s="13" t="s">
        <v>77</v>
      </c>
      <c r="AW486" s="13" t="s">
        <v>31</v>
      </c>
      <c r="AX486" s="13" t="s">
        <v>70</v>
      </c>
      <c r="AY486" s="208" t="s">
        <v>136</v>
      </c>
    </row>
    <row r="487" spans="1:65" s="14" customFormat="1">
      <c r="B487" s="209"/>
      <c r="C487" s="210"/>
      <c r="D487" s="200" t="s">
        <v>147</v>
      </c>
      <c r="E487" s="211" t="s">
        <v>18</v>
      </c>
      <c r="F487" s="212" t="s">
        <v>1414</v>
      </c>
      <c r="G487" s="210"/>
      <c r="H487" s="213">
        <v>57.28</v>
      </c>
      <c r="I487" s="214"/>
      <c r="J487" s="210"/>
      <c r="K487" s="210"/>
      <c r="L487" s="215"/>
      <c r="M487" s="216"/>
      <c r="N487" s="217"/>
      <c r="O487" s="217"/>
      <c r="P487" s="217"/>
      <c r="Q487" s="217"/>
      <c r="R487" s="217"/>
      <c r="S487" s="217"/>
      <c r="T487" s="218"/>
      <c r="AT487" s="219" t="s">
        <v>147</v>
      </c>
      <c r="AU487" s="219" t="s">
        <v>79</v>
      </c>
      <c r="AV487" s="14" t="s">
        <v>79</v>
      </c>
      <c r="AW487" s="14" t="s">
        <v>31</v>
      </c>
      <c r="AX487" s="14" t="s">
        <v>70</v>
      </c>
      <c r="AY487" s="219" t="s">
        <v>136</v>
      </c>
    </row>
    <row r="488" spans="1:65" s="15" customFormat="1">
      <c r="B488" s="220"/>
      <c r="C488" s="221"/>
      <c r="D488" s="200" t="s">
        <v>147</v>
      </c>
      <c r="E488" s="222" t="s">
        <v>18</v>
      </c>
      <c r="F488" s="223" t="s">
        <v>150</v>
      </c>
      <c r="G488" s="221"/>
      <c r="H488" s="224">
        <v>57.28</v>
      </c>
      <c r="I488" s="225"/>
      <c r="J488" s="221"/>
      <c r="K488" s="221"/>
      <c r="L488" s="226"/>
      <c r="M488" s="227"/>
      <c r="N488" s="228"/>
      <c r="O488" s="228"/>
      <c r="P488" s="228"/>
      <c r="Q488" s="228"/>
      <c r="R488" s="228"/>
      <c r="S488" s="228"/>
      <c r="T488" s="229"/>
      <c r="AT488" s="230" t="s">
        <v>147</v>
      </c>
      <c r="AU488" s="230" t="s">
        <v>79</v>
      </c>
      <c r="AV488" s="15" t="s">
        <v>143</v>
      </c>
      <c r="AW488" s="15" t="s">
        <v>31</v>
      </c>
      <c r="AX488" s="15" t="s">
        <v>77</v>
      </c>
      <c r="AY488" s="230" t="s">
        <v>136</v>
      </c>
    </row>
    <row r="489" spans="1:65" s="12" customFormat="1" ht="22.8" customHeight="1">
      <c r="B489" s="164"/>
      <c r="C489" s="165"/>
      <c r="D489" s="166" t="s">
        <v>69</v>
      </c>
      <c r="E489" s="178" t="s">
        <v>190</v>
      </c>
      <c r="F489" s="178" t="s">
        <v>449</v>
      </c>
      <c r="G489" s="165"/>
      <c r="H489" s="165"/>
      <c r="I489" s="168"/>
      <c r="J489" s="179">
        <f>BK489</f>
        <v>0</v>
      </c>
      <c r="K489" s="165"/>
      <c r="L489" s="170"/>
      <c r="M489" s="171"/>
      <c r="N489" s="172"/>
      <c r="O489" s="172"/>
      <c r="P489" s="173">
        <f>SUM(P490:P577)</f>
        <v>0</v>
      </c>
      <c r="Q489" s="172"/>
      <c r="R489" s="173">
        <f>SUM(R490:R577)</f>
        <v>4.1891421999999991</v>
      </c>
      <c r="S489" s="172"/>
      <c r="T489" s="174">
        <f>SUM(T490:T577)</f>
        <v>0</v>
      </c>
      <c r="AR489" s="175" t="s">
        <v>77</v>
      </c>
      <c r="AT489" s="176" t="s">
        <v>69</v>
      </c>
      <c r="AU489" s="176" t="s">
        <v>77</v>
      </c>
      <c r="AY489" s="175" t="s">
        <v>136</v>
      </c>
      <c r="BK489" s="177">
        <f>SUM(BK490:BK577)</f>
        <v>0</v>
      </c>
    </row>
    <row r="490" spans="1:65" s="2" customFormat="1" ht="16.5" customHeight="1">
      <c r="A490" s="36"/>
      <c r="B490" s="37"/>
      <c r="C490" s="180" t="s">
        <v>1415</v>
      </c>
      <c r="D490" s="180" t="s">
        <v>138</v>
      </c>
      <c r="E490" s="181" t="s">
        <v>1416</v>
      </c>
      <c r="F490" s="182" t="s">
        <v>1417</v>
      </c>
      <c r="G490" s="183" t="s">
        <v>141</v>
      </c>
      <c r="H490" s="184">
        <v>57.6</v>
      </c>
      <c r="I490" s="185"/>
      <c r="J490" s="186">
        <f>ROUND(I490*H490,2)</f>
        <v>0</v>
      </c>
      <c r="K490" s="182" t="s">
        <v>142</v>
      </c>
      <c r="L490" s="41"/>
      <c r="M490" s="187" t="s">
        <v>18</v>
      </c>
      <c r="N490" s="188" t="s">
        <v>41</v>
      </c>
      <c r="O490" s="66"/>
      <c r="P490" s="189">
        <f>O490*H490</f>
        <v>0</v>
      </c>
      <c r="Q490" s="189">
        <v>2.0000000000000001E-4</v>
      </c>
      <c r="R490" s="189">
        <f>Q490*H490</f>
        <v>1.1520000000000001E-2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143</v>
      </c>
      <c r="AT490" s="191" t="s">
        <v>138</v>
      </c>
      <c r="AU490" s="191" t="s">
        <v>79</v>
      </c>
      <c r="AY490" s="19" t="s">
        <v>136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77</v>
      </c>
      <c r="BK490" s="192">
        <f>ROUND(I490*H490,2)</f>
        <v>0</v>
      </c>
      <c r="BL490" s="19" t="s">
        <v>143</v>
      </c>
      <c r="BM490" s="191" t="s">
        <v>1418</v>
      </c>
    </row>
    <row r="491" spans="1:65" s="2" customFormat="1">
      <c r="A491" s="36"/>
      <c r="B491" s="37"/>
      <c r="C491" s="38"/>
      <c r="D491" s="193" t="s">
        <v>145</v>
      </c>
      <c r="E491" s="38"/>
      <c r="F491" s="194" t="s">
        <v>1419</v>
      </c>
      <c r="G491" s="38"/>
      <c r="H491" s="38"/>
      <c r="I491" s="195"/>
      <c r="J491" s="38"/>
      <c r="K491" s="38"/>
      <c r="L491" s="41"/>
      <c r="M491" s="196"/>
      <c r="N491" s="19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145</v>
      </c>
      <c r="AU491" s="19" t="s">
        <v>79</v>
      </c>
    </row>
    <row r="492" spans="1:65" s="13" customFormat="1">
      <c r="B492" s="198"/>
      <c r="C492" s="199"/>
      <c r="D492" s="200" t="s">
        <v>147</v>
      </c>
      <c r="E492" s="201" t="s">
        <v>18</v>
      </c>
      <c r="F492" s="202" t="s">
        <v>1310</v>
      </c>
      <c r="G492" s="199"/>
      <c r="H492" s="201" t="s">
        <v>18</v>
      </c>
      <c r="I492" s="203"/>
      <c r="J492" s="199"/>
      <c r="K492" s="199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147</v>
      </c>
      <c r="AU492" s="208" t="s">
        <v>79</v>
      </c>
      <c r="AV492" s="13" t="s">
        <v>77</v>
      </c>
      <c r="AW492" s="13" t="s">
        <v>31</v>
      </c>
      <c r="AX492" s="13" t="s">
        <v>70</v>
      </c>
      <c r="AY492" s="208" t="s">
        <v>136</v>
      </c>
    </row>
    <row r="493" spans="1:65" s="14" customFormat="1">
      <c r="B493" s="209"/>
      <c r="C493" s="210"/>
      <c r="D493" s="200" t="s">
        <v>147</v>
      </c>
      <c r="E493" s="211" t="s">
        <v>18</v>
      </c>
      <c r="F493" s="212" t="s">
        <v>1420</v>
      </c>
      <c r="G493" s="210"/>
      <c r="H493" s="213">
        <v>57.6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147</v>
      </c>
      <c r="AU493" s="219" t="s">
        <v>79</v>
      </c>
      <c r="AV493" s="14" t="s">
        <v>79</v>
      </c>
      <c r="AW493" s="14" t="s">
        <v>31</v>
      </c>
      <c r="AX493" s="14" t="s">
        <v>70</v>
      </c>
      <c r="AY493" s="219" t="s">
        <v>136</v>
      </c>
    </row>
    <row r="494" spans="1:65" s="15" customFormat="1">
      <c r="B494" s="220"/>
      <c r="C494" s="221"/>
      <c r="D494" s="200" t="s">
        <v>147</v>
      </c>
      <c r="E494" s="222" t="s">
        <v>18</v>
      </c>
      <c r="F494" s="223" t="s">
        <v>150</v>
      </c>
      <c r="G494" s="221"/>
      <c r="H494" s="224">
        <v>57.6</v>
      </c>
      <c r="I494" s="225"/>
      <c r="J494" s="221"/>
      <c r="K494" s="221"/>
      <c r="L494" s="226"/>
      <c r="M494" s="227"/>
      <c r="N494" s="228"/>
      <c r="O494" s="228"/>
      <c r="P494" s="228"/>
      <c r="Q494" s="228"/>
      <c r="R494" s="228"/>
      <c r="S494" s="228"/>
      <c r="T494" s="229"/>
      <c r="AT494" s="230" t="s">
        <v>147</v>
      </c>
      <c r="AU494" s="230" t="s">
        <v>79</v>
      </c>
      <c r="AV494" s="15" t="s">
        <v>143</v>
      </c>
      <c r="AW494" s="15" t="s">
        <v>31</v>
      </c>
      <c r="AX494" s="15" t="s">
        <v>77</v>
      </c>
      <c r="AY494" s="230" t="s">
        <v>136</v>
      </c>
    </row>
    <row r="495" spans="1:65" s="2" customFormat="1" ht="16.5" customHeight="1">
      <c r="A495" s="36"/>
      <c r="B495" s="37"/>
      <c r="C495" s="180" t="s">
        <v>1421</v>
      </c>
      <c r="D495" s="180" t="s">
        <v>138</v>
      </c>
      <c r="E495" s="181" t="s">
        <v>1422</v>
      </c>
      <c r="F495" s="182" t="s">
        <v>1423</v>
      </c>
      <c r="G495" s="183" t="s">
        <v>153</v>
      </c>
      <c r="H495" s="184">
        <v>1</v>
      </c>
      <c r="I495" s="185"/>
      <c r="J495" s="186">
        <f>ROUND(I495*H495,2)</f>
        <v>0</v>
      </c>
      <c r="K495" s="182" t="s">
        <v>142</v>
      </c>
      <c r="L495" s="41"/>
      <c r="M495" s="187" t="s">
        <v>18</v>
      </c>
      <c r="N495" s="188" t="s">
        <v>41</v>
      </c>
      <c r="O495" s="66"/>
      <c r="P495" s="189">
        <f>O495*H495</f>
        <v>0</v>
      </c>
      <c r="Q495" s="189">
        <v>8.1119999999999998E-2</v>
      </c>
      <c r="R495" s="189">
        <f>Q495*H495</f>
        <v>8.1119999999999998E-2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143</v>
      </c>
      <c r="AT495" s="191" t="s">
        <v>138</v>
      </c>
      <c r="AU495" s="191" t="s">
        <v>79</v>
      </c>
      <c r="AY495" s="19" t="s">
        <v>136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77</v>
      </c>
      <c r="BK495" s="192">
        <f>ROUND(I495*H495,2)</f>
        <v>0</v>
      </c>
      <c r="BL495" s="19" t="s">
        <v>143</v>
      </c>
      <c r="BM495" s="191" t="s">
        <v>1424</v>
      </c>
    </row>
    <row r="496" spans="1:65" s="2" customFormat="1">
      <c r="A496" s="36"/>
      <c r="B496" s="37"/>
      <c r="C496" s="38"/>
      <c r="D496" s="193" t="s">
        <v>145</v>
      </c>
      <c r="E496" s="38"/>
      <c r="F496" s="194" t="s">
        <v>1425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145</v>
      </c>
      <c r="AU496" s="19" t="s">
        <v>79</v>
      </c>
    </row>
    <row r="497" spans="1:65" s="2" customFormat="1" ht="24.15" customHeight="1">
      <c r="A497" s="36"/>
      <c r="B497" s="37"/>
      <c r="C497" s="180" t="s">
        <v>1426</v>
      </c>
      <c r="D497" s="180" t="s">
        <v>138</v>
      </c>
      <c r="E497" s="181" t="s">
        <v>1427</v>
      </c>
      <c r="F497" s="182" t="s">
        <v>1428</v>
      </c>
      <c r="G497" s="183" t="s">
        <v>404</v>
      </c>
      <c r="H497" s="184">
        <v>11</v>
      </c>
      <c r="I497" s="185"/>
      <c r="J497" s="186">
        <f>ROUND(I497*H497,2)</f>
        <v>0</v>
      </c>
      <c r="K497" s="182" t="s">
        <v>142</v>
      </c>
      <c r="L497" s="41"/>
      <c r="M497" s="187" t="s">
        <v>18</v>
      </c>
      <c r="N497" s="188" t="s">
        <v>41</v>
      </c>
      <c r="O497" s="66"/>
      <c r="P497" s="189">
        <f>O497*H497</f>
        <v>0</v>
      </c>
      <c r="Q497" s="189">
        <v>0.1295</v>
      </c>
      <c r="R497" s="189">
        <f>Q497*H497</f>
        <v>1.4245000000000001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143</v>
      </c>
      <c r="AT497" s="191" t="s">
        <v>138</v>
      </c>
      <c r="AU497" s="191" t="s">
        <v>79</v>
      </c>
      <c r="AY497" s="19" t="s">
        <v>136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77</v>
      </c>
      <c r="BK497" s="192">
        <f>ROUND(I497*H497,2)</f>
        <v>0</v>
      </c>
      <c r="BL497" s="19" t="s">
        <v>143</v>
      </c>
      <c r="BM497" s="191" t="s">
        <v>1429</v>
      </c>
    </row>
    <row r="498" spans="1:65" s="2" customFormat="1">
      <c r="A498" s="36"/>
      <c r="B498" s="37"/>
      <c r="C498" s="38"/>
      <c r="D498" s="193" t="s">
        <v>145</v>
      </c>
      <c r="E498" s="38"/>
      <c r="F498" s="194" t="s">
        <v>1430</v>
      </c>
      <c r="G498" s="38"/>
      <c r="H498" s="38"/>
      <c r="I498" s="195"/>
      <c r="J498" s="38"/>
      <c r="K498" s="38"/>
      <c r="L498" s="41"/>
      <c r="M498" s="196"/>
      <c r="N498" s="19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145</v>
      </c>
      <c r="AU498" s="19" t="s">
        <v>79</v>
      </c>
    </row>
    <row r="499" spans="1:65" s="13" customFormat="1">
      <c r="B499" s="198"/>
      <c r="C499" s="199"/>
      <c r="D499" s="200" t="s">
        <v>147</v>
      </c>
      <c r="E499" s="201" t="s">
        <v>18</v>
      </c>
      <c r="F499" s="202" t="s">
        <v>1009</v>
      </c>
      <c r="G499" s="199"/>
      <c r="H499" s="201" t="s">
        <v>18</v>
      </c>
      <c r="I499" s="203"/>
      <c r="J499" s="199"/>
      <c r="K499" s="199"/>
      <c r="L499" s="204"/>
      <c r="M499" s="205"/>
      <c r="N499" s="206"/>
      <c r="O499" s="206"/>
      <c r="P499" s="206"/>
      <c r="Q499" s="206"/>
      <c r="R499" s="206"/>
      <c r="S499" s="206"/>
      <c r="T499" s="207"/>
      <c r="AT499" s="208" t="s">
        <v>147</v>
      </c>
      <c r="AU499" s="208" t="s">
        <v>79</v>
      </c>
      <c r="AV499" s="13" t="s">
        <v>77</v>
      </c>
      <c r="AW499" s="13" t="s">
        <v>31</v>
      </c>
      <c r="AX499" s="13" t="s">
        <v>70</v>
      </c>
      <c r="AY499" s="208" t="s">
        <v>136</v>
      </c>
    </row>
    <row r="500" spans="1:65" s="13" customFormat="1">
      <c r="B500" s="198"/>
      <c r="C500" s="199"/>
      <c r="D500" s="200" t="s">
        <v>147</v>
      </c>
      <c r="E500" s="201" t="s">
        <v>18</v>
      </c>
      <c r="F500" s="202" t="s">
        <v>1037</v>
      </c>
      <c r="G500" s="199"/>
      <c r="H500" s="201" t="s">
        <v>18</v>
      </c>
      <c r="I500" s="203"/>
      <c r="J500" s="199"/>
      <c r="K500" s="199"/>
      <c r="L500" s="204"/>
      <c r="M500" s="205"/>
      <c r="N500" s="206"/>
      <c r="O500" s="206"/>
      <c r="P500" s="206"/>
      <c r="Q500" s="206"/>
      <c r="R500" s="206"/>
      <c r="S500" s="206"/>
      <c r="T500" s="207"/>
      <c r="AT500" s="208" t="s">
        <v>147</v>
      </c>
      <c r="AU500" s="208" t="s">
        <v>79</v>
      </c>
      <c r="AV500" s="13" t="s">
        <v>77</v>
      </c>
      <c r="AW500" s="13" t="s">
        <v>31</v>
      </c>
      <c r="AX500" s="13" t="s">
        <v>70</v>
      </c>
      <c r="AY500" s="208" t="s">
        <v>136</v>
      </c>
    </row>
    <row r="501" spans="1:65" s="14" customFormat="1">
      <c r="B501" s="209"/>
      <c r="C501" s="210"/>
      <c r="D501" s="200" t="s">
        <v>147</v>
      </c>
      <c r="E501" s="211" t="s">
        <v>18</v>
      </c>
      <c r="F501" s="212" t="s">
        <v>1431</v>
      </c>
      <c r="G501" s="210"/>
      <c r="H501" s="213">
        <v>11</v>
      </c>
      <c r="I501" s="214"/>
      <c r="J501" s="210"/>
      <c r="K501" s="210"/>
      <c r="L501" s="215"/>
      <c r="M501" s="216"/>
      <c r="N501" s="217"/>
      <c r="O501" s="217"/>
      <c r="P501" s="217"/>
      <c r="Q501" s="217"/>
      <c r="R501" s="217"/>
      <c r="S501" s="217"/>
      <c r="T501" s="218"/>
      <c r="AT501" s="219" t="s">
        <v>147</v>
      </c>
      <c r="AU501" s="219" t="s">
        <v>79</v>
      </c>
      <c r="AV501" s="14" t="s">
        <v>79</v>
      </c>
      <c r="AW501" s="14" t="s">
        <v>31</v>
      </c>
      <c r="AX501" s="14" t="s">
        <v>70</v>
      </c>
      <c r="AY501" s="219" t="s">
        <v>136</v>
      </c>
    </row>
    <row r="502" spans="1:65" s="15" customFormat="1">
      <c r="B502" s="220"/>
      <c r="C502" s="221"/>
      <c r="D502" s="200" t="s">
        <v>147</v>
      </c>
      <c r="E502" s="222" t="s">
        <v>18</v>
      </c>
      <c r="F502" s="223" t="s">
        <v>150</v>
      </c>
      <c r="G502" s="221"/>
      <c r="H502" s="224">
        <v>11</v>
      </c>
      <c r="I502" s="225"/>
      <c r="J502" s="221"/>
      <c r="K502" s="221"/>
      <c r="L502" s="226"/>
      <c r="M502" s="227"/>
      <c r="N502" s="228"/>
      <c r="O502" s="228"/>
      <c r="P502" s="228"/>
      <c r="Q502" s="228"/>
      <c r="R502" s="228"/>
      <c r="S502" s="228"/>
      <c r="T502" s="229"/>
      <c r="AT502" s="230" t="s">
        <v>147</v>
      </c>
      <c r="AU502" s="230" t="s">
        <v>79</v>
      </c>
      <c r="AV502" s="15" t="s">
        <v>143</v>
      </c>
      <c r="AW502" s="15" t="s">
        <v>31</v>
      </c>
      <c r="AX502" s="15" t="s">
        <v>77</v>
      </c>
      <c r="AY502" s="230" t="s">
        <v>136</v>
      </c>
    </row>
    <row r="503" spans="1:65" s="2" customFormat="1" ht="16.5" customHeight="1">
      <c r="A503" s="36"/>
      <c r="B503" s="37"/>
      <c r="C503" s="231" t="s">
        <v>1432</v>
      </c>
      <c r="D503" s="231" t="s">
        <v>276</v>
      </c>
      <c r="E503" s="232" t="s">
        <v>1433</v>
      </c>
      <c r="F503" s="233" t="s">
        <v>1434</v>
      </c>
      <c r="G503" s="234" t="s">
        <v>404</v>
      </c>
      <c r="H503" s="235">
        <v>11.11</v>
      </c>
      <c r="I503" s="236"/>
      <c r="J503" s="237">
        <f>ROUND(I503*H503,2)</f>
        <v>0</v>
      </c>
      <c r="K503" s="233" t="s">
        <v>142</v>
      </c>
      <c r="L503" s="238"/>
      <c r="M503" s="239" t="s">
        <v>18</v>
      </c>
      <c r="N503" s="240" t="s">
        <v>41</v>
      </c>
      <c r="O503" s="66"/>
      <c r="P503" s="189">
        <f>O503*H503</f>
        <v>0</v>
      </c>
      <c r="Q503" s="189">
        <v>5.6120000000000003E-2</v>
      </c>
      <c r="R503" s="189">
        <f>Q503*H503</f>
        <v>0.62349319999999997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184</v>
      </c>
      <c r="AT503" s="191" t="s">
        <v>276</v>
      </c>
      <c r="AU503" s="191" t="s">
        <v>79</v>
      </c>
      <c r="AY503" s="19" t="s">
        <v>136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77</v>
      </c>
      <c r="BK503" s="192">
        <f>ROUND(I503*H503,2)</f>
        <v>0</v>
      </c>
      <c r="BL503" s="19" t="s">
        <v>143</v>
      </c>
      <c r="BM503" s="191" t="s">
        <v>1435</v>
      </c>
    </row>
    <row r="504" spans="1:65" s="2" customFormat="1">
      <c r="A504" s="36"/>
      <c r="B504" s="37"/>
      <c r="C504" s="38"/>
      <c r="D504" s="193" t="s">
        <v>145</v>
      </c>
      <c r="E504" s="38"/>
      <c r="F504" s="194" t="s">
        <v>1436</v>
      </c>
      <c r="G504" s="38"/>
      <c r="H504" s="38"/>
      <c r="I504" s="195"/>
      <c r="J504" s="38"/>
      <c r="K504" s="38"/>
      <c r="L504" s="41"/>
      <c r="M504" s="196"/>
      <c r="N504" s="197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145</v>
      </c>
      <c r="AU504" s="19" t="s">
        <v>79</v>
      </c>
    </row>
    <row r="505" spans="1:65" s="14" customFormat="1">
      <c r="B505" s="209"/>
      <c r="C505" s="210"/>
      <c r="D505" s="200" t="s">
        <v>147</v>
      </c>
      <c r="E505" s="210"/>
      <c r="F505" s="212" t="s">
        <v>1437</v>
      </c>
      <c r="G505" s="210"/>
      <c r="H505" s="213">
        <v>11.11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147</v>
      </c>
      <c r="AU505" s="219" t="s">
        <v>79</v>
      </c>
      <c r="AV505" s="14" t="s">
        <v>79</v>
      </c>
      <c r="AW505" s="14" t="s">
        <v>4</v>
      </c>
      <c r="AX505" s="14" t="s">
        <v>77</v>
      </c>
      <c r="AY505" s="219" t="s">
        <v>136</v>
      </c>
    </row>
    <row r="506" spans="1:65" s="2" customFormat="1" ht="24.15" customHeight="1">
      <c r="A506" s="36"/>
      <c r="B506" s="37"/>
      <c r="C506" s="180" t="s">
        <v>1438</v>
      </c>
      <c r="D506" s="180" t="s">
        <v>138</v>
      </c>
      <c r="E506" s="181" t="s">
        <v>735</v>
      </c>
      <c r="F506" s="182" t="s">
        <v>736</v>
      </c>
      <c r="G506" s="183" t="s">
        <v>404</v>
      </c>
      <c r="H506" s="184">
        <v>14.3</v>
      </c>
      <c r="I506" s="185"/>
      <c r="J506" s="186">
        <f>ROUND(I506*H506,2)</f>
        <v>0</v>
      </c>
      <c r="K506" s="182" t="s">
        <v>142</v>
      </c>
      <c r="L506" s="41"/>
      <c r="M506" s="187" t="s">
        <v>18</v>
      </c>
      <c r="N506" s="188" t="s">
        <v>41</v>
      </c>
      <c r="O506" s="66"/>
      <c r="P506" s="189">
        <f>O506*H506</f>
        <v>0</v>
      </c>
      <c r="Q506" s="189">
        <v>0.10095</v>
      </c>
      <c r="R506" s="189">
        <f>Q506*H506</f>
        <v>1.4435850000000001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143</v>
      </c>
      <c r="AT506" s="191" t="s">
        <v>138</v>
      </c>
      <c r="AU506" s="191" t="s">
        <v>79</v>
      </c>
      <c r="AY506" s="19" t="s">
        <v>136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9" t="s">
        <v>77</v>
      </c>
      <c r="BK506" s="192">
        <f>ROUND(I506*H506,2)</f>
        <v>0</v>
      </c>
      <c r="BL506" s="19" t="s">
        <v>143</v>
      </c>
      <c r="BM506" s="191" t="s">
        <v>1439</v>
      </c>
    </row>
    <row r="507" spans="1:65" s="2" customFormat="1">
      <c r="A507" s="36"/>
      <c r="B507" s="37"/>
      <c r="C507" s="38"/>
      <c r="D507" s="193" t="s">
        <v>145</v>
      </c>
      <c r="E507" s="38"/>
      <c r="F507" s="194" t="s">
        <v>738</v>
      </c>
      <c r="G507" s="38"/>
      <c r="H507" s="38"/>
      <c r="I507" s="195"/>
      <c r="J507" s="38"/>
      <c r="K507" s="38"/>
      <c r="L507" s="41"/>
      <c r="M507" s="196"/>
      <c r="N507" s="197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145</v>
      </c>
      <c r="AU507" s="19" t="s">
        <v>79</v>
      </c>
    </row>
    <row r="508" spans="1:65" s="13" customFormat="1">
      <c r="B508" s="198"/>
      <c r="C508" s="199"/>
      <c r="D508" s="200" t="s">
        <v>147</v>
      </c>
      <c r="E508" s="201" t="s">
        <v>18</v>
      </c>
      <c r="F508" s="202" t="s">
        <v>1009</v>
      </c>
      <c r="G508" s="199"/>
      <c r="H508" s="201" t="s">
        <v>18</v>
      </c>
      <c r="I508" s="203"/>
      <c r="J508" s="199"/>
      <c r="K508" s="199"/>
      <c r="L508" s="204"/>
      <c r="M508" s="205"/>
      <c r="N508" s="206"/>
      <c r="O508" s="206"/>
      <c r="P508" s="206"/>
      <c r="Q508" s="206"/>
      <c r="R508" s="206"/>
      <c r="S508" s="206"/>
      <c r="T508" s="207"/>
      <c r="AT508" s="208" t="s">
        <v>147</v>
      </c>
      <c r="AU508" s="208" t="s">
        <v>79</v>
      </c>
      <c r="AV508" s="13" t="s">
        <v>77</v>
      </c>
      <c r="AW508" s="13" t="s">
        <v>31</v>
      </c>
      <c r="AX508" s="13" t="s">
        <v>70</v>
      </c>
      <c r="AY508" s="208" t="s">
        <v>136</v>
      </c>
    </row>
    <row r="509" spans="1:65" s="13" customFormat="1">
      <c r="B509" s="198"/>
      <c r="C509" s="199"/>
      <c r="D509" s="200" t="s">
        <v>147</v>
      </c>
      <c r="E509" s="201" t="s">
        <v>18</v>
      </c>
      <c r="F509" s="202" t="s">
        <v>1037</v>
      </c>
      <c r="G509" s="199"/>
      <c r="H509" s="201" t="s">
        <v>18</v>
      </c>
      <c r="I509" s="203"/>
      <c r="J509" s="199"/>
      <c r="K509" s="199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147</v>
      </c>
      <c r="AU509" s="208" t="s">
        <v>79</v>
      </c>
      <c r="AV509" s="13" t="s">
        <v>77</v>
      </c>
      <c r="AW509" s="13" t="s">
        <v>31</v>
      </c>
      <c r="AX509" s="13" t="s">
        <v>70</v>
      </c>
      <c r="AY509" s="208" t="s">
        <v>136</v>
      </c>
    </row>
    <row r="510" spans="1:65" s="14" customFormat="1">
      <c r="B510" s="209"/>
      <c r="C510" s="210"/>
      <c r="D510" s="200" t="s">
        <v>147</v>
      </c>
      <c r="E510" s="211" t="s">
        <v>18</v>
      </c>
      <c r="F510" s="212" t="s">
        <v>1440</v>
      </c>
      <c r="G510" s="210"/>
      <c r="H510" s="213">
        <v>14.3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147</v>
      </c>
      <c r="AU510" s="219" t="s">
        <v>79</v>
      </c>
      <c r="AV510" s="14" t="s">
        <v>79</v>
      </c>
      <c r="AW510" s="14" t="s">
        <v>31</v>
      </c>
      <c r="AX510" s="14" t="s">
        <v>70</v>
      </c>
      <c r="AY510" s="219" t="s">
        <v>136</v>
      </c>
    </row>
    <row r="511" spans="1:65" s="15" customFormat="1">
      <c r="B511" s="220"/>
      <c r="C511" s="221"/>
      <c r="D511" s="200" t="s">
        <v>147</v>
      </c>
      <c r="E511" s="222" t="s">
        <v>18</v>
      </c>
      <c r="F511" s="223" t="s">
        <v>150</v>
      </c>
      <c r="G511" s="221"/>
      <c r="H511" s="224">
        <v>14.3</v>
      </c>
      <c r="I511" s="225"/>
      <c r="J511" s="221"/>
      <c r="K511" s="221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147</v>
      </c>
      <c r="AU511" s="230" t="s">
        <v>79</v>
      </c>
      <c r="AV511" s="15" t="s">
        <v>143</v>
      </c>
      <c r="AW511" s="15" t="s">
        <v>31</v>
      </c>
      <c r="AX511" s="15" t="s">
        <v>77</v>
      </c>
      <c r="AY511" s="230" t="s">
        <v>136</v>
      </c>
    </row>
    <row r="512" spans="1:65" s="2" customFormat="1" ht="16.5" customHeight="1">
      <c r="A512" s="36"/>
      <c r="B512" s="37"/>
      <c r="C512" s="231" t="s">
        <v>1441</v>
      </c>
      <c r="D512" s="231" t="s">
        <v>276</v>
      </c>
      <c r="E512" s="232" t="s">
        <v>1442</v>
      </c>
      <c r="F512" s="233" t="s">
        <v>1443</v>
      </c>
      <c r="G512" s="234" t="s">
        <v>404</v>
      </c>
      <c r="H512" s="235">
        <v>14.443</v>
      </c>
      <c r="I512" s="236"/>
      <c r="J512" s="237">
        <f>ROUND(I512*H512,2)</f>
        <v>0</v>
      </c>
      <c r="K512" s="233" t="s">
        <v>142</v>
      </c>
      <c r="L512" s="238"/>
      <c r="M512" s="239" t="s">
        <v>18</v>
      </c>
      <c r="N512" s="240" t="s">
        <v>41</v>
      </c>
      <c r="O512" s="66"/>
      <c r="P512" s="189">
        <f>O512*H512</f>
        <v>0</v>
      </c>
      <c r="Q512" s="189">
        <v>2.8000000000000001E-2</v>
      </c>
      <c r="R512" s="189">
        <f>Q512*H512</f>
        <v>0.40440399999999999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184</v>
      </c>
      <c r="AT512" s="191" t="s">
        <v>276</v>
      </c>
      <c r="AU512" s="191" t="s">
        <v>79</v>
      </c>
      <c r="AY512" s="19" t="s">
        <v>136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77</v>
      </c>
      <c r="BK512" s="192">
        <f>ROUND(I512*H512,2)</f>
        <v>0</v>
      </c>
      <c r="BL512" s="19" t="s">
        <v>143</v>
      </c>
      <c r="BM512" s="191" t="s">
        <v>1444</v>
      </c>
    </row>
    <row r="513" spans="1:65" s="2" customFormat="1">
      <c r="A513" s="36"/>
      <c r="B513" s="37"/>
      <c r="C513" s="38"/>
      <c r="D513" s="193" t="s">
        <v>145</v>
      </c>
      <c r="E513" s="38"/>
      <c r="F513" s="194" t="s">
        <v>1445</v>
      </c>
      <c r="G513" s="38"/>
      <c r="H513" s="38"/>
      <c r="I513" s="195"/>
      <c r="J513" s="38"/>
      <c r="K513" s="38"/>
      <c r="L513" s="41"/>
      <c r="M513" s="196"/>
      <c r="N513" s="197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145</v>
      </c>
      <c r="AU513" s="19" t="s">
        <v>79</v>
      </c>
    </row>
    <row r="514" spans="1:65" s="14" customFormat="1">
      <c r="B514" s="209"/>
      <c r="C514" s="210"/>
      <c r="D514" s="200" t="s">
        <v>147</v>
      </c>
      <c r="E514" s="210"/>
      <c r="F514" s="212" t="s">
        <v>1446</v>
      </c>
      <c r="G514" s="210"/>
      <c r="H514" s="213">
        <v>14.443</v>
      </c>
      <c r="I514" s="214"/>
      <c r="J514" s="210"/>
      <c r="K514" s="210"/>
      <c r="L514" s="215"/>
      <c r="M514" s="216"/>
      <c r="N514" s="217"/>
      <c r="O514" s="217"/>
      <c r="P514" s="217"/>
      <c r="Q514" s="217"/>
      <c r="R514" s="217"/>
      <c r="S514" s="217"/>
      <c r="T514" s="218"/>
      <c r="AT514" s="219" t="s">
        <v>147</v>
      </c>
      <c r="AU514" s="219" t="s">
        <v>79</v>
      </c>
      <c r="AV514" s="14" t="s">
        <v>79</v>
      </c>
      <c r="AW514" s="14" t="s">
        <v>4</v>
      </c>
      <c r="AX514" s="14" t="s">
        <v>77</v>
      </c>
      <c r="AY514" s="219" t="s">
        <v>136</v>
      </c>
    </row>
    <row r="515" spans="1:65" s="2" customFormat="1" ht="16.5" customHeight="1">
      <c r="A515" s="36"/>
      <c r="B515" s="37"/>
      <c r="C515" s="180" t="s">
        <v>1447</v>
      </c>
      <c r="D515" s="180" t="s">
        <v>138</v>
      </c>
      <c r="E515" s="181" t="s">
        <v>1448</v>
      </c>
      <c r="F515" s="182" t="s">
        <v>1449</v>
      </c>
      <c r="G515" s="183" t="s">
        <v>153</v>
      </c>
      <c r="H515" s="184">
        <v>2</v>
      </c>
      <c r="I515" s="185"/>
      <c r="J515" s="186">
        <f>ROUND(I515*H515,2)</f>
        <v>0</v>
      </c>
      <c r="K515" s="182" t="s">
        <v>142</v>
      </c>
      <c r="L515" s="41"/>
      <c r="M515" s="187" t="s">
        <v>18</v>
      </c>
      <c r="N515" s="188" t="s">
        <v>41</v>
      </c>
      <c r="O515" s="66"/>
      <c r="P515" s="189">
        <f>O515*H515</f>
        <v>0</v>
      </c>
      <c r="Q515" s="189">
        <v>6.4900000000000001E-3</v>
      </c>
      <c r="R515" s="189">
        <f>Q515*H515</f>
        <v>1.298E-2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143</v>
      </c>
      <c r="AT515" s="191" t="s">
        <v>138</v>
      </c>
      <c r="AU515" s="191" t="s">
        <v>79</v>
      </c>
      <c r="AY515" s="19" t="s">
        <v>136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9" t="s">
        <v>77</v>
      </c>
      <c r="BK515" s="192">
        <f>ROUND(I515*H515,2)</f>
        <v>0</v>
      </c>
      <c r="BL515" s="19" t="s">
        <v>143</v>
      </c>
      <c r="BM515" s="191" t="s">
        <v>1450</v>
      </c>
    </row>
    <row r="516" spans="1:65" s="2" customFormat="1">
      <c r="A516" s="36"/>
      <c r="B516" s="37"/>
      <c r="C516" s="38"/>
      <c r="D516" s="193" t="s">
        <v>145</v>
      </c>
      <c r="E516" s="38"/>
      <c r="F516" s="194" t="s">
        <v>1451</v>
      </c>
      <c r="G516" s="38"/>
      <c r="H516" s="38"/>
      <c r="I516" s="195"/>
      <c r="J516" s="38"/>
      <c r="K516" s="38"/>
      <c r="L516" s="41"/>
      <c r="M516" s="196"/>
      <c r="N516" s="197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145</v>
      </c>
      <c r="AU516" s="19" t="s">
        <v>79</v>
      </c>
    </row>
    <row r="517" spans="1:65" s="2" customFormat="1" ht="21.75" customHeight="1">
      <c r="A517" s="36"/>
      <c r="B517" s="37"/>
      <c r="C517" s="231" t="s">
        <v>1452</v>
      </c>
      <c r="D517" s="231" t="s">
        <v>276</v>
      </c>
      <c r="E517" s="232" t="s">
        <v>1453</v>
      </c>
      <c r="F517" s="233" t="s">
        <v>1454</v>
      </c>
      <c r="G517" s="234" t="s">
        <v>153</v>
      </c>
      <c r="H517" s="235">
        <v>2</v>
      </c>
      <c r="I517" s="236"/>
      <c r="J517" s="237">
        <f>ROUND(I517*H517,2)</f>
        <v>0</v>
      </c>
      <c r="K517" s="233" t="s">
        <v>689</v>
      </c>
      <c r="L517" s="238"/>
      <c r="M517" s="239" t="s">
        <v>18</v>
      </c>
      <c r="N517" s="240" t="s">
        <v>41</v>
      </c>
      <c r="O517" s="66"/>
      <c r="P517" s="189">
        <f>O517*H517</f>
        <v>0</v>
      </c>
      <c r="Q517" s="189">
        <v>4.6100000000000004E-3</v>
      </c>
      <c r="R517" s="189">
        <f>Q517*H517</f>
        <v>9.2200000000000008E-3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184</v>
      </c>
      <c r="AT517" s="191" t="s">
        <v>276</v>
      </c>
      <c r="AU517" s="191" t="s">
        <v>79</v>
      </c>
      <c r="AY517" s="19" t="s">
        <v>136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77</v>
      </c>
      <c r="BK517" s="192">
        <f>ROUND(I517*H517,2)</f>
        <v>0</v>
      </c>
      <c r="BL517" s="19" t="s">
        <v>143</v>
      </c>
      <c r="BM517" s="191" t="s">
        <v>1455</v>
      </c>
    </row>
    <row r="518" spans="1:65" s="2" customFormat="1" ht="24.15" customHeight="1">
      <c r="A518" s="36"/>
      <c r="B518" s="37"/>
      <c r="C518" s="180" t="s">
        <v>1456</v>
      </c>
      <c r="D518" s="180" t="s">
        <v>138</v>
      </c>
      <c r="E518" s="181" t="s">
        <v>1457</v>
      </c>
      <c r="F518" s="182" t="s">
        <v>1458</v>
      </c>
      <c r="G518" s="183" t="s">
        <v>199</v>
      </c>
      <c r="H518" s="184">
        <v>60</v>
      </c>
      <c r="I518" s="185"/>
      <c r="J518" s="186">
        <f>ROUND(I518*H518,2)</f>
        <v>0</v>
      </c>
      <c r="K518" s="182" t="s">
        <v>142</v>
      </c>
      <c r="L518" s="41"/>
      <c r="M518" s="187" t="s">
        <v>18</v>
      </c>
      <c r="N518" s="188" t="s">
        <v>41</v>
      </c>
      <c r="O518" s="66"/>
      <c r="P518" s="189">
        <f>O518*H518</f>
        <v>0</v>
      </c>
      <c r="Q518" s="189">
        <v>0</v>
      </c>
      <c r="R518" s="189">
        <f>Q518*H518</f>
        <v>0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143</v>
      </c>
      <c r="AT518" s="191" t="s">
        <v>138</v>
      </c>
      <c r="AU518" s="191" t="s">
        <v>79</v>
      </c>
      <c r="AY518" s="19" t="s">
        <v>136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9" t="s">
        <v>77</v>
      </c>
      <c r="BK518" s="192">
        <f>ROUND(I518*H518,2)</f>
        <v>0</v>
      </c>
      <c r="BL518" s="19" t="s">
        <v>143</v>
      </c>
      <c r="BM518" s="191" t="s">
        <v>1459</v>
      </c>
    </row>
    <row r="519" spans="1:65" s="2" customFormat="1">
      <c r="A519" s="36"/>
      <c r="B519" s="37"/>
      <c r="C519" s="38"/>
      <c r="D519" s="193" t="s">
        <v>145</v>
      </c>
      <c r="E519" s="38"/>
      <c r="F519" s="194" t="s">
        <v>1460</v>
      </c>
      <c r="G519" s="38"/>
      <c r="H519" s="38"/>
      <c r="I519" s="195"/>
      <c r="J519" s="38"/>
      <c r="K519" s="38"/>
      <c r="L519" s="41"/>
      <c r="M519" s="196"/>
      <c r="N519" s="197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145</v>
      </c>
      <c r="AU519" s="19" t="s">
        <v>79</v>
      </c>
    </row>
    <row r="520" spans="1:65" s="13" customFormat="1">
      <c r="B520" s="198"/>
      <c r="C520" s="199"/>
      <c r="D520" s="200" t="s">
        <v>147</v>
      </c>
      <c r="E520" s="201" t="s">
        <v>18</v>
      </c>
      <c r="F520" s="202" t="s">
        <v>1009</v>
      </c>
      <c r="G520" s="199"/>
      <c r="H520" s="201" t="s">
        <v>18</v>
      </c>
      <c r="I520" s="203"/>
      <c r="J520" s="199"/>
      <c r="K520" s="199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147</v>
      </c>
      <c r="AU520" s="208" t="s">
        <v>79</v>
      </c>
      <c r="AV520" s="13" t="s">
        <v>77</v>
      </c>
      <c r="AW520" s="13" t="s">
        <v>31</v>
      </c>
      <c r="AX520" s="13" t="s">
        <v>70</v>
      </c>
      <c r="AY520" s="208" t="s">
        <v>136</v>
      </c>
    </row>
    <row r="521" spans="1:65" s="13" customFormat="1">
      <c r="B521" s="198"/>
      <c r="C521" s="199"/>
      <c r="D521" s="200" t="s">
        <v>147</v>
      </c>
      <c r="E521" s="201" t="s">
        <v>18</v>
      </c>
      <c r="F521" s="202" t="s">
        <v>1037</v>
      </c>
      <c r="G521" s="199"/>
      <c r="H521" s="201" t="s">
        <v>18</v>
      </c>
      <c r="I521" s="203"/>
      <c r="J521" s="199"/>
      <c r="K521" s="199"/>
      <c r="L521" s="204"/>
      <c r="M521" s="205"/>
      <c r="N521" s="206"/>
      <c r="O521" s="206"/>
      <c r="P521" s="206"/>
      <c r="Q521" s="206"/>
      <c r="R521" s="206"/>
      <c r="S521" s="206"/>
      <c r="T521" s="207"/>
      <c r="AT521" s="208" t="s">
        <v>147</v>
      </c>
      <c r="AU521" s="208" t="s">
        <v>79</v>
      </c>
      <c r="AV521" s="13" t="s">
        <v>77</v>
      </c>
      <c r="AW521" s="13" t="s">
        <v>31</v>
      </c>
      <c r="AX521" s="13" t="s">
        <v>70</v>
      </c>
      <c r="AY521" s="208" t="s">
        <v>136</v>
      </c>
    </row>
    <row r="522" spans="1:65" s="14" customFormat="1">
      <c r="B522" s="209"/>
      <c r="C522" s="210"/>
      <c r="D522" s="200" t="s">
        <v>147</v>
      </c>
      <c r="E522" s="211" t="s">
        <v>18</v>
      </c>
      <c r="F522" s="212" t="s">
        <v>1461</v>
      </c>
      <c r="G522" s="210"/>
      <c r="H522" s="213">
        <v>60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147</v>
      </c>
      <c r="AU522" s="219" t="s">
        <v>79</v>
      </c>
      <c r="AV522" s="14" t="s">
        <v>79</v>
      </c>
      <c r="AW522" s="14" t="s">
        <v>31</v>
      </c>
      <c r="AX522" s="14" t="s">
        <v>70</v>
      </c>
      <c r="AY522" s="219" t="s">
        <v>136</v>
      </c>
    </row>
    <row r="523" spans="1:65" s="15" customFormat="1">
      <c r="B523" s="220"/>
      <c r="C523" s="221"/>
      <c r="D523" s="200" t="s">
        <v>147</v>
      </c>
      <c r="E523" s="222" t="s">
        <v>18</v>
      </c>
      <c r="F523" s="223" t="s">
        <v>150</v>
      </c>
      <c r="G523" s="221"/>
      <c r="H523" s="224">
        <v>60</v>
      </c>
      <c r="I523" s="225"/>
      <c r="J523" s="221"/>
      <c r="K523" s="221"/>
      <c r="L523" s="226"/>
      <c r="M523" s="227"/>
      <c r="N523" s="228"/>
      <c r="O523" s="228"/>
      <c r="P523" s="228"/>
      <c r="Q523" s="228"/>
      <c r="R523" s="228"/>
      <c r="S523" s="228"/>
      <c r="T523" s="229"/>
      <c r="AT523" s="230" t="s">
        <v>147</v>
      </c>
      <c r="AU523" s="230" t="s">
        <v>79</v>
      </c>
      <c r="AV523" s="15" t="s">
        <v>143</v>
      </c>
      <c r="AW523" s="15" t="s">
        <v>31</v>
      </c>
      <c r="AX523" s="15" t="s">
        <v>77</v>
      </c>
      <c r="AY523" s="230" t="s">
        <v>136</v>
      </c>
    </row>
    <row r="524" spans="1:65" s="2" customFormat="1" ht="24.15" customHeight="1">
      <c r="A524" s="36"/>
      <c r="B524" s="37"/>
      <c r="C524" s="180" t="s">
        <v>1462</v>
      </c>
      <c r="D524" s="180" t="s">
        <v>138</v>
      </c>
      <c r="E524" s="181" t="s">
        <v>1463</v>
      </c>
      <c r="F524" s="182" t="s">
        <v>1464</v>
      </c>
      <c r="G524" s="183" t="s">
        <v>199</v>
      </c>
      <c r="H524" s="184">
        <v>3600</v>
      </c>
      <c r="I524" s="185"/>
      <c r="J524" s="186">
        <f>ROUND(I524*H524,2)</f>
        <v>0</v>
      </c>
      <c r="K524" s="182" t="s">
        <v>142</v>
      </c>
      <c r="L524" s="41"/>
      <c r="M524" s="187" t="s">
        <v>18</v>
      </c>
      <c r="N524" s="188" t="s">
        <v>41</v>
      </c>
      <c r="O524" s="66"/>
      <c r="P524" s="189">
        <f>O524*H524</f>
        <v>0</v>
      </c>
      <c r="Q524" s="189">
        <v>0</v>
      </c>
      <c r="R524" s="189">
        <f>Q524*H524</f>
        <v>0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143</v>
      </c>
      <c r="AT524" s="191" t="s">
        <v>138</v>
      </c>
      <c r="AU524" s="191" t="s">
        <v>79</v>
      </c>
      <c r="AY524" s="19" t="s">
        <v>136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77</v>
      </c>
      <c r="BK524" s="192">
        <f>ROUND(I524*H524,2)</f>
        <v>0</v>
      </c>
      <c r="BL524" s="19" t="s">
        <v>143</v>
      </c>
      <c r="BM524" s="191" t="s">
        <v>1465</v>
      </c>
    </row>
    <row r="525" spans="1:65" s="2" customFormat="1">
      <c r="A525" s="36"/>
      <c r="B525" s="37"/>
      <c r="C525" s="38"/>
      <c r="D525" s="193" t="s">
        <v>145</v>
      </c>
      <c r="E525" s="38"/>
      <c r="F525" s="194" t="s">
        <v>1466</v>
      </c>
      <c r="G525" s="38"/>
      <c r="H525" s="38"/>
      <c r="I525" s="195"/>
      <c r="J525" s="38"/>
      <c r="K525" s="38"/>
      <c r="L525" s="41"/>
      <c r="M525" s="196"/>
      <c r="N525" s="197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145</v>
      </c>
      <c r="AU525" s="19" t="s">
        <v>79</v>
      </c>
    </row>
    <row r="526" spans="1:65" s="14" customFormat="1">
      <c r="B526" s="209"/>
      <c r="C526" s="210"/>
      <c r="D526" s="200" t="s">
        <v>147</v>
      </c>
      <c r="E526" s="211" t="s">
        <v>18</v>
      </c>
      <c r="F526" s="212" t="s">
        <v>1467</v>
      </c>
      <c r="G526" s="210"/>
      <c r="H526" s="213">
        <v>3600</v>
      </c>
      <c r="I526" s="214"/>
      <c r="J526" s="210"/>
      <c r="K526" s="210"/>
      <c r="L526" s="215"/>
      <c r="M526" s="216"/>
      <c r="N526" s="217"/>
      <c r="O526" s="217"/>
      <c r="P526" s="217"/>
      <c r="Q526" s="217"/>
      <c r="R526" s="217"/>
      <c r="S526" s="217"/>
      <c r="T526" s="218"/>
      <c r="AT526" s="219" t="s">
        <v>147</v>
      </c>
      <c r="AU526" s="219" t="s">
        <v>79</v>
      </c>
      <c r="AV526" s="14" t="s">
        <v>79</v>
      </c>
      <c r="AW526" s="14" t="s">
        <v>31</v>
      </c>
      <c r="AX526" s="14" t="s">
        <v>77</v>
      </c>
      <c r="AY526" s="219" t="s">
        <v>136</v>
      </c>
    </row>
    <row r="527" spans="1:65" s="2" customFormat="1" ht="24.15" customHeight="1">
      <c r="A527" s="36"/>
      <c r="B527" s="37"/>
      <c r="C527" s="180" t="s">
        <v>1468</v>
      </c>
      <c r="D527" s="180" t="s">
        <v>138</v>
      </c>
      <c r="E527" s="181" t="s">
        <v>1469</v>
      </c>
      <c r="F527" s="182" t="s">
        <v>1470</v>
      </c>
      <c r="G527" s="183" t="s">
        <v>199</v>
      </c>
      <c r="H527" s="184">
        <v>60</v>
      </c>
      <c r="I527" s="185"/>
      <c r="J527" s="186">
        <f>ROUND(I527*H527,2)</f>
        <v>0</v>
      </c>
      <c r="K527" s="182" t="s">
        <v>142</v>
      </c>
      <c r="L527" s="41"/>
      <c r="M527" s="187" t="s">
        <v>18</v>
      </c>
      <c r="N527" s="188" t="s">
        <v>41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143</v>
      </c>
      <c r="AT527" s="191" t="s">
        <v>138</v>
      </c>
      <c r="AU527" s="191" t="s">
        <v>79</v>
      </c>
      <c r="AY527" s="19" t="s">
        <v>136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77</v>
      </c>
      <c r="BK527" s="192">
        <f>ROUND(I527*H527,2)</f>
        <v>0</v>
      </c>
      <c r="BL527" s="19" t="s">
        <v>143</v>
      </c>
      <c r="BM527" s="191" t="s">
        <v>1471</v>
      </c>
    </row>
    <row r="528" spans="1:65" s="2" customFormat="1">
      <c r="A528" s="36"/>
      <c r="B528" s="37"/>
      <c r="C528" s="38"/>
      <c r="D528" s="193" t="s">
        <v>145</v>
      </c>
      <c r="E528" s="38"/>
      <c r="F528" s="194" t="s">
        <v>1472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145</v>
      </c>
      <c r="AU528" s="19" t="s">
        <v>79</v>
      </c>
    </row>
    <row r="529" spans="1:65" s="2" customFormat="1" ht="21.75" customHeight="1">
      <c r="A529" s="36"/>
      <c r="B529" s="37"/>
      <c r="C529" s="180" t="s">
        <v>1473</v>
      </c>
      <c r="D529" s="180" t="s">
        <v>138</v>
      </c>
      <c r="E529" s="181" t="s">
        <v>1474</v>
      </c>
      <c r="F529" s="182" t="s">
        <v>1475</v>
      </c>
      <c r="G529" s="183" t="s">
        <v>404</v>
      </c>
      <c r="H529" s="184">
        <v>16</v>
      </c>
      <c r="I529" s="185"/>
      <c r="J529" s="186">
        <f>ROUND(I529*H529,2)</f>
        <v>0</v>
      </c>
      <c r="K529" s="182" t="s">
        <v>142</v>
      </c>
      <c r="L529" s="41"/>
      <c r="M529" s="187" t="s">
        <v>18</v>
      </c>
      <c r="N529" s="188" t="s">
        <v>41</v>
      </c>
      <c r="O529" s="66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143</v>
      </c>
      <c r="AT529" s="191" t="s">
        <v>138</v>
      </c>
      <c r="AU529" s="191" t="s">
        <v>79</v>
      </c>
      <c r="AY529" s="19" t="s">
        <v>136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9" t="s">
        <v>77</v>
      </c>
      <c r="BK529" s="192">
        <f>ROUND(I529*H529,2)</f>
        <v>0</v>
      </c>
      <c r="BL529" s="19" t="s">
        <v>143</v>
      </c>
      <c r="BM529" s="191" t="s">
        <v>1476</v>
      </c>
    </row>
    <row r="530" spans="1:65" s="2" customFormat="1">
      <c r="A530" s="36"/>
      <c r="B530" s="37"/>
      <c r="C530" s="38"/>
      <c r="D530" s="193" t="s">
        <v>145</v>
      </c>
      <c r="E530" s="38"/>
      <c r="F530" s="194" t="s">
        <v>1477</v>
      </c>
      <c r="G530" s="38"/>
      <c r="H530" s="38"/>
      <c r="I530" s="195"/>
      <c r="J530" s="38"/>
      <c r="K530" s="38"/>
      <c r="L530" s="41"/>
      <c r="M530" s="196"/>
      <c r="N530" s="197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145</v>
      </c>
      <c r="AU530" s="19" t="s">
        <v>79</v>
      </c>
    </row>
    <row r="531" spans="1:65" s="13" customFormat="1">
      <c r="B531" s="198"/>
      <c r="C531" s="199"/>
      <c r="D531" s="200" t="s">
        <v>147</v>
      </c>
      <c r="E531" s="201" t="s">
        <v>18</v>
      </c>
      <c r="F531" s="202" t="s">
        <v>1009</v>
      </c>
      <c r="G531" s="199"/>
      <c r="H531" s="201" t="s">
        <v>18</v>
      </c>
      <c r="I531" s="203"/>
      <c r="J531" s="199"/>
      <c r="K531" s="199"/>
      <c r="L531" s="204"/>
      <c r="M531" s="205"/>
      <c r="N531" s="206"/>
      <c r="O531" s="206"/>
      <c r="P531" s="206"/>
      <c r="Q531" s="206"/>
      <c r="R531" s="206"/>
      <c r="S531" s="206"/>
      <c r="T531" s="207"/>
      <c r="AT531" s="208" t="s">
        <v>147</v>
      </c>
      <c r="AU531" s="208" t="s">
        <v>79</v>
      </c>
      <c r="AV531" s="13" t="s">
        <v>77</v>
      </c>
      <c r="AW531" s="13" t="s">
        <v>31</v>
      </c>
      <c r="AX531" s="13" t="s">
        <v>70</v>
      </c>
      <c r="AY531" s="208" t="s">
        <v>136</v>
      </c>
    </row>
    <row r="532" spans="1:65" s="13" customFormat="1">
      <c r="B532" s="198"/>
      <c r="C532" s="199"/>
      <c r="D532" s="200" t="s">
        <v>147</v>
      </c>
      <c r="E532" s="201" t="s">
        <v>18</v>
      </c>
      <c r="F532" s="202" t="s">
        <v>1037</v>
      </c>
      <c r="G532" s="199"/>
      <c r="H532" s="201" t="s">
        <v>18</v>
      </c>
      <c r="I532" s="203"/>
      <c r="J532" s="199"/>
      <c r="K532" s="199"/>
      <c r="L532" s="204"/>
      <c r="M532" s="205"/>
      <c r="N532" s="206"/>
      <c r="O532" s="206"/>
      <c r="P532" s="206"/>
      <c r="Q532" s="206"/>
      <c r="R532" s="206"/>
      <c r="S532" s="206"/>
      <c r="T532" s="207"/>
      <c r="AT532" s="208" t="s">
        <v>147</v>
      </c>
      <c r="AU532" s="208" t="s">
        <v>79</v>
      </c>
      <c r="AV532" s="13" t="s">
        <v>77</v>
      </c>
      <c r="AW532" s="13" t="s">
        <v>31</v>
      </c>
      <c r="AX532" s="13" t="s">
        <v>70</v>
      </c>
      <c r="AY532" s="208" t="s">
        <v>136</v>
      </c>
    </row>
    <row r="533" spans="1:65" s="14" customFormat="1">
      <c r="B533" s="209"/>
      <c r="C533" s="210"/>
      <c r="D533" s="200" t="s">
        <v>147</v>
      </c>
      <c r="E533" s="211" t="s">
        <v>18</v>
      </c>
      <c r="F533" s="212" t="s">
        <v>1478</v>
      </c>
      <c r="G533" s="210"/>
      <c r="H533" s="213">
        <v>16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147</v>
      </c>
      <c r="AU533" s="219" t="s">
        <v>79</v>
      </c>
      <c r="AV533" s="14" t="s">
        <v>79</v>
      </c>
      <c r="AW533" s="14" t="s">
        <v>31</v>
      </c>
      <c r="AX533" s="14" t="s">
        <v>70</v>
      </c>
      <c r="AY533" s="219" t="s">
        <v>136</v>
      </c>
    </row>
    <row r="534" spans="1:65" s="15" customFormat="1">
      <c r="B534" s="220"/>
      <c r="C534" s="221"/>
      <c r="D534" s="200" t="s">
        <v>147</v>
      </c>
      <c r="E534" s="222" t="s">
        <v>18</v>
      </c>
      <c r="F534" s="223" t="s">
        <v>150</v>
      </c>
      <c r="G534" s="221"/>
      <c r="H534" s="224">
        <v>16</v>
      </c>
      <c r="I534" s="225"/>
      <c r="J534" s="221"/>
      <c r="K534" s="221"/>
      <c r="L534" s="226"/>
      <c r="M534" s="227"/>
      <c r="N534" s="228"/>
      <c r="O534" s="228"/>
      <c r="P534" s="228"/>
      <c r="Q534" s="228"/>
      <c r="R534" s="228"/>
      <c r="S534" s="228"/>
      <c r="T534" s="229"/>
      <c r="AT534" s="230" t="s">
        <v>147</v>
      </c>
      <c r="AU534" s="230" t="s">
        <v>79</v>
      </c>
      <c r="AV534" s="15" t="s">
        <v>143</v>
      </c>
      <c r="AW534" s="15" t="s">
        <v>31</v>
      </c>
      <c r="AX534" s="15" t="s">
        <v>77</v>
      </c>
      <c r="AY534" s="230" t="s">
        <v>136</v>
      </c>
    </row>
    <row r="535" spans="1:65" s="2" customFormat="1" ht="21.75" customHeight="1">
      <c r="A535" s="36"/>
      <c r="B535" s="37"/>
      <c r="C535" s="180" t="s">
        <v>1479</v>
      </c>
      <c r="D535" s="180" t="s">
        <v>138</v>
      </c>
      <c r="E535" s="181" t="s">
        <v>1480</v>
      </c>
      <c r="F535" s="182" t="s">
        <v>1481</v>
      </c>
      <c r="G535" s="183" t="s">
        <v>404</v>
      </c>
      <c r="H535" s="184">
        <v>960</v>
      </c>
      <c r="I535" s="185"/>
      <c r="J535" s="186">
        <f>ROUND(I535*H535,2)</f>
        <v>0</v>
      </c>
      <c r="K535" s="182" t="s">
        <v>142</v>
      </c>
      <c r="L535" s="41"/>
      <c r="M535" s="187" t="s">
        <v>18</v>
      </c>
      <c r="N535" s="188" t="s">
        <v>41</v>
      </c>
      <c r="O535" s="66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143</v>
      </c>
      <c r="AT535" s="191" t="s">
        <v>138</v>
      </c>
      <c r="AU535" s="191" t="s">
        <v>79</v>
      </c>
      <c r="AY535" s="19" t="s">
        <v>136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77</v>
      </c>
      <c r="BK535" s="192">
        <f>ROUND(I535*H535,2)</f>
        <v>0</v>
      </c>
      <c r="BL535" s="19" t="s">
        <v>143</v>
      </c>
      <c r="BM535" s="191" t="s">
        <v>1482</v>
      </c>
    </row>
    <row r="536" spans="1:65" s="2" customFormat="1">
      <c r="A536" s="36"/>
      <c r="B536" s="37"/>
      <c r="C536" s="38"/>
      <c r="D536" s="193" t="s">
        <v>145</v>
      </c>
      <c r="E536" s="38"/>
      <c r="F536" s="194" t="s">
        <v>1483</v>
      </c>
      <c r="G536" s="38"/>
      <c r="H536" s="38"/>
      <c r="I536" s="195"/>
      <c r="J536" s="38"/>
      <c r="K536" s="38"/>
      <c r="L536" s="41"/>
      <c r="M536" s="196"/>
      <c r="N536" s="197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145</v>
      </c>
      <c r="AU536" s="19" t="s">
        <v>79</v>
      </c>
    </row>
    <row r="537" spans="1:65" s="14" customFormat="1">
      <c r="B537" s="209"/>
      <c r="C537" s="210"/>
      <c r="D537" s="200" t="s">
        <v>147</v>
      </c>
      <c r="E537" s="211" t="s">
        <v>18</v>
      </c>
      <c r="F537" s="212" t="s">
        <v>1484</v>
      </c>
      <c r="G537" s="210"/>
      <c r="H537" s="213">
        <v>960</v>
      </c>
      <c r="I537" s="214"/>
      <c r="J537" s="210"/>
      <c r="K537" s="210"/>
      <c r="L537" s="215"/>
      <c r="M537" s="216"/>
      <c r="N537" s="217"/>
      <c r="O537" s="217"/>
      <c r="P537" s="217"/>
      <c r="Q537" s="217"/>
      <c r="R537" s="217"/>
      <c r="S537" s="217"/>
      <c r="T537" s="218"/>
      <c r="AT537" s="219" t="s">
        <v>147</v>
      </c>
      <c r="AU537" s="219" t="s">
        <v>79</v>
      </c>
      <c r="AV537" s="14" t="s">
        <v>79</v>
      </c>
      <c r="AW537" s="14" t="s">
        <v>31</v>
      </c>
      <c r="AX537" s="14" t="s">
        <v>77</v>
      </c>
      <c r="AY537" s="219" t="s">
        <v>136</v>
      </c>
    </row>
    <row r="538" spans="1:65" s="2" customFormat="1" ht="24.15" customHeight="1">
      <c r="A538" s="36"/>
      <c r="B538" s="37"/>
      <c r="C538" s="180" t="s">
        <v>1485</v>
      </c>
      <c r="D538" s="180" t="s">
        <v>138</v>
      </c>
      <c r="E538" s="181" t="s">
        <v>1486</v>
      </c>
      <c r="F538" s="182" t="s">
        <v>1487</v>
      </c>
      <c r="G538" s="183" t="s">
        <v>404</v>
      </c>
      <c r="H538" s="184">
        <v>16</v>
      </c>
      <c r="I538" s="185"/>
      <c r="J538" s="186">
        <f>ROUND(I538*H538,2)</f>
        <v>0</v>
      </c>
      <c r="K538" s="182" t="s">
        <v>142</v>
      </c>
      <c r="L538" s="41"/>
      <c r="M538" s="187" t="s">
        <v>18</v>
      </c>
      <c r="N538" s="188" t="s">
        <v>41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143</v>
      </c>
      <c r="AT538" s="191" t="s">
        <v>138</v>
      </c>
      <c r="AU538" s="191" t="s">
        <v>79</v>
      </c>
      <c r="AY538" s="19" t="s">
        <v>136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77</v>
      </c>
      <c r="BK538" s="192">
        <f>ROUND(I538*H538,2)</f>
        <v>0</v>
      </c>
      <c r="BL538" s="19" t="s">
        <v>143</v>
      </c>
      <c r="BM538" s="191" t="s">
        <v>1488</v>
      </c>
    </row>
    <row r="539" spans="1:65" s="2" customFormat="1">
      <c r="A539" s="36"/>
      <c r="B539" s="37"/>
      <c r="C539" s="38"/>
      <c r="D539" s="193" t="s">
        <v>145</v>
      </c>
      <c r="E539" s="38"/>
      <c r="F539" s="194" t="s">
        <v>1489</v>
      </c>
      <c r="G539" s="38"/>
      <c r="H539" s="38"/>
      <c r="I539" s="195"/>
      <c r="J539" s="38"/>
      <c r="K539" s="38"/>
      <c r="L539" s="41"/>
      <c r="M539" s="196"/>
      <c r="N539" s="197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145</v>
      </c>
      <c r="AU539" s="19" t="s">
        <v>79</v>
      </c>
    </row>
    <row r="540" spans="1:65" s="2" customFormat="1" ht="21.75" customHeight="1">
      <c r="A540" s="36"/>
      <c r="B540" s="37"/>
      <c r="C540" s="180" t="s">
        <v>1490</v>
      </c>
      <c r="D540" s="180" t="s">
        <v>138</v>
      </c>
      <c r="E540" s="181" t="s">
        <v>1491</v>
      </c>
      <c r="F540" s="182" t="s">
        <v>1492</v>
      </c>
      <c r="G540" s="183" t="s">
        <v>404</v>
      </c>
      <c r="H540" s="184">
        <v>20</v>
      </c>
      <c r="I540" s="185"/>
      <c r="J540" s="186">
        <f>ROUND(I540*H540,2)</f>
        <v>0</v>
      </c>
      <c r="K540" s="182" t="s">
        <v>142</v>
      </c>
      <c r="L540" s="41"/>
      <c r="M540" s="187" t="s">
        <v>18</v>
      </c>
      <c r="N540" s="188" t="s">
        <v>41</v>
      </c>
      <c r="O540" s="66"/>
      <c r="P540" s="189">
        <f>O540*H540</f>
        <v>0</v>
      </c>
      <c r="Q540" s="189">
        <v>8.2000000000000007E-3</v>
      </c>
      <c r="R540" s="189">
        <f>Q540*H540</f>
        <v>0.16400000000000001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143</v>
      </c>
      <c r="AT540" s="191" t="s">
        <v>138</v>
      </c>
      <c r="AU540" s="191" t="s">
        <v>79</v>
      </c>
      <c r="AY540" s="19" t="s">
        <v>136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9" t="s">
        <v>77</v>
      </c>
      <c r="BK540" s="192">
        <f>ROUND(I540*H540,2)</f>
        <v>0</v>
      </c>
      <c r="BL540" s="19" t="s">
        <v>143</v>
      </c>
      <c r="BM540" s="191" t="s">
        <v>1493</v>
      </c>
    </row>
    <row r="541" spans="1:65" s="2" customFormat="1">
      <c r="A541" s="36"/>
      <c r="B541" s="37"/>
      <c r="C541" s="38"/>
      <c r="D541" s="193" t="s">
        <v>145</v>
      </c>
      <c r="E541" s="38"/>
      <c r="F541" s="194" t="s">
        <v>1494</v>
      </c>
      <c r="G541" s="38"/>
      <c r="H541" s="38"/>
      <c r="I541" s="195"/>
      <c r="J541" s="38"/>
      <c r="K541" s="38"/>
      <c r="L541" s="41"/>
      <c r="M541" s="196"/>
      <c r="N541" s="197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145</v>
      </c>
      <c r="AU541" s="19" t="s">
        <v>79</v>
      </c>
    </row>
    <row r="542" spans="1:65" s="13" customFormat="1">
      <c r="B542" s="198"/>
      <c r="C542" s="199"/>
      <c r="D542" s="200" t="s">
        <v>147</v>
      </c>
      <c r="E542" s="201" t="s">
        <v>18</v>
      </c>
      <c r="F542" s="202" t="s">
        <v>1009</v>
      </c>
      <c r="G542" s="199"/>
      <c r="H542" s="201" t="s">
        <v>18</v>
      </c>
      <c r="I542" s="203"/>
      <c r="J542" s="199"/>
      <c r="K542" s="199"/>
      <c r="L542" s="204"/>
      <c r="M542" s="205"/>
      <c r="N542" s="206"/>
      <c r="O542" s="206"/>
      <c r="P542" s="206"/>
      <c r="Q542" s="206"/>
      <c r="R542" s="206"/>
      <c r="S542" s="206"/>
      <c r="T542" s="207"/>
      <c r="AT542" s="208" t="s">
        <v>147</v>
      </c>
      <c r="AU542" s="208" t="s">
        <v>79</v>
      </c>
      <c r="AV542" s="13" t="s">
        <v>77</v>
      </c>
      <c r="AW542" s="13" t="s">
        <v>31</v>
      </c>
      <c r="AX542" s="13" t="s">
        <v>70</v>
      </c>
      <c r="AY542" s="208" t="s">
        <v>136</v>
      </c>
    </row>
    <row r="543" spans="1:65" s="13" customFormat="1">
      <c r="B543" s="198"/>
      <c r="C543" s="199"/>
      <c r="D543" s="200" t="s">
        <v>147</v>
      </c>
      <c r="E543" s="201" t="s">
        <v>18</v>
      </c>
      <c r="F543" s="202" t="s">
        <v>1037</v>
      </c>
      <c r="G543" s="199"/>
      <c r="H543" s="201" t="s">
        <v>18</v>
      </c>
      <c r="I543" s="203"/>
      <c r="J543" s="199"/>
      <c r="K543" s="199"/>
      <c r="L543" s="204"/>
      <c r="M543" s="205"/>
      <c r="N543" s="206"/>
      <c r="O543" s="206"/>
      <c r="P543" s="206"/>
      <c r="Q543" s="206"/>
      <c r="R543" s="206"/>
      <c r="S543" s="206"/>
      <c r="T543" s="207"/>
      <c r="AT543" s="208" t="s">
        <v>147</v>
      </c>
      <c r="AU543" s="208" t="s">
        <v>79</v>
      </c>
      <c r="AV543" s="13" t="s">
        <v>77</v>
      </c>
      <c r="AW543" s="13" t="s">
        <v>31</v>
      </c>
      <c r="AX543" s="13" t="s">
        <v>70</v>
      </c>
      <c r="AY543" s="208" t="s">
        <v>136</v>
      </c>
    </row>
    <row r="544" spans="1:65" s="13" customFormat="1">
      <c r="B544" s="198"/>
      <c r="C544" s="199"/>
      <c r="D544" s="200" t="s">
        <v>147</v>
      </c>
      <c r="E544" s="201" t="s">
        <v>18</v>
      </c>
      <c r="F544" s="202" t="s">
        <v>1193</v>
      </c>
      <c r="G544" s="199"/>
      <c r="H544" s="201" t="s">
        <v>18</v>
      </c>
      <c r="I544" s="203"/>
      <c r="J544" s="199"/>
      <c r="K544" s="199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147</v>
      </c>
      <c r="AU544" s="208" t="s">
        <v>79</v>
      </c>
      <c r="AV544" s="13" t="s">
        <v>77</v>
      </c>
      <c r="AW544" s="13" t="s">
        <v>31</v>
      </c>
      <c r="AX544" s="13" t="s">
        <v>70</v>
      </c>
      <c r="AY544" s="208" t="s">
        <v>136</v>
      </c>
    </row>
    <row r="545" spans="1:65" s="14" customFormat="1">
      <c r="B545" s="209"/>
      <c r="C545" s="210"/>
      <c r="D545" s="200" t="s">
        <v>147</v>
      </c>
      <c r="E545" s="211" t="s">
        <v>18</v>
      </c>
      <c r="F545" s="212" t="s">
        <v>1495</v>
      </c>
      <c r="G545" s="210"/>
      <c r="H545" s="213">
        <v>20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147</v>
      </c>
      <c r="AU545" s="219" t="s">
        <v>79</v>
      </c>
      <c r="AV545" s="14" t="s">
        <v>79</v>
      </c>
      <c r="AW545" s="14" t="s">
        <v>31</v>
      </c>
      <c r="AX545" s="14" t="s">
        <v>70</v>
      </c>
      <c r="AY545" s="219" t="s">
        <v>136</v>
      </c>
    </row>
    <row r="546" spans="1:65" s="15" customFormat="1">
      <c r="B546" s="220"/>
      <c r="C546" s="221"/>
      <c r="D546" s="200" t="s">
        <v>147</v>
      </c>
      <c r="E546" s="222" t="s">
        <v>18</v>
      </c>
      <c r="F546" s="223" t="s">
        <v>150</v>
      </c>
      <c r="G546" s="221"/>
      <c r="H546" s="224">
        <v>20</v>
      </c>
      <c r="I546" s="225"/>
      <c r="J546" s="221"/>
      <c r="K546" s="221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147</v>
      </c>
      <c r="AU546" s="230" t="s">
        <v>79</v>
      </c>
      <c r="AV546" s="15" t="s">
        <v>143</v>
      </c>
      <c r="AW546" s="15" t="s">
        <v>31</v>
      </c>
      <c r="AX546" s="15" t="s">
        <v>77</v>
      </c>
      <c r="AY546" s="230" t="s">
        <v>136</v>
      </c>
    </row>
    <row r="547" spans="1:65" s="2" customFormat="1" ht="21.75" customHeight="1">
      <c r="A547" s="36"/>
      <c r="B547" s="37"/>
      <c r="C547" s="180" t="s">
        <v>1496</v>
      </c>
      <c r="D547" s="180" t="s">
        <v>138</v>
      </c>
      <c r="E547" s="181" t="s">
        <v>1497</v>
      </c>
      <c r="F547" s="182" t="s">
        <v>1498</v>
      </c>
      <c r="G547" s="183" t="s">
        <v>404</v>
      </c>
      <c r="H547" s="184">
        <v>20</v>
      </c>
      <c r="I547" s="185"/>
      <c r="J547" s="186">
        <f>ROUND(I547*H547,2)</f>
        <v>0</v>
      </c>
      <c r="K547" s="182" t="s">
        <v>142</v>
      </c>
      <c r="L547" s="41"/>
      <c r="M547" s="187" t="s">
        <v>18</v>
      </c>
      <c r="N547" s="188" t="s">
        <v>41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143</v>
      </c>
      <c r="AT547" s="191" t="s">
        <v>138</v>
      </c>
      <c r="AU547" s="191" t="s">
        <v>79</v>
      </c>
      <c r="AY547" s="19" t="s">
        <v>136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77</v>
      </c>
      <c r="BK547" s="192">
        <f>ROUND(I547*H547,2)</f>
        <v>0</v>
      </c>
      <c r="BL547" s="19" t="s">
        <v>143</v>
      </c>
      <c r="BM547" s="191" t="s">
        <v>1499</v>
      </c>
    </row>
    <row r="548" spans="1:65" s="2" customFormat="1">
      <c r="A548" s="36"/>
      <c r="B548" s="37"/>
      <c r="C548" s="38"/>
      <c r="D548" s="193" t="s">
        <v>145</v>
      </c>
      <c r="E548" s="38"/>
      <c r="F548" s="194" t="s">
        <v>1500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145</v>
      </c>
      <c r="AU548" s="19" t="s">
        <v>79</v>
      </c>
    </row>
    <row r="549" spans="1:65" s="2" customFormat="1" ht="24.15" customHeight="1">
      <c r="A549" s="36"/>
      <c r="B549" s="37"/>
      <c r="C549" s="180" t="s">
        <v>1501</v>
      </c>
      <c r="D549" s="180" t="s">
        <v>138</v>
      </c>
      <c r="E549" s="181" t="s">
        <v>1502</v>
      </c>
      <c r="F549" s="182" t="s">
        <v>1503</v>
      </c>
      <c r="G549" s="183" t="s">
        <v>141</v>
      </c>
      <c r="H549" s="184">
        <v>60</v>
      </c>
      <c r="I549" s="185"/>
      <c r="J549" s="186">
        <f>ROUND(I549*H549,2)</f>
        <v>0</v>
      </c>
      <c r="K549" s="182" t="s">
        <v>142</v>
      </c>
      <c r="L549" s="41"/>
      <c r="M549" s="187" t="s">
        <v>18</v>
      </c>
      <c r="N549" s="188" t="s">
        <v>41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0</v>
      </c>
      <c r="T549" s="190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143</v>
      </c>
      <c r="AT549" s="191" t="s">
        <v>138</v>
      </c>
      <c r="AU549" s="191" t="s">
        <v>79</v>
      </c>
      <c r="AY549" s="19" t="s">
        <v>136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9" t="s">
        <v>77</v>
      </c>
      <c r="BK549" s="192">
        <f>ROUND(I549*H549,2)</f>
        <v>0</v>
      </c>
      <c r="BL549" s="19" t="s">
        <v>143</v>
      </c>
      <c r="BM549" s="191" t="s">
        <v>1504</v>
      </c>
    </row>
    <row r="550" spans="1:65" s="2" customFormat="1">
      <c r="A550" s="36"/>
      <c r="B550" s="37"/>
      <c r="C550" s="38"/>
      <c r="D550" s="193" t="s">
        <v>145</v>
      </c>
      <c r="E550" s="38"/>
      <c r="F550" s="194" t="s">
        <v>1505</v>
      </c>
      <c r="G550" s="38"/>
      <c r="H550" s="38"/>
      <c r="I550" s="195"/>
      <c r="J550" s="38"/>
      <c r="K550" s="38"/>
      <c r="L550" s="41"/>
      <c r="M550" s="196"/>
      <c r="N550" s="197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145</v>
      </c>
      <c r="AU550" s="19" t="s">
        <v>79</v>
      </c>
    </row>
    <row r="551" spans="1:65" s="13" customFormat="1">
      <c r="B551" s="198"/>
      <c r="C551" s="199"/>
      <c r="D551" s="200" t="s">
        <v>147</v>
      </c>
      <c r="E551" s="201" t="s">
        <v>18</v>
      </c>
      <c r="F551" s="202" t="s">
        <v>1009</v>
      </c>
      <c r="G551" s="199"/>
      <c r="H551" s="201" t="s">
        <v>18</v>
      </c>
      <c r="I551" s="203"/>
      <c r="J551" s="199"/>
      <c r="K551" s="199"/>
      <c r="L551" s="204"/>
      <c r="M551" s="205"/>
      <c r="N551" s="206"/>
      <c r="O551" s="206"/>
      <c r="P551" s="206"/>
      <c r="Q551" s="206"/>
      <c r="R551" s="206"/>
      <c r="S551" s="206"/>
      <c r="T551" s="207"/>
      <c r="AT551" s="208" t="s">
        <v>147</v>
      </c>
      <c r="AU551" s="208" t="s">
        <v>79</v>
      </c>
      <c r="AV551" s="13" t="s">
        <v>77</v>
      </c>
      <c r="AW551" s="13" t="s">
        <v>31</v>
      </c>
      <c r="AX551" s="13" t="s">
        <v>70</v>
      </c>
      <c r="AY551" s="208" t="s">
        <v>136</v>
      </c>
    </row>
    <row r="552" spans="1:65" s="13" customFormat="1">
      <c r="B552" s="198"/>
      <c r="C552" s="199"/>
      <c r="D552" s="200" t="s">
        <v>147</v>
      </c>
      <c r="E552" s="201" t="s">
        <v>18</v>
      </c>
      <c r="F552" s="202" t="s">
        <v>1037</v>
      </c>
      <c r="G552" s="199"/>
      <c r="H552" s="201" t="s">
        <v>18</v>
      </c>
      <c r="I552" s="203"/>
      <c r="J552" s="199"/>
      <c r="K552" s="199"/>
      <c r="L552" s="204"/>
      <c r="M552" s="205"/>
      <c r="N552" s="206"/>
      <c r="O552" s="206"/>
      <c r="P552" s="206"/>
      <c r="Q552" s="206"/>
      <c r="R552" s="206"/>
      <c r="S552" s="206"/>
      <c r="T552" s="207"/>
      <c r="AT552" s="208" t="s">
        <v>147</v>
      </c>
      <c r="AU552" s="208" t="s">
        <v>79</v>
      </c>
      <c r="AV552" s="13" t="s">
        <v>77</v>
      </c>
      <c r="AW552" s="13" t="s">
        <v>31</v>
      </c>
      <c r="AX552" s="13" t="s">
        <v>70</v>
      </c>
      <c r="AY552" s="208" t="s">
        <v>136</v>
      </c>
    </row>
    <row r="553" spans="1:65" s="14" customFormat="1">
      <c r="B553" s="209"/>
      <c r="C553" s="210"/>
      <c r="D553" s="200" t="s">
        <v>147</v>
      </c>
      <c r="E553" s="211" t="s">
        <v>18</v>
      </c>
      <c r="F553" s="212" t="s">
        <v>1506</v>
      </c>
      <c r="G553" s="210"/>
      <c r="H553" s="213">
        <v>60</v>
      </c>
      <c r="I553" s="214"/>
      <c r="J553" s="210"/>
      <c r="K553" s="210"/>
      <c r="L553" s="215"/>
      <c r="M553" s="216"/>
      <c r="N553" s="217"/>
      <c r="O553" s="217"/>
      <c r="P553" s="217"/>
      <c r="Q553" s="217"/>
      <c r="R553" s="217"/>
      <c r="S553" s="217"/>
      <c r="T553" s="218"/>
      <c r="AT553" s="219" t="s">
        <v>147</v>
      </c>
      <c r="AU553" s="219" t="s">
        <v>79</v>
      </c>
      <c r="AV553" s="14" t="s">
        <v>79</v>
      </c>
      <c r="AW553" s="14" t="s">
        <v>31</v>
      </c>
      <c r="AX553" s="14" t="s">
        <v>70</v>
      </c>
      <c r="AY553" s="219" t="s">
        <v>136</v>
      </c>
    </row>
    <row r="554" spans="1:65" s="15" customFormat="1">
      <c r="B554" s="220"/>
      <c r="C554" s="221"/>
      <c r="D554" s="200" t="s">
        <v>147</v>
      </c>
      <c r="E554" s="222" t="s">
        <v>18</v>
      </c>
      <c r="F554" s="223" t="s">
        <v>150</v>
      </c>
      <c r="G554" s="221"/>
      <c r="H554" s="224">
        <v>60</v>
      </c>
      <c r="I554" s="225"/>
      <c r="J554" s="221"/>
      <c r="K554" s="221"/>
      <c r="L554" s="226"/>
      <c r="M554" s="227"/>
      <c r="N554" s="228"/>
      <c r="O554" s="228"/>
      <c r="P554" s="228"/>
      <c r="Q554" s="228"/>
      <c r="R554" s="228"/>
      <c r="S554" s="228"/>
      <c r="T554" s="229"/>
      <c r="AT554" s="230" t="s">
        <v>147</v>
      </c>
      <c r="AU554" s="230" t="s">
        <v>79</v>
      </c>
      <c r="AV554" s="15" t="s">
        <v>143</v>
      </c>
      <c r="AW554" s="15" t="s">
        <v>31</v>
      </c>
      <c r="AX554" s="15" t="s">
        <v>77</v>
      </c>
      <c r="AY554" s="230" t="s">
        <v>136</v>
      </c>
    </row>
    <row r="555" spans="1:65" s="2" customFormat="1" ht="24.15" customHeight="1">
      <c r="A555" s="36"/>
      <c r="B555" s="37"/>
      <c r="C555" s="180" t="s">
        <v>1507</v>
      </c>
      <c r="D555" s="180" t="s">
        <v>138</v>
      </c>
      <c r="E555" s="181" t="s">
        <v>1508</v>
      </c>
      <c r="F555" s="182" t="s">
        <v>1509</v>
      </c>
      <c r="G555" s="183" t="s">
        <v>141</v>
      </c>
      <c r="H555" s="184">
        <v>3600</v>
      </c>
      <c r="I555" s="185"/>
      <c r="J555" s="186">
        <f>ROUND(I555*H555,2)</f>
        <v>0</v>
      </c>
      <c r="K555" s="182" t="s">
        <v>142</v>
      </c>
      <c r="L555" s="41"/>
      <c r="M555" s="187" t="s">
        <v>18</v>
      </c>
      <c r="N555" s="188" t="s">
        <v>41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143</v>
      </c>
      <c r="AT555" s="191" t="s">
        <v>138</v>
      </c>
      <c r="AU555" s="191" t="s">
        <v>79</v>
      </c>
      <c r="AY555" s="19" t="s">
        <v>136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9" t="s">
        <v>77</v>
      </c>
      <c r="BK555" s="192">
        <f>ROUND(I555*H555,2)</f>
        <v>0</v>
      </c>
      <c r="BL555" s="19" t="s">
        <v>143</v>
      </c>
      <c r="BM555" s="191" t="s">
        <v>1510</v>
      </c>
    </row>
    <row r="556" spans="1:65" s="2" customFormat="1">
      <c r="A556" s="36"/>
      <c r="B556" s="37"/>
      <c r="C556" s="38"/>
      <c r="D556" s="193" t="s">
        <v>145</v>
      </c>
      <c r="E556" s="38"/>
      <c r="F556" s="194" t="s">
        <v>1511</v>
      </c>
      <c r="G556" s="38"/>
      <c r="H556" s="38"/>
      <c r="I556" s="195"/>
      <c r="J556" s="38"/>
      <c r="K556" s="38"/>
      <c r="L556" s="41"/>
      <c r="M556" s="196"/>
      <c r="N556" s="197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145</v>
      </c>
      <c r="AU556" s="19" t="s">
        <v>79</v>
      </c>
    </row>
    <row r="557" spans="1:65" s="14" customFormat="1">
      <c r="B557" s="209"/>
      <c r="C557" s="210"/>
      <c r="D557" s="200" t="s">
        <v>147</v>
      </c>
      <c r="E557" s="211" t="s">
        <v>18</v>
      </c>
      <c r="F557" s="212" t="s">
        <v>1467</v>
      </c>
      <c r="G557" s="210"/>
      <c r="H557" s="213">
        <v>3600</v>
      </c>
      <c r="I557" s="214"/>
      <c r="J557" s="210"/>
      <c r="K557" s="210"/>
      <c r="L557" s="215"/>
      <c r="M557" s="216"/>
      <c r="N557" s="217"/>
      <c r="O557" s="217"/>
      <c r="P557" s="217"/>
      <c r="Q557" s="217"/>
      <c r="R557" s="217"/>
      <c r="S557" s="217"/>
      <c r="T557" s="218"/>
      <c r="AT557" s="219" t="s">
        <v>147</v>
      </c>
      <c r="AU557" s="219" t="s">
        <v>79</v>
      </c>
      <c r="AV557" s="14" t="s">
        <v>79</v>
      </c>
      <c r="AW557" s="14" t="s">
        <v>31</v>
      </c>
      <c r="AX557" s="14" t="s">
        <v>77</v>
      </c>
      <c r="AY557" s="219" t="s">
        <v>136</v>
      </c>
    </row>
    <row r="558" spans="1:65" s="2" customFormat="1" ht="24.15" customHeight="1">
      <c r="A558" s="36"/>
      <c r="B558" s="37"/>
      <c r="C558" s="180" t="s">
        <v>74</v>
      </c>
      <c r="D558" s="180" t="s">
        <v>138</v>
      </c>
      <c r="E558" s="181" t="s">
        <v>1512</v>
      </c>
      <c r="F558" s="182" t="s">
        <v>1513</v>
      </c>
      <c r="G558" s="183" t="s">
        <v>141</v>
      </c>
      <c r="H558" s="184">
        <v>60</v>
      </c>
      <c r="I558" s="185"/>
      <c r="J558" s="186">
        <f>ROUND(I558*H558,2)</f>
        <v>0</v>
      </c>
      <c r="K558" s="182" t="s">
        <v>142</v>
      </c>
      <c r="L558" s="41"/>
      <c r="M558" s="187" t="s">
        <v>18</v>
      </c>
      <c r="N558" s="188" t="s">
        <v>41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143</v>
      </c>
      <c r="AT558" s="191" t="s">
        <v>138</v>
      </c>
      <c r="AU558" s="191" t="s">
        <v>79</v>
      </c>
      <c r="AY558" s="19" t="s">
        <v>136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9" t="s">
        <v>77</v>
      </c>
      <c r="BK558" s="192">
        <f>ROUND(I558*H558,2)</f>
        <v>0</v>
      </c>
      <c r="BL558" s="19" t="s">
        <v>143</v>
      </c>
      <c r="BM558" s="191" t="s">
        <v>1514</v>
      </c>
    </row>
    <row r="559" spans="1:65" s="2" customFormat="1">
      <c r="A559" s="36"/>
      <c r="B559" s="37"/>
      <c r="C559" s="38"/>
      <c r="D559" s="193" t="s">
        <v>145</v>
      </c>
      <c r="E559" s="38"/>
      <c r="F559" s="194" t="s">
        <v>1515</v>
      </c>
      <c r="G559" s="38"/>
      <c r="H559" s="38"/>
      <c r="I559" s="195"/>
      <c r="J559" s="38"/>
      <c r="K559" s="38"/>
      <c r="L559" s="41"/>
      <c r="M559" s="196"/>
      <c r="N559" s="19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145</v>
      </c>
      <c r="AU559" s="19" t="s">
        <v>79</v>
      </c>
    </row>
    <row r="560" spans="1:65" s="2" customFormat="1" ht="16.5" customHeight="1">
      <c r="A560" s="36"/>
      <c r="B560" s="37"/>
      <c r="C560" s="180" t="s">
        <v>1516</v>
      </c>
      <c r="D560" s="180" t="s">
        <v>138</v>
      </c>
      <c r="E560" s="181" t="s">
        <v>1517</v>
      </c>
      <c r="F560" s="182" t="s">
        <v>1518</v>
      </c>
      <c r="G560" s="183" t="s">
        <v>153</v>
      </c>
      <c r="H560" s="184">
        <v>24</v>
      </c>
      <c r="I560" s="185"/>
      <c r="J560" s="186">
        <f>ROUND(I560*H560,2)</f>
        <v>0</v>
      </c>
      <c r="K560" s="182" t="s">
        <v>142</v>
      </c>
      <c r="L560" s="41"/>
      <c r="M560" s="187" t="s">
        <v>18</v>
      </c>
      <c r="N560" s="188" t="s">
        <v>41</v>
      </c>
      <c r="O560" s="66"/>
      <c r="P560" s="189">
        <f>O560*H560</f>
        <v>0</v>
      </c>
      <c r="Q560" s="189">
        <v>1.0000000000000001E-5</v>
      </c>
      <c r="R560" s="189">
        <f>Q560*H560</f>
        <v>2.4000000000000003E-4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143</v>
      </c>
      <c r="AT560" s="191" t="s">
        <v>138</v>
      </c>
      <c r="AU560" s="191" t="s">
        <v>79</v>
      </c>
      <c r="AY560" s="19" t="s">
        <v>136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77</v>
      </c>
      <c r="BK560" s="192">
        <f>ROUND(I560*H560,2)</f>
        <v>0</v>
      </c>
      <c r="BL560" s="19" t="s">
        <v>143</v>
      </c>
      <c r="BM560" s="191" t="s">
        <v>1519</v>
      </c>
    </row>
    <row r="561" spans="1:65" s="2" customFormat="1">
      <c r="A561" s="36"/>
      <c r="B561" s="37"/>
      <c r="C561" s="38"/>
      <c r="D561" s="193" t="s">
        <v>145</v>
      </c>
      <c r="E561" s="38"/>
      <c r="F561" s="194" t="s">
        <v>1520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145</v>
      </c>
      <c r="AU561" s="19" t="s">
        <v>79</v>
      </c>
    </row>
    <row r="562" spans="1:65" s="13" customFormat="1">
      <c r="B562" s="198"/>
      <c r="C562" s="199"/>
      <c r="D562" s="200" t="s">
        <v>147</v>
      </c>
      <c r="E562" s="201" t="s">
        <v>18</v>
      </c>
      <c r="F562" s="202" t="s">
        <v>1009</v>
      </c>
      <c r="G562" s="199"/>
      <c r="H562" s="201" t="s">
        <v>18</v>
      </c>
      <c r="I562" s="203"/>
      <c r="J562" s="199"/>
      <c r="K562" s="199"/>
      <c r="L562" s="204"/>
      <c r="M562" s="205"/>
      <c r="N562" s="206"/>
      <c r="O562" s="206"/>
      <c r="P562" s="206"/>
      <c r="Q562" s="206"/>
      <c r="R562" s="206"/>
      <c r="S562" s="206"/>
      <c r="T562" s="207"/>
      <c r="AT562" s="208" t="s">
        <v>147</v>
      </c>
      <c r="AU562" s="208" t="s">
        <v>79</v>
      </c>
      <c r="AV562" s="13" t="s">
        <v>77</v>
      </c>
      <c r="AW562" s="13" t="s">
        <v>31</v>
      </c>
      <c r="AX562" s="13" t="s">
        <v>70</v>
      </c>
      <c r="AY562" s="208" t="s">
        <v>136</v>
      </c>
    </row>
    <row r="563" spans="1:65" s="13" customFormat="1">
      <c r="B563" s="198"/>
      <c r="C563" s="199"/>
      <c r="D563" s="200" t="s">
        <v>147</v>
      </c>
      <c r="E563" s="201" t="s">
        <v>18</v>
      </c>
      <c r="F563" s="202" t="s">
        <v>1037</v>
      </c>
      <c r="G563" s="199"/>
      <c r="H563" s="201" t="s">
        <v>18</v>
      </c>
      <c r="I563" s="203"/>
      <c r="J563" s="199"/>
      <c r="K563" s="199"/>
      <c r="L563" s="204"/>
      <c r="M563" s="205"/>
      <c r="N563" s="206"/>
      <c r="O563" s="206"/>
      <c r="P563" s="206"/>
      <c r="Q563" s="206"/>
      <c r="R563" s="206"/>
      <c r="S563" s="206"/>
      <c r="T563" s="207"/>
      <c r="AT563" s="208" t="s">
        <v>147</v>
      </c>
      <c r="AU563" s="208" t="s">
        <v>79</v>
      </c>
      <c r="AV563" s="13" t="s">
        <v>77</v>
      </c>
      <c r="AW563" s="13" t="s">
        <v>31</v>
      </c>
      <c r="AX563" s="13" t="s">
        <v>70</v>
      </c>
      <c r="AY563" s="208" t="s">
        <v>136</v>
      </c>
    </row>
    <row r="564" spans="1:65" s="14" customFormat="1">
      <c r="B564" s="209"/>
      <c r="C564" s="210"/>
      <c r="D564" s="200" t="s">
        <v>147</v>
      </c>
      <c r="E564" s="211" t="s">
        <v>18</v>
      </c>
      <c r="F564" s="212" t="s">
        <v>1521</v>
      </c>
      <c r="G564" s="210"/>
      <c r="H564" s="213">
        <v>24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147</v>
      </c>
      <c r="AU564" s="219" t="s">
        <v>79</v>
      </c>
      <c r="AV564" s="14" t="s">
        <v>79</v>
      </c>
      <c r="AW564" s="14" t="s">
        <v>31</v>
      </c>
      <c r="AX564" s="14" t="s">
        <v>70</v>
      </c>
      <c r="AY564" s="219" t="s">
        <v>136</v>
      </c>
    </row>
    <row r="565" spans="1:65" s="15" customFormat="1">
      <c r="B565" s="220"/>
      <c r="C565" s="221"/>
      <c r="D565" s="200" t="s">
        <v>147</v>
      </c>
      <c r="E565" s="222" t="s">
        <v>18</v>
      </c>
      <c r="F565" s="223" t="s">
        <v>150</v>
      </c>
      <c r="G565" s="221"/>
      <c r="H565" s="224">
        <v>24</v>
      </c>
      <c r="I565" s="225"/>
      <c r="J565" s="221"/>
      <c r="K565" s="221"/>
      <c r="L565" s="226"/>
      <c r="M565" s="227"/>
      <c r="N565" s="228"/>
      <c r="O565" s="228"/>
      <c r="P565" s="228"/>
      <c r="Q565" s="228"/>
      <c r="R565" s="228"/>
      <c r="S565" s="228"/>
      <c r="T565" s="229"/>
      <c r="AT565" s="230" t="s">
        <v>147</v>
      </c>
      <c r="AU565" s="230" t="s">
        <v>79</v>
      </c>
      <c r="AV565" s="15" t="s">
        <v>143</v>
      </c>
      <c r="AW565" s="15" t="s">
        <v>31</v>
      </c>
      <c r="AX565" s="15" t="s">
        <v>77</v>
      </c>
      <c r="AY565" s="230" t="s">
        <v>136</v>
      </c>
    </row>
    <row r="566" spans="1:65" s="2" customFormat="1" ht="16.5" customHeight="1">
      <c r="A566" s="36"/>
      <c r="B566" s="37"/>
      <c r="C566" s="231" t="s">
        <v>1522</v>
      </c>
      <c r="D566" s="231" t="s">
        <v>276</v>
      </c>
      <c r="E566" s="232" t="s">
        <v>1523</v>
      </c>
      <c r="F566" s="233" t="s">
        <v>1524</v>
      </c>
      <c r="G566" s="234" t="s">
        <v>153</v>
      </c>
      <c r="H566" s="235">
        <v>24</v>
      </c>
      <c r="I566" s="236"/>
      <c r="J566" s="237">
        <f>ROUND(I566*H566,2)</f>
        <v>0</v>
      </c>
      <c r="K566" s="233" t="s">
        <v>1525</v>
      </c>
      <c r="L566" s="238"/>
      <c r="M566" s="239" t="s">
        <v>18</v>
      </c>
      <c r="N566" s="240" t="s">
        <v>41</v>
      </c>
      <c r="O566" s="66"/>
      <c r="P566" s="189">
        <f>O566*H566</f>
        <v>0</v>
      </c>
      <c r="Q566" s="189">
        <v>5.0000000000000001E-4</v>
      </c>
      <c r="R566" s="189">
        <f>Q566*H566</f>
        <v>1.2E-2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184</v>
      </c>
      <c r="AT566" s="191" t="s">
        <v>276</v>
      </c>
      <c r="AU566" s="191" t="s">
        <v>79</v>
      </c>
      <c r="AY566" s="19" t="s">
        <v>136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9" t="s">
        <v>77</v>
      </c>
      <c r="BK566" s="192">
        <f>ROUND(I566*H566,2)</f>
        <v>0</v>
      </c>
      <c r="BL566" s="19" t="s">
        <v>143</v>
      </c>
      <c r="BM566" s="191" t="s">
        <v>1526</v>
      </c>
    </row>
    <row r="567" spans="1:65" s="2" customFormat="1" ht="16.5" customHeight="1">
      <c r="A567" s="36"/>
      <c r="B567" s="37"/>
      <c r="C567" s="180" t="s">
        <v>1527</v>
      </c>
      <c r="D567" s="180" t="s">
        <v>138</v>
      </c>
      <c r="E567" s="181" t="s">
        <v>1528</v>
      </c>
      <c r="F567" s="182" t="s">
        <v>1529</v>
      </c>
      <c r="G567" s="183" t="s">
        <v>153</v>
      </c>
      <c r="H567" s="184">
        <v>24</v>
      </c>
      <c r="I567" s="185"/>
      <c r="J567" s="186">
        <f>ROUND(I567*H567,2)</f>
        <v>0</v>
      </c>
      <c r="K567" s="182" t="s">
        <v>142</v>
      </c>
      <c r="L567" s="41"/>
      <c r="M567" s="187" t="s">
        <v>18</v>
      </c>
      <c r="N567" s="188" t="s">
        <v>41</v>
      </c>
      <c r="O567" s="66"/>
      <c r="P567" s="189">
        <f>O567*H567</f>
        <v>0</v>
      </c>
      <c r="Q567" s="189">
        <v>4.0000000000000003E-5</v>
      </c>
      <c r="R567" s="189">
        <f>Q567*H567</f>
        <v>9.6000000000000013E-4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143</v>
      </c>
      <c r="AT567" s="191" t="s">
        <v>138</v>
      </c>
      <c r="AU567" s="191" t="s">
        <v>79</v>
      </c>
      <c r="AY567" s="19" t="s">
        <v>136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9" t="s">
        <v>77</v>
      </c>
      <c r="BK567" s="192">
        <f>ROUND(I567*H567,2)</f>
        <v>0</v>
      </c>
      <c r="BL567" s="19" t="s">
        <v>143</v>
      </c>
      <c r="BM567" s="191" t="s">
        <v>1530</v>
      </c>
    </row>
    <row r="568" spans="1:65" s="2" customFormat="1">
      <c r="A568" s="36"/>
      <c r="B568" s="37"/>
      <c r="C568" s="38"/>
      <c r="D568" s="193" t="s">
        <v>145</v>
      </c>
      <c r="E568" s="38"/>
      <c r="F568" s="194" t="s">
        <v>1531</v>
      </c>
      <c r="G568" s="38"/>
      <c r="H568" s="38"/>
      <c r="I568" s="195"/>
      <c r="J568" s="38"/>
      <c r="K568" s="38"/>
      <c r="L568" s="41"/>
      <c r="M568" s="196"/>
      <c r="N568" s="197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145</v>
      </c>
      <c r="AU568" s="19" t="s">
        <v>79</v>
      </c>
    </row>
    <row r="569" spans="1:65" s="13" customFormat="1">
      <c r="B569" s="198"/>
      <c r="C569" s="199"/>
      <c r="D569" s="200" t="s">
        <v>147</v>
      </c>
      <c r="E569" s="201" t="s">
        <v>18</v>
      </c>
      <c r="F569" s="202" t="s">
        <v>1009</v>
      </c>
      <c r="G569" s="199"/>
      <c r="H569" s="201" t="s">
        <v>18</v>
      </c>
      <c r="I569" s="203"/>
      <c r="J569" s="199"/>
      <c r="K569" s="199"/>
      <c r="L569" s="204"/>
      <c r="M569" s="205"/>
      <c r="N569" s="206"/>
      <c r="O569" s="206"/>
      <c r="P569" s="206"/>
      <c r="Q569" s="206"/>
      <c r="R569" s="206"/>
      <c r="S569" s="206"/>
      <c r="T569" s="207"/>
      <c r="AT569" s="208" t="s">
        <v>147</v>
      </c>
      <c r="AU569" s="208" t="s">
        <v>79</v>
      </c>
      <c r="AV569" s="13" t="s">
        <v>77</v>
      </c>
      <c r="AW569" s="13" t="s">
        <v>31</v>
      </c>
      <c r="AX569" s="13" t="s">
        <v>70</v>
      </c>
      <c r="AY569" s="208" t="s">
        <v>136</v>
      </c>
    </row>
    <row r="570" spans="1:65" s="13" customFormat="1">
      <c r="B570" s="198"/>
      <c r="C570" s="199"/>
      <c r="D570" s="200" t="s">
        <v>147</v>
      </c>
      <c r="E570" s="201" t="s">
        <v>18</v>
      </c>
      <c r="F570" s="202" t="s">
        <v>1037</v>
      </c>
      <c r="G570" s="199"/>
      <c r="H570" s="201" t="s">
        <v>18</v>
      </c>
      <c r="I570" s="203"/>
      <c r="J570" s="199"/>
      <c r="K570" s="199"/>
      <c r="L570" s="204"/>
      <c r="M570" s="205"/>
      <c r="N570" s="206"/>
      <c r="O570" s="206"/>
      <c r="P570" s="206"/>
      <c r="Q570" s="206"/>
      <c r="R570" s="206"/>
      <c r="S570" s="206"/>
      <c r="T570" s="207"/>
      <c r="AT570" s="208" t="s">
        <v>147</v>
      </c>
      <c r="AU570" s="208" t="s">
        <v>79</v>
      </c>
      <c r="AV570" s="13" t="s">
        <v>77</v>
      </c>
      <c r="AW570" s="13" t="s">
        <v>31</v>
      </c>
      <c r="AX570" s="13" t="s">
        <v>70</v>
      </c>
      <c r="AY570" s="208" t="s">
        <v>136</v>
      </c>
    </row>
    <row r="571" spans="1:65" s="14" customFormat="1">
      <c r="B571" s="209"/>
      <c r="C571" s="210"/>
      <c r="D571" s="200" t="s">
        <v>147</v>
      </c>
      <c r="E571" s="211" t="s">
        <v>18</v>
      </c>
      <c r="F571" s="212" t="s">
        <v>1521</v>
      </c>
      <c r="G571" s="210"/>
      <c r="H571" s="213">
        <v>24</v>
      </c>
      <c r="I571" s="214"/>
      <c r="J571" s="210"/>
      <c r="K571" s="210"/>
      <c r="L571" s="215"/>
      <c r="M571" s="216"/>
      <c r="N571" s="217"/>
      <c r="O571" s="217"/>
      <c r="P571" s="217"/>
      <c r="Q571" s="217"/>
      <c r="R571" s="217"/>
      <c r="S571" s="217"/>
      <c r="T571" s="218"/>
      <c r="AT571" s="219" t="s">
        <v>147</v>
      </c>
      <c r="AU571" s="219" t="s">
        <v>79</v>
      </c>
      <c r="AV571" s="14" t="s">
        <v>79</v>
      </c>
      <c r="AW571" s="14" t="s">
        <v>31</v>
      </c>
      <c r="AX571" s="14" t="s">
        <v>70</v>
      </c>
      <c r="AY571" s="219" t="s">
        <v>136</v>
      </c>
    </row>
    <row r="572" spans="1:65" s="15" customFormat="1">
      <c r="B572" s="220"/>
      <c r="C572" s="221"/>
      <c r="D572" s="200" t="s">
        <v>147</v>
      </c>
      <c r="E572" s="222" t="s">
        <v>18</v>
      </c>
      <c r="F572" s="223" t="s">
        <v>150</v>
      </c>
      <c r="G572" s="221"/>
      <c r="H572" s="224">
        <v>24</v>
      </c>
      <c r="I572" s="225"/>
      <c r="J572" s="221"/>
      <c r="K572" s="221"/>
      <c r="L572" s="226"/>
      <c r="M572" s="227"/>
      <c r="N572" s="228"/>
      <c r="O572" s="228"/>
      <c r="P572" s="228"/>
      <c r="Q572" s="228"/>
      <c r="R572" s="228"/>
      <c r="S572" s="228"/>
      <c r="T572" s="229"/>
      <c r="AT572" s="230" t="s">
        <v>147</v>
      </c>
      <c r="AU572" s="230" t="s">
        <v>79</v>
      </c>
      <c r="AV572" s="15" t="s">
        <v>143</v>
      </c>
      <c r="AW572" s="15" t="s">
        <v>31</v>
      </c>
      <c r="AX572" s="15" t="s">
        <v>77</v>
      </c>
      <c r="AY572" s="230" t="s">
        <v>136</v>
      </c>
    </row>
    <row r="573" spans="1:65" s="2" customFormat="1" ht="16.5" customHeight="1">
      <c r="A573" s="36"/>
      <c r="B573" s="37"/>
      <c r="C573" s="180" t="s">
        <v>1532</v>
      </c>
      <c r="D573" s="180" t="s">
        <v>138</v>
      </c>
      <c r="E573" s="181" t="s">
        <v>1533</v>
      </c>
      <c r="F573" s="182" t="s">
        <v>1534</v>
      </c>
      <c r="G573" s="183" t="s">
        <v>153</v>
      </c>
      <c r="H573" s="184">
        <v>14</v>
      </c>
      <c r="I573" s="185"/>
      <c r="J573" s="186">
        <f>ROUND(I573*H573,2)</f>
        <v>0</v>
      </c>
      <c r="K573" s="182" t="s">
        <v>142</v>
      </c>
      <c r="L573" s="41"/>
      <c r="M573" s="187" t="s">
        <v>18</v>
      </c>
      <c r="N573" s="188" t="s">
        <v>41</v>
      </c>
      <c r="O573" s="66"/>
      <c r="P573" s="189">
        <f>O573*H573</f>
        <v>0</v>
      </c>
      <c r="Q573" s="189">
        <v>8.0000000000000007E-5</v>
      </c>
      <c r="R573" s="189">
        <f>Q573*H573</f>
        <v>1.1200000000000001E-3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143</v>
      </c>
      <c r="AT573" s="191" t="s">
        <v>138</v>
      </c>
      <c r="AU573" s="191" t="s">
        <v>79</v>
      </c>
      <c r="AY573" s="19" t="s">
        <v>136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77</v>
      </c>
      <c r="BK573" s="192">
        <f>ROUND(I573*H573,2)</f>
        <v>0</v>
      </c>
      <c r="BL573" s="19" t="s">
        <v>143</v>
      </c>
      <c r="BM573" s="191" t="s">
        <v>1535</v>
      </c>
    </row>
    <row r="574" spans="1:65" s="2" customFormat="1">
      <c r="A574" s="36"/>
      <c r="B574" s="37"/>
      <c r="C574" s="38"/>
      <c r="D574" s="193" t="s">
        <v>145</v>
      </c>
      <c r="E574" s="38"/>
      <c r="F574" s="194" t="s">
        <v>1536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145</v>
      </c>
      <c r="AU574" s="19" t="s">
        <v>79</v>
      </c>
    </row>
    <row r="575" spans="1:65" s="13" customFormat="1">
      <c r="B575" s="198"/>
      <c r="C575" s="199"/>
      <c r="D575" s="200" t="s">
        <v>147</v>
      </c>
      <c r="E575" s="201" t="s">
        <v>18</v>
      </c>
      <c r="F575" s="202" t="s">
        <v>1193</v>
      </c>
      <c r="G575" s="199"/>
      <c r="H575" s="201" t="s">
        <v>18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147</v>
      </c>
      <c r="AU575" s="208" t="s">
        <v>79</v>
      </c>
      <c r="AV575" s="13" t="s">
        <v>77</v>
      </c>
      <c r="AW575" s="13" t="s">
        <v>31</v>
      </c>
      <c r="AX575" s="13" t="s">
        <v>70</v>
      </c>
      <c r="AY575" s="208" t="s">
        <v>136</v>
      </c>
    </row>
    <row r="576" spans="1:65" s="14" customFormat="1">
      <c r="B576" s="209"/>
      <c r="C576" s="210"/>
      <c r="D576" s="200" t="s">
        <v>147</v>
      </c>
      <c r="E576" s="211" t="s">
        <v>18</v>
      </c>
      <c r="F576" s="212" t="s">
        <v>1194</v>
      </c>
      <c r="G576" s="210"/>
      <c r="H576" s="213">
        <v>14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147</v>
      </c>
      <c r="AU576" s="219" t="s">
        <v>79</v>
      </c>
      <c r="AV576" s="14" t="s">
        <v>79</v>
      </c>
      <c r="AW576" s="14" t="s">
        <v>31</v>
      </c>
      <c r="AX576" s="14" t="s">
        <v>70</v>
      </c>
      <c r="AY576" s="219" t="s">
        <v>136</v>
      </c>
    </row>
    <row r="577" spans="1:65" s="15" customFormat="1">
      <c r="B577" s="220"/>
      <c r="C577" s="221"/>
      <c r="D577" s="200" t="s">
        <v>147</v>
      </c>
      <c r="E577" s="222" t="s">
        <v>18</v>
      </c>
      <c r="F577" s="223" t="s">
        <v>150</v>
      </c>
      <c r="G577" s="221"/>
      <c r="H577" s="224">
        <v>14</v>
      </c>
      <c r="I577" s="225"/>
      <c r="J577" s="221"/>
      <c r="K577" s="221"/>
      <c r="L577" s="226"/>
      <c r="M577" s="227"/>
      <c r="N577" s="228"/>
      <c r="O577" s="228"/>
      <c r="P577" s="228"/>
      <c r="Q577" s="228"/>
      <c r="R577" s="228"/>
      <c r="S577" s="228"/>
      <c r="T577" s="229"/>
      <c r="AT577" s="230" t="s">
        <v>147</v>
      </c>
      <c r="AU577" s="230" t="s">
        <v>79</v>
      </c>
      <c r="AV577" s="15" t="s">
        <v>143</v>
      </c>
      <c r="AW577" s="15" t="s">
        <v>31</v>
      </c>
      <c r="AX577" s="15" t="s">
        <v>77</v>
      </c>
      <c r="AY577" s="230" t="s">
        <v>136</v>
      </c>
    </row>
    <row r="578" spans="1:65" s="12" customFormat="1" ht="22.8" customHeight="1">
      <c r="B578" s="164"/>
      <c r="C578" s="165"/>
      <c r="D578" s="166" t="s">
        <v>69</v>
      </c>
      <c r="E578" s="178" t="s">
        <v>483</v>
      </c>
      <c r="F578" s="178" t="s">
        <v>484</v>
      </c>
      <c r="G578" s="165"/>
      <c r="H578" s="165"/>
      <c r="I578" s="168"/>
      <c r="J578" s="179">
        <f>BK578</f>
        <v>0</v>
      </c>
      <c r="K578" s="165"/>
      <c r="L578" s="170"/>
      <c r="M578" s="171"/>
      <c r="N578" s="172"/>
      <c r="O578" s="172"/>
      <c r="P578" s="173">
        <f>SUM(P579:P588)</f>
        <v>0</v>
      </c>
      <c r="Q578" s="172"/>
      <c r="R578" s="173">
        <f>SUM(R579:R588)</f>
        <v>0</v>
      </c>
      <c r="S578" s="172"/>
      <c r="T578" s="174">
        <f>SUM(T579:T588)</f>
        <v>0</v>
      </c>
      <c r="AR578" s="175" t="s">
        <v>77</v>
      </c>
      <c r="AT578" s="176" t="s">
        <v>69</v>
      </c>
      <c r="AU578" s="176" t="s">
        <v>77</v>
      </c>
      <c r="AY578" s="175" t="s">
        <v>136</v>
      </c>
      <c r="BK578" s="177">
        <f>SUM(BK579:BK588)</f>
        <v>0</v>
      </c>
    </row>
    <row r="579" spans="1:65" s="2" customFormat="1" ht="24.15" customHeight="1">
      <c r="A579" s="36"/>
      <c r="B579" s="37"/>
      <c r="C579" s="180" t="s">
        <v>1537</v>
      </c>
      <c r="D579" s="180" t="s">
        <v>138</v>
      </c>
      <c r="E579" s="181" t="s">
        <v>510</v>
      </c>
      <c r="F579" s="182" t="s">
        <v>511</v>
      </c>
      <c r="G579" s="183" t="s">
        <v>279</v>
      </c>
      <c r="H579" s="184">
        <v>31.2</v>
      </c>
      <c r="I579" s="185"/>
      <c r="J579" s="186">
        <f>ROUND(I579*H579,2)</f>
        <v>0</v>
      </c>
      <c r="K579" s="182" t="s">
        <v>142</v>
      </c>
      <c r="L579" s="41"/>
      <c r="M579" s="187" t="s">
        <v>18</v>
      </c>
      <c r="N579" s="188" t="s">
        <v>41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0</v>
      </c>
      <c r="T579" s="19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143</v>
      </c>
      <c r="AT579" s="191" t="s">
        <v>138</v>
      </c>
      <c r="AU579" s="191" t="s">
        <v>79</v>
      </c>
      <c r="AY579" s="19" t="s">
        <v>136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9" t="s">
        <v>77</v>
      </c>
      <c r="BK579" s="192">
        <f>ROUND(I579*H579,2)</f>
        <v>0</v>
      </c>
      <c r="BL579" s="19" t="s">
        <v>143</v>
      </c>
      <c r="BM579" s="191" t="s">
        <v>1538</v>
      </c>
    </row>
    <row r="580" spans="1:65" s="2" customFormat="1">
      <c r="A580" s="36"/>
      <c r="B580" s="37"/>
      <c r="C580" s="38"/>
      <c r="D580" s="193" t="s">
        <v>145</v>
      </c>
      <c r="E580" s="38"/>
      <c r="F580" s="194" t="s">
        <v>513</v>
      </c>
      <c r="G580" s="38"/>
      <c r="H580" s="38"/>
      <c r="I580" s="195"/>
      <c r="J580" s="38"/>
      <c r="K580" s="38"/>
      <c r="L580" s="41"/>
      <c r="M580" s="196"/>
      <c r="N580" s="197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145</v>
      </c>
      <c r="AU580" s="19" t="s">
        <v>79</v>
      </c>
    </row>
    <row r="581" spans="1:65" s="2" customFormat="1" ht="19.2">
      <c r="A581" s="36"/>
      <c r="B581" s="37"/>
      <c r="C581" s="38"/>
      <c r="D581" s="200" t="s">
        <v>398</v>
      </c>
      <c r="E581" s="38"/>
      <c r="F581" s="241" t="s">
        <v>1539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398</v>
      </c>
      <c r="AU581" s="19" t="s">
        <v>79</v>
      </c>
    </row>
    <row r="582" spans="1:65" s="14" customFormat="1">
      <c r="B582" s="209"/>
      <c r="C582" s="210"/>
      <c r="D582" s="200" t="s">
        <v>147</v>
      </c>
      <c r="E582" s="211" t="s">
        <v>18</v>
      </c>
      <c r="F582" s="212" t="s">
        <v>1540</v>
      </c>
      <c r="G582" s="210"/>
      <c r="H582" s="213">
        <v>31.2</v>
      </c>
      <c r="I582" s="214"/>
      <c r="J582" s="210"/>
      <c r="K582" s="210"/>
      <c r="L582" s="215"/>
      <c r="M582" s="216"/>
      <c r="N582" s="217"/>
      <c r="O582" s="217"/>
      <c r="P582" s="217"/>
      <c r="Q582" s="217"/>
      <c r="R582" s="217"/>
      <c r="S582" s="217"/>
      <c r="T582" s="218"/>
      <c r="AT582" s="219" t="s">
        <v>147</v>
      </c>
      <c r="AU582" s="219" t="s">
        <v>79</v>
      </c>
      <c r="AV582" s="14" t="s">
        <v>79</v>
      </c>
      <c r="AW582" s="14" t="s">
        <v>31</v>
      </c>
      <c r="AX582" s="14" t="s">
        <v>77</v>
      </c>
      <c r="AY582" s="219" t="s">
        <v>136</v>
      </c>
    </row>
    <row r="583" spans="1:65" s="2" customFormat="1" ht="24.15" customHeight="1">
      <c r="A583" s="36"/>
      <c r="B583" s="37"/>
      <c r="C583" s="180" t="s">
        <v>1541</v>
      </c>
      <c r="D583" s="180" t="s">
        <v>138</v>
      </c>
      <c r="E583" s="181" t="s">
        <v>519</v>
      </c>
      <c r="F583" s="182" t="s">
        <v>520</v>
      </c>
      <c r="G583" s="183" t="s">
        <v>279</v>
      </c>
      <c r="H583" s="184">
        <v>592.79999999999995</v>
      </c>
      <c r="I583" s="185"/>
      <c r="J583" s="186">
        <f>ROUND(I583*H583,2)</f>
        <v>0</v>
      </c>
      <c r="K583" s="182" t="s">
        <v>142</v>
      </c>
      <c r="L583" s="41"/>
      <c r="M583" s="187" t="s">
        <v>18</v>
      </c>
      <c r="N583" s="188" t="s">
        <v>41</v>
      </c>
      <c r="O583" s="66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143</v>
      </c>
      <c r="AT583" s="191" t="s">
        <v>138</v>
      </c>
      <c r="AU583" s="191" t="s">
        <v>79</v>
      </c>
      <c r="AY583" s="19" t="s">
        <v>136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9" t="s">
        <v>77</v>
      </c>
      <c r="BK583" s="192">
        <f>ROUND(I583*H583,2)</f>
        <v>0</v>
      </c>
      <c r="BL583" s="19" t="s">
        <v>143</v>
      </c>
      <c r="BM583" s="191" t="s">
        <v>1542</v>
      </c>
    </row>
    <row r="584" spans="1:65" s="2" customFormat="1">
      <c r="A584" s="36"/>
      <c r="B584" s="37"/>
      <c r="C584" s="38"/>
      <c r="D584" s="193" t="s">
        <v>145</v>
      </c>
      <c r="E584" s="38"/>
      <c r="F584" s="194" t="s">
        <v>522</v>
      </c>
      <c r="G584" s="38"/>
      <c r="H584" s="38"/>
      <c r="I584" s="195"/>
      <c r="J584" s="38"/>
      <c r="K584" s="38"/>
      <c r="L584" s="41"/>
      <c r="M584" s="196"/>
      <c r="N584" s="197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145</v>
      </c>
      <c r="AU584" s="19" t="s">
        <v>79</v>
      </c>
    </row>
    <row r="585" spans="1:65" s="14" customFormat="1">
      <c r="B585" s="209"/>
      <c r="C585" s="210"/>
      <c r="D585" s="200" t="s">
        <v>147</v>
      </c>
      <c r="E585" s="211" t="s">
        <v>18</v>
      </c>
      <c r="F585" s="212" t="s">
        <v>1543</v>
      </c>
      <c r="G585" s="210"/>
      <c r="H585" s="213">
        <v>592.79999999999995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147</v>
      </c>
      <c r="AU585" s="219" t="s">
        <v>79</v>
      </c>
      <c r="AV585" s="14" t="s">
        <v>79</v>
      </c>
      <c r="AW585" s="14" t="s">
        <v>31</v>
      </c>
      <c r="AX585" s="14" t="s">
        <v>77</v>
      </c>
      <c r="AY585" s="219" t="s">
        <v>136</v>
      </c>
    </row>
    <row r="586" spans="1:65" s="2" customFormat="1" ht="16.5" customHeight="1">
      <c r="A586" s="36"/>
      <c r="B586" s="37"/>
      <c r="C586" s="180" t="s">
        <v>1544</v>
      </c>
      <c r="D586" s="180" t="s">
        <v>138</v>
      </c>
      <c r="E586" s="181" t="s">
        <v>530</v>
      </c>
      <c r="F586" s="182" t="s">
        <v>531</v>
      </c>
      <c r="G586" s="183" t="s">
        <v>279</v>
      </c>
      <c r="H586" s="184">
        <v>31.2</v>
      </c>
      <c r="I586" s="185"/>
      <c r="J586" s="186">
        <f>ROUND(I586*H586,2)</f>
        <v>0</v>
      </c>
      <c r="K586" s="182" t="s">
        <v>142</v>
      </c>
      <c r="L586" s="41"/>
      <c r="M586" s="187" t="s">
        <v>18</v>
      </c>
      <c r="N586" s="188" t="s">
        <v>41</v>
      </c>
      <c r="O586" s="66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1" t="s">
        <v>143</v>
      </c>
      <c r="AT586" s="191" t="s">
        <v>138</v>
      </c>
      <c r="AU586" s="191" t="s">
        <v>79</v>
      </c>
      <c r="AY586" s="19" t="s">
        <v>136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9" t="s">
        <v>77</v>
      </c>
      <c r="BK586" s="192">
        <f>ROUND(I586*H586,2)</f>
        <v>0</v>
      </c>
      <c r="BL586" s="19" t="s">
        <v>143</v>
      </c>
      <c r="BM586" s="191" t="s">
        <v>1545</v>
      </c>
    </row>
    <row r="587" spans="1:65" s="2" customFormat="1">
      <c r="A587" s="36"/>
      <c r="B587" s="37"/>
      <c r="C587" s="38"/>
      <c r="D587" s="193" t="s">
        <v>145</v>
      </c>
      <c r="E587" s="38"/>
      <c r="F587" s="194" t="s">
        <v>533</v>
      </c>
      <c r="G587" s="38"/>
      <c r="H587" s="38"/>
      <c r="I587" s="195"/>
      <c r="J587" s="38"/>
      <c r="K587" s="38"/>
      <c r="L587" s="41"/>
      <c r="M587" s="196"/>
      <c r="N587" s="197"/>
      <c r="O587" s="66"/>
      <c r="P587" s="66"/>
      <c r="Q587" s="66"/>
      <c r="R587" s="66"/>
      <c r="S587" s="66"/>
      <c r="T587" s="67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9" t="s">
        <v>145</v>
      </c>
      <c r="AU587" s="19" t="s">
        <v>79</v>
      </c>
    </row>
    <row r="588" spans="1:65" s="14" customFormat="1">
      <c r="B588" s="209"/>
      <c r="C588" s="210"/>
      <c r="D588" s="200" t="s">
        <v>147</v>
      </c>
      <c r="E588" s="211" t="s">
        <v>18</v>
      </c>
      <c r="F588" s="212" t="s">
        <v>1540</v>
      </c>
      <c r="G588" s="210"/>
      <c r="H588" s="213">
        <v>31.2</v>
      </c>
      <c r="I588" s="214"/>
      <c r="J588" s="210"/>
      <c r="K588" s="210"/>
      <c r="L588" s="215"/>
      <c r="M588" s="216"/>
      <c r="N588" s="217"/>
      <c r="O588" s="217"/>
      <c r="P588" s="217"/>
      <c r="Q588" s="217"/>
      <c r="R588" s="217"/>
      <c r="S588" s="217"/>
      <c r="T588" s="218"/>
      <c r="AT588" s="219" t="s">
        <v>147</v>
      </c>
      <c r="AU588" s="219" t="s">
        <v>79</v>
      </c>
      <c r="AV588" s="14" t="s">
        <v>79</v>
      </c>
      <c r="AW588" s="14" t="s">
        <v>31</v>
      </c>
      <c r="AX588" s="14" t="s">
        <v>77</v>
      </c>
      <c r="AY588" s="219" t="s">
        <v>136</v>
      </c>
    </row>
    <row r="589" spans="1:65" s="12" customFormat="1" ht="22.8" customHeight="1">
      <c r="B589" s="164"/>
      <c r="C589" s="165"/>
      <c r="D589" s="166" t="s">
        <v>69</v>
      </c>
      <c r="E589" s="178" t="s">
        <v>549</v>
      </c>
      <c r="F589" s="178" t="s">
        <v>550</v>
      </c>
      <c r="G589" s="165"/>
      <c r="H589" s="165"/>
      <c r="I589" s="168"/>
      <c r="J589" s="179">
        <f>BK589</f>
        <v>0</v>
      </c>
      <c r="K589" s="165"/>
      <c r="L589" s="170"/>
      <c r="M589" s="171"/>
      <c r="N589" s="172"/>
      <c r="O589" s="172"/>
      <c r="P589" s="173">
        <f>SUM(P590:P591)</f>
        <v>0</v>
      </c>
      <c r="Q589" s="172"/>
      <c r="R589" s="173">
        <f>SUM(R590:R591)</f>
        <v>0</v>
      </c>
      <c r="S589" s="172"/>
      <c r="T589" s="174">
        <f>SUM(T590:T591)</f>
        <v>0</v>
      </c>
      <c r="AR589" s="175" t="s">
        <v>77</v>
      </c>
      <c r="AT589" s="176" t="s">
        <v>69</v>
      </c>
      <c r="AU589" s="176" t="s">
        <v>77</v>
      </c>
      <c r="AY589" s="175" t="s">
        <v>136</v>
      </c>
      <c r="BK589" s="177">
        <f>SUM(BK590:BK591)</f>
        <v>0</v>
      </c>
    </row>
    <row r="590" spans="1:65" s="2" customFormat="1" ht="24.15" customHeight="1">
      <c r="A590" s="36"/>
      <c r="B590" s="37"/>
      <c r="C590" s="180" t="s">
        <v>1546</v>
      </c>
      <c r="D590" s="180" t="s">
        <v>138</v>
      </c>
      <c r="E590" s="181" t="s">
        <v>1547</v>
      </c>
      <c r="F590" s="182" t="s">
        <v>1548</v>
      </c>
      <c r="G590" s="183" t="s">
        <v>279</v>
      </c>
      <c r="H590" s="184">
        <v>997.62599999999998</v>
      </c>
      <c r="I590" s="185"/>
      <c r="J590" s="186">
        <f>ROUND(I590*H590,2)</f>
        <v>0</v>
      </c>
      <c r="K590" s="182" t="s">
        <v>142</v>
      </c>
      <c r="L590" s="41"/>
      <c r="M590" s="187" t="s">
        <v>18</v>
      </c>
      <c r="N590" s="188" t="s">
        <v>41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0</v>
      </c>
      <c r="T590" s="190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143</v>
      </c>
      <c r="AT590" s="191" t="s">
        <v>138</v>
      </c>
      <c r="AU590" s="191" t="s">
        <v>79</v>
      </c>
      <c r="AY590" s="19" t="s">
        <v>136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9" t="s">
        <v>77</v>
      </c>
      <c r="BK590" s="192">
        <f>ROUND(I590*H590,2)</f>
        <v>0</v>
      </c>
      <c r="BL590" s="19" t="s">
        <v>143</v>
      </c>
      <c r="BM590" s="191" t="s">
        <v>1549</v>
      </c>
    </row>
    <row r="591" spans="1:65" s="2" customFormat="1">
      <c r="A591" s="36"/>
      <c r="B591" s="37"/>
      <c r="C591" s="38"/>
      <c r="D591" s="193" t="s">
        <v>145</v>
      </c>
      <c r="E591" s="38"/>
      <c r="F591" s="194" t="s">
        <v>1550</v>
      </c>
      <c r="G591" s="38"/>
      <c r="H591" s="38"/>
      <c r="I591" s="195"/>
      <c r="J591" s="38"/>
      <c r="K591" s="38"/>
      <c r="L591" s="41"/>
      <c r="M591" s="196"/>
      <c r="N591" s="197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145</v>
      </c>
      <c r="AU591" s="19" t="s">
        <v>79</v>
      </c>
    </row>
    <row r="592" spans="1:65" s="12" customFormat="1" ht="25.95" customHeight="1">
      <c r="B592" s="164"/>
      <c r="C592" s="165"/>
      <c r="D592" s="166" t="s">
        <v>69</v>
      </c>
      <c r="E592" s="167" t="s">
        <v>992</v>
      </c>
      <c r="F592" s="167" t="s">
        <v>993</v>
      </c>
      <c r="G592" s="165"/>
      <c r="H592" s="165"/>
      <c r="I592" s="168"/>
      <c r="J592" s="169">
        <f>BK592</f>
        <v>0</v>
      </c>
      <c r="K592" s="165"/>
      <c r="L592" s="170"/>
      <c r="M592" s="171"/>
      <c r="N592" s="172"/>
      <c r="O592" s="172"/>
      <c r="P592" s="173">
        <f>P593</f>
        <v>0</v>
      </c>
      <c r="Q592" s="172"/>
      <c r="R592" s="173">
        <f>R593</f>
        <v>1.14903124</v>
      </c>
      <c r="S592" s="172"/>
      <c r="T592" s="174">
        <f>T593</f>
        <v>0</v>
      </c>
      <c r="AR592" s="175" t="s">
        <v>79</v>
      </c>
      <c r="AT592" s="176" t="s">
        <v>69</v>
      </c>
      <c r="AU592" s="176" t="s">
        <v>70</v>
      </c>
      <c r="AY592" s="175" t="s">
        <v>136</v>
      </c>
      <c r="BK592" s="177">
        <f>BK593</f>
        <v>0</v>
      </c>
    </row>
    <row r="593" spans="1:65" s="12" customFormat="1" ht="22.8" customHeight="1">
      <c r="B593" s="164"/>
      <c r="C593" s="165"/>
      <c r="D593" s="166" t="s">
        <v>69</v>
      </c>
      <c r="E593" s="178" t="s">
        <v>994</v>
      </c>
      <c r="F593" s="178" t="s">
        <v>995</v>
      </c>
      <c r="G593" s="165"/>
      <c r="H593" s="165"/>
      <c r="I593" s="168"/>
      <c r="J593" s="179">
        <f>BK593</f>
        <v>0</v>
      </c>
      <c r="K593" s="165"/>
      <c r="L593" s="170"/>
      <c r="M593" s="171"/>
      <c r="N593" s="172"/>
      <c r="O593" s="172"/>
      <c r="P593" s="173">
        <f>SUM(P594:P669)</f>
        <v>0</v>
      </c>
      <c r="Q593" s="172"/>
      <c r="R593" s="173">
        <f>SUM(R594:R669)</f>
        <v>1.14903124</v>
      </c>
      <c r="S593" s="172"/>
      <c r="T593" s="174">
        <f>SUM(T594:T669)</f>
        <v>0</v>
      </c>
      <c r="AR593" s="175" t="s">
        <v>79</v>
      </c>
      <c r="AT593" s="176" t="s">
        <v>69</v>
      </c>
      <c r="AU593" s="176" t="s">
        <v>77</v>
      </c>
      <c r="AY593" s="175" t="s">
        <v>136</v>
      </c>
      <c r="BK593" s="177">
        <f>SUM(BK594:BK669)</f>
        <v>0</v>
      </c>
    </row>
    <row r="594" spans="1:65" s="2" customFormat="1" ht="16.5" customHeight="1">
      <c r="A594" s="36"/>
      <c r="B594" s="37"/>
      <c r="C594" s="180" t="s">
        <v>1551</v>
      </c>
      <c r="D594" s="180" t="s">
        <v>138</v>
      </c>
      <c r="E594" s="181" t="s">
        <v>1552</v>
      </c>
      <c r="F594" s="182" t="s">
        <v>1553</v>
      </c>
      <c r="G594" s="183" t="s">
        <v>141</v>
      </c>
      <c r="H594" s="184">
        <v>71.599999999999994</v>
      </c>
      <c r="I594" s="185"/>
      <c r="J594" s="186">
        <f>ROUND(I594*H594,2)</f>
        <v>0</v>
      </c>
      <c r="K594" s="182" t="s">
        <v>142</v>
      </c>
      <c r="L594" s="41"/>
      <c r="M594" s="187" t="s">
        <v>18</v>
      </c>
      <c r="N594" s="188" t="s">
        <v>41</v>
      </c>
      <c r="O594" s="66"/>
      <c r="P594" s="189">
        <f>O594*H594</f>
        <v>0</v>
      </c>
      <c r="Q594" s="189">
        <v>0</v>
      </c>
      <c r="R594" s="189">
        <f>Q594*H594</f>
        <v>0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232</v>
      </c>
      <c r="AT594" s="191" t="s">
        <v>138</v>
      </c>
      <c r="AU594" s="191" t="s">
        <v>79</v>
      </c>
      <c r="AY594" s="19" t="s">
        <v>136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77</v>
      </c>
      <c r="BK594" s="192">
        <f>ROUND(I594*H594,2)</f>
        <v>0</v>
      </c>
      <c r="BL594" s="19" t="s">
        <v>232</v>
      </c>
      <c r="BM594" s="191" t="s">
        <v>1554</v>
      </c>
    </row>
    <row r="595" spans="1:65" s="2" customFormat="1">
      <c r="A595" s="36"/>
      <c r="B595" s="37"/>
      <c r="C595" s="38"/>
      <c r="D595" s="193" t="s">
        <v>145</v>
      </c>
      <c r="E595" s="38"/>
      <c r="F595" s="194" t="s">
        <v>1555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145</v>
      </c>
      <c r="AU595" s="19" t="s">
        <v>79</v>
      </c>
    </row>
    <row r="596" spans="1:65" s="13" customFormat="1">
      <c r="B596" s="198"/>
      <c r="C596" s="199"/>
      <c r="D596" s="200" t="s">
        <v>147</v>
      </c>
      <c r="E596" s="201" t="s">
        <v>18</v>
      </c>
      <c r="F596" s="202" t="s">
        <v>1310</v>
      </c>
      <c r="G596" s="199"/>
      <c r="H596" s="201" t="s">
        <v>18</v>
      </c>
      <c r="I596" s="203"/>
      <c r="J596" s="199"/>
      <c r="K596" s="199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147</v>
      </c>
      <c r="AU596" s="208" t="s">
        <v>79</v>
      </c>
      <c r="AV596" s="13" t="s">
        <v>77</v>
      </c>
      <c r="AW596" s="13" t="s">
        <v>31</v>
      </c>
      <c r="AX596" s="13" t="s">
        <v>70</v>
      </c>
      <c r="AY596" s="208" t="s">
        <v>136</v>
      </c>
    </row>
    <row r="597" spans="1:65" s="14" customFormat="1">
      <c r="B597" s="209"/>
      <c r="C597" s="210"/>
      <c r="D597" s="200" t="s">
        <v>147</v>
      </c>
      <c r="E597" s="211" t="s">
        <v>18</v>
      </c>
      <c r="F597" s="212" t="s">
        <v>1556</v>
      </c>
      <c r="G597" s="210"/>
      <c r="H597" s="213">
        <v>57.28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147</v>
      </c>
      <c r="AU597" s="219" t="s">
        <v>79</v>
      </c>
      <c r="AV597" s="14" t="s">
        <v>79</v>
      </c>
      <c r="AW597" s="14" t="s">
        <v>31</v>
      </c>
      <c r="AX597" s="14" t="s">
        <v>70</v>
      </c>
      <c r="AY597" s="219" t="s">
        <v>136</v>
      </c>
    </row>
    <row r="598" spans="1:65" s="14" customFormat="1">
      <c r="B598" s="209"/>
      <c r="C598" s="210"/>
      <c r="D598" s="200" t="s">
        <v>147</v>
      </c>
      <c r="E598" s="211" t="s">
        <v>18</v>
      </c>
      <c r="F598" s="212" t="s">
        <v>1557</v>
      </c>
      <c r="G598" s="210"/>
      <c r="H598" s="213">
        <v>14.32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147</v>
      </c>
      <c r="AU598" s="219" t="s">
        <v>79</v>
      </c>
      <c r="AV598" s="14" t="s">
        <v>79</v>
      </c>
      <c r="AW598" s="14" t="s">
        <v>31</v>
      </c>
      <c r="AX598" s="14" t="s">
        <v>70</v>
      </c>
      <c r="AY598" s="219" t="s">
        <v>136</v>
      </c>
    </row>
    <row r="599" spans="1:65" s="15" customFormat="1">
      <c r="B599" s="220"/>
      <c r="C599" s="221"/>
      <c r="D599" s="200" t="s">
        <v>147</v>
      </c>
      <c r="E599" s="222" t="s">
        <v>18</v>
      </c>
      <c r="F599" s="223" t="s">
        <v>150</v>
      </c>
      <c r="G599" s="221"/>
      <c r="H599" s="224">
        <v>71.599999999999994</v>
      </c>
      <c r="I599" s="225"/>
      <c r="J599" s="221"/>
      <c r="K599" s="221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147</v>
      </c>
      <c r="AU599" s="230" t="s">
        <v>79</v>
      </c>
      <c r="AV599" s="15" t="s">
        <v>143</v>
      </c>
      <c r="AW599" s="15" t="s">
        <v>31</v>
      </c>
      <c r="AX599" s="15" t="s">
        <v>77</v>
      </c>
      <c r="AY599" s="230" t="s">
        <v>136</v>
      </c>
    </row>
    <row r="600" spans="1:65" s="2" customFormat="1" ht="16.5" customHeight="1">
      <c r="A600" s="36"/>
      <c r="B600" s="37"/>
      <c r="C600" s="231" t="s">
        <v>1558</v>
      </c>
      <c r="D600" s="231" t="s">
        <v>276</v>
      </c>
      <c r="E600" s="232" t="s">
        <v>1559</v>
      </c>
      <c r="F600" s="233" t="s">
        <v>1560</v>
      </c>
      <c r="G600" s="234" t="s">
        <v>279</v>
      </c>
      <c r="H600" s="235">
        <v>2.1000000000000001E-2</v>
      </c>
      <c r="I600" s="236"/>
      <c r="J600" s="237">
        <f>ROUND(I600*H600,2)</f>
        <v>0</v>
      </c>
      <c r="K600" s="233" t="s">
        <v>142</v>
      </c>
      <c r="L600" s="238"/>
      <c r="M600" s="239" t="s">
        <v>18</v>
      </c>
      <c r="N600" s="240" t="s">
        <v>41</v>
      </c>
      <c r="O600" s="66"/>
      <c r="P600" s="189">
        <f>O600*H600</f>
        <v>0</v>
      </c>
      <c r="Q600" s="189">
        <v>1</v>
      </c>
      <c r="R600" s="189">
        <f>Q600*H600</f>
        <v>2.1000000000000001E-2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326</v>
      </c>
      <c r="AT600" s="191" t="s">
        <v>276</v>
      </c>
      <c r="AU600" s="191" t="s">
        <v>79</v>
      </c>
      <c r="AY600" s="19" t="s">
        <v>136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77</v>
      </c>
      <c r="BK600" s="192">
        <f>ROUND(I600*H600,2)</f>
        <v>0</v>
      </c>
      <c r="BL600" s="19" t="s">
        <v>232</v>
      </c>
      <c r="BM600" s="191" t="s">
        <v>1561</v>
      </c>
    </row>
    <row r="601" spans="1:65" s="2" customFormat="1">
      <c r="A601" s="36"/>
      <c r="B601" s="37"/>
      <c r="C601" s="38"/>
      <c r="D601" s="193" t="s">
        <v>145</v>
      </c>
      <c r="E601" s="38"/>
      <c r="F601" s="194" t="s">
        <v>1562</v>
      </c>
      <c r="G601" s="38"/>
      <c r="H601" s="38"/>
      <c r="I601" s="195"/>
      <c r="J601" s="38"/>
      <c r="K601" s="38"/>
      <c r="L601" s="41"/>
      <c r="M601" s="196"/>
      <c r="N601" s="197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145</v>
      </c>
      <c r="AU601" s="19" t="s">
        <v>79</v>
      </c>
    </row>
    <row r="602" spans="1:65" s="14" customFormat="1">
      <c r="B602" s="209"/>
      <c r="C602" s="210"/>
      <c r="D602" s="200" t="s">
        <v>147</v>
      </c>
      <c r="E602" s="210"/>
      <c r="F602" s="212" t="s">
        <v>1563</v>
      </c>
      <c r="G602" s="210"/>
      <c r="H602" s="213">
        <v>2.1000000000000001E-2</v>
      </c>
      <c r="I602" s="214"/>
      <c r="J602" s="210"/>
      <c r="K602" s="210"/>
      <c r="L602" s="215"/>
      <c r="M602" s="216"/>
      <c r="N602" s="217"/>
      <c r="O602" s="217"/>
      <c r="P602" s="217"/>
      <c r="Q602" s="217"/>
      <c r="R602" s="217"/>
      <c r="S602" s="217"/>
      <c r="T602" s="218"/>
      <c r="AT602" s="219" t="s">
        <v>147</v>
      </c>
      <c r="AU602" s="219" t="s">
        <v>79</v>
      </c>
      <c r="AV602" s="14" t="s">
        <v>79</v>
      </c>
      <c r="AW602" s="14" t="s">
        <v>4</v>
      </c>
      <c r="AX602" s="14" t="s">
        <v>77</v>
      </c>
      <c r="AY602" s="219" t="s">
        <v>136</v>
      </c>
    </row>
    <row r="603" spans="1:65" s="2" customFormat="1" ht="16.5" customHeight="1">
      <c r="A603" s="36"/>
      <c r="B603" s="37"/>
      <c r="C603" s="180" t="s">
        <v>1564</v>
      </c>
      <c r="D603" s="180" t="s">
        <v>138</v>
      </c>
      <c r="E603" s="181" t="s">
        <v>1565</v>
      </c>
      <c r="F603" s="182" t="s">
        <v>1566</v>
      </c>
      <c r="G603" s="183" t="s">
        <v>141</v>
      </c>
      <c r="H603" s="184">
        <v>71.599999999999994</v>
      </c>
      <c r="I603" s="185"/>
      <c r="J603" s="186">
        <f>ROUND(I603*H603,2)</f>
        <v>0</v>
      </c>
      <c r="K603" s="182" t="s">
        <v>142</v>
      </c>
      <c r="L603" s="41"/>
      <c r="M603" s="187" t="s">
        <v>18</v>
      </c>
      <c r="N603" s="188" t="s">
        <v>41</v>
      </c>
      <c r="O603" s="66"/>
      <c r="P603" s="189">
        <f>O603*H603</f>
        <v>0</v>
      </c>
      <c r="Q603" s="189">
        <v>3.8000000000000002E-4</v>
      </c>
      <c r="R603" s="189">
        <f>Q603*H603</f>
        <v>2.7208E-2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232</v>
      </c>
      <c r="AT603" s="191" t="s">
        <v>138</v>
      </c>
      <c r="AU603" s="191" t="s">
        <v>79</v>
      </c>
      <c r="AY603" s="19" t="s">
        <v>136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77</v>
      </c>
      <c r="BK603" s="192">
        <f>ROUND(I603*H603,2)</f>
        <v>0</v>
      </c>
      <c r="BL603" s="19" t="s">
        <v>232</v>
      </c>
      <c r="BM603" s="191" t="s">
        <v>1567</v>
      </c>
    </row>
    <row r="604" spans="1:65" s="2" customFormat="1">
      <c r="A604" s="36"/>
      <c r="B604" s="37"/>
      <c r="C604" s="38"/>
      <c r="D604" s="193" t="s">
        <v>145</v>
      </c>
      <c r="E604" s="38"/>
      <c r="F604" s="194" t="s">
        <v>1568</v>
      </c>
      <c r="G604" s="38"/>
      <c r="H604" s="38"/>
      <c r="I604" s="195"/>
      <c r="J604" s="38"/>
      <c r="K604" s="38"/>
      <c r="L604" s="41"/>
      <c r="M604" s="196"/>
      <c r="N604" s="19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145</v>
      </c>
      <c r="AU604" s="19" t="s">
        <v>79</v>
      </c>
    </row>
    <row r="605" spans="1:65" s="13" customFormat="1">
      <c r="B605" s="198"/>
      <c r="C605" s="199"/>
      <c r="D605" s="200" t="s">
        <v>147</v>
      </c>
      <c r="E605" s="201" t="s">
        <v>18</v>
      </c>
      <c r="F605" s="202" t="s">
        <v>1310</v>
      </c>
      <c r="G605" s="199"/>
      <c r="H605" s="201" t="s">
        <v>18</v>
      </c>
      <c r="I605" s="203"/>
      <c r="J605" s="199"/>
      <c r="K605" s="199"/>
      <c r="L605" s="204"/>
      <c r="M605" s="205"/>
      <c r="N605" s="206"/>
      <c r="O605" s="206"/>
      <c r="P605" s="206"/>
      <c r="Q605" s="206"/>
      <c r="R605" s="206"/>
      <c r="S605" s="206"/>
      <c r="T605" s="207"/>
      <c r="AT605" s="208" t="s">
        <v>147</v>
      </c>
      <c r="AU605" s="208" t="s">
        <v>79</v>
      </c>
      <c r="AV605" s="13" t="s">
        <v>77</v>
      </c>
      <c r="AW605" s="13" t="s">
        <v>31</v>
      </c>
      <c r="AX605" s="13" t="s">
        <v>70</v>
      </c>
      <c r="AY605" s="208" t="s">
        <v>136</v>
      </c>
    </row>
    <row r="606" spans="1:65" s="14" customFormat="1">
      <c r="B606" s="209"/>
      <c r="C606" s="210"/>
      <c r="D606" s="200" t="s">
        <v>147</v>
      </c>
      <c r="E606" s="211" t="s">
        <v>18</v>
      </c>
      <c r="F606" s="212" t="s">
        <v>1556</v>
      </c>
      <c r="G606" s="210"/>
      <c r="H606" s="213">
        <v>57.28</v>
      </c>
      <c r="I606" s="214"/>
      <c r="J606" s="210"/>
      <c r="K606" s="210"/>
      <c r="L606" s="215"/>
      <c r="M606" s="216"/>
      <c r="N606" s="217"/>
      <c r="O606" s="217"/>
      <c r="P606" s="217"/>
      <c r="Q606" s="217"/>
      <c r="R606" s="217"/>
      <c r="S606" s="217"/>
      <c r="T606" s="218"/>
      <c r="AT606" s="219" t="s">
        <v>147</v>
      </c>
      <c r="AU606" s="219" t="s">
        <v>79</v>
      </c>
      <c r="AV606" s="14" t="s">
        <v>79</v>
      </c>
      <c r="AW606" s="14" t="s">
        <v>31</v>
      </c>
      <c r="AX606" s="14" t="s">
        <v>70</v>
      </c>
      <c r="AY606" s="219" t="s">
        <v>136</v>
      </c>
    </row>
    <row r="607" spans="1:65" s="14" customFormat="1">
      <c r="B607" s="209"/>
      <c r="C607" s="210"/>
      <c r="D607" s="200" t="s">
        <v>147</v>
      </c>
      <c r="E607" s="211" t="s">
        <v>18</v>
      </c>
      <c r="F607" s="212" t="s">
        <v>1557</v>
      </c>
      <c r="G607" s="210"/>
      <c r="H607" s="213">
        <v>14.32</v>
      </c>
      <c r="I607" s="214"/>
      <c r="J607" s="210"/>
      <c r="K607" s="210"/>
      <c r="L607" s="215"/>
      <c r="M607" s="216"/>
      <c r="N607" s="217"/>
      <c r="O607" s="217"/>
      <c r="P607" s="217"/>
      <c r="Q607" s="217"/>
      <c r="R607" s="217"/>
      <c r="S607" s="217"/>
      <c r="T607" s="218"/>
      <c r="AT607" s="219" t="s">
        <v>147</v>
      </c>
      <c r="AU607" s="219" t="s">
        <v>79</v>
      </c>
      <c r="AV607" s="14" t="s">
        <v>79</v>
      </c>
      <c r="AW607" s="14" t="s">
        <v>31</v>
      </c>
      <c r="AX607" s="14" t="s">
        <v>70</v>
      </c>
      <c r="AY607" s="219" t="s">
        <v>136</v>
      </c>
    </row>
    <row r="608" spans="1:65" s="15" customFormat="1">
      <c r="B608" s="220"/>
      <c r="C608" s="221"/>
      <c r="D608" s="200" t="s">
        <v>147</v>
      </c>
      <c r="E608" s="222" t="s">
        <v>18</v>
      </c>
      <c r="F608" s="223" t="s">
        <v>150</v>
      </c>
      <c r="G608" s="221"/>
      <c r="H608" s="224">
        <v>71.599999999999994</v>
      </c>
      <c r="I608" s="225"/>
      <c r="J608" s="221"/>
      <c r="K608" s="221"/>
      <c r="L608" s="226"/>
      <c r="M608" s="227"/>
      <c r="N608" s="228"/>
      <c r="O608" s="228"/>
      <c r="P608" s="228"/>
      <c r="Q608" s="228"/>
      <c r="R608" s="228"/>
      <c r="S608" s="228"/>
      <c r="T608" s="229"/>
      <c r="AT608" s="230" t="s">
        <v>147</v>
      </c>
      <c r="AU608" s="230" t="s">
        <v>79</v>
      </c>
      <c r="AV608" s="15" t="s">
        <v>143</v>
      </c>
      <c r="AW608" s="15" t="s">
        <v>31</v>
      </c>
      <c r="AX608" s="15" t="s">
        <v>77</v>
      </c>
      <c r="AY608" s="230" t="s">
        <v>136</v>
      </c>
    </row>
    <row r="609" spans="1:65" s="2" customFormat="1" ht="24.15" customHeight="1">
      <c r="A609" s="36"/>
      <c r="B609" s="37"/>
      <c r="C609" s="231" t="s">
        <v>1569</v>
      </c>
      <c r="D609" s="231" t="s">
        <v>276</v>
      </c>
      <c r="E609" s="232" t="s">
        <v>1570</v>
      </c>
      <c r="F609" s="233" t="s">
        <v>1571</v>
      </c>
      <c r="G609" s="234" t="s">
        <v>141</v>
      </c>
      <c r="H609" s="235">
        <v>68.736000000000004</v>
      </c>
      <c r="I609" s="236"/>
      <c r="J609" s="237">
        <f>ROUND(I609*H609,2)</f>
        <v>0</v>
      </c>
      <c r="K609" s="233" t="s">
        <v>142</v>
      </c>
      <c r="L609" s="238"/>
      <c r="M609" s="239" t="s">
        <v>18</v>
      </c>
      <c r="N609" s="240" t="s">
        <v>41</v>
      </c>
      <c r="O609" s="66"/>
      <c r="P609" s="189">
        <f>O609*H609</f>
        <v>0</v>
      </c>
      <c r="Q609" s="189">
        <v>6.4000000000000003E-3</v>
      </c>
      <c r="R609" s="189">
        <f>Q609*H609</f>
        <v>0.43991040000000003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326</v>
      </c>
      <c r="AT609" s="191" t="s">
        <v>276</v>
      </c>
      <c r="AU609" s="191" t="s">
        <v>79</v>
      </c>
      <c r="AY609" s="19" t="s">
        <v>136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9" t="s">
        <v>77</v>
      </c>
      <c r="BK609" s="192">
        <f>ROUND(I609*H609,2)</f>
        <v>0</v>
      </c>
      <c r="BL609" s="19" t="s">
        <v>232</v>
      </c>
      <c r="BM609" s="191" t="s">
        <v>1572</v>
      </c>
    </row>
    <row r="610" spans="1:65" s="2" customFormat="1">
      <c r="A610" s="36"/>
      <c r="B610" s="37"/>
      <c r="C610" s="38"/>
      <c r="D610" s="193" t="s">
        <v>145</v>
      </c>
      <c r="E610" s="38"/>
      <c r="F610" s="194" t="s">
        <v>1573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145</v>
      </c>
      <c r="AU610" s="19" t="s">
        <v>79</v>
      </c>
    </row>
    <row r="611" spans="1:65" s="14" customFormat="1">
      <c r="B611" s="209"/>
      <c r="C611" s="210"/>
      <c r="D611" s="200" t="s">
        <v>147</v>
      </c>
      <c r="E611" s="210"/>
      <c r="F611" s="212" t="s">
        <v>1574</v>
      </c>
      <c r="G611" s="210"/>
      <c r="H611" s="213">
        <v>68.736000000000004</v>
      </c>
      <c r="I611" s="214"/>
      <c r="J611" s="210"/>
      <c r="K611" s="210"/>
      <c r="L611" s="215"/>
      <c r="M611" s="216"/>
      <c r="N611" s="217"/>
      <c r="O611" s="217"/>
      <c r="P611" s="217"/>
      <c r="Q611" s="217"/>
      <c r="R611" s="217"/>
      <c r="S611" s="217"/>
      <c r="T611" s="218"/>
      <c r="AT611" s="219" t="s">
        <v>147</v>
      </c>
      <c r="AU611" s="219" t="s">
        <v>79</v>
      </c>
      <c r="AV611" s="14" t="s">
        <v>79</v>
      </c>
      <c r="AW611" s="14" t="s">
        <v>4</v>
      </c>
      <c r="AX611" s="14" t="s">
        <v>77</v>
      </c>
      <c r="AY611" s="219" t="s">
        <v>136</v>
      </c>
    </row>
    <row r="612" spans="1:65" s="2" customFormat="1" ht="24.15" customHeight="1">
      <c r="A612" s="36"/>
      <c r="B612" s="37"/>
      <c r="C612" s="231" t="s">
        <v>1575</v>
      </c>
      <c r="D612" s="231" t="s">
        <v>276</v>
      </c>
      <c r="E612" s="232" t="s">
        <v>1576</v>
      </c>
      <c r="F612" s="233" t="s">
        <v>1577</v>
      </c>
      <c r="G612" s="234" t="s">
        <v>141</v>
      </c>
      <c r="H612" s="235">
        <v>17.184000000000001</v>
      </c>
      <c r="I612" s="236"/>
      <c r="J612" s="237">
        <f>ROUND(I612*H612,2)</f>
        <v>0</v>
      </c>
      <c r="K612" s="233" t="s">
        <v>142</v>
      </c>
      <c r="L612" s="238"/>
      <c r="M612" s="239" t="s">
        <v>18</v>
      </c>
      <c r="N612" s="240" t="s">
        <v>41</v>
      </c>
      <c r="O612" s="66"/>
      <c r="P612" s="189">
        <f>O612*H612</f>
        <v>0</v>
      </c>
      <c r="Q612" s="189">
        <v>4.7000000000000002E-3</v>
      </c>
      <c r="R612" s="189">
        <f>Q612*H612</f>
        <v>8.0764800000000012E-2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326</v>
      </c>
      <c r="AT612" s="191" t="s">
        <v>276</v>
      </c>
      <c r="AU612" s="191" t="s">
        <v>79</v>
      </c>
      <c r="AY612" s="19" t="s">
        <v>136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9" t="s">
        <v>77</v>
      </c>
      <c r="BK612" s="192">
        <f>ROUND(I612*H612,2)</f>
        <v>0</v>
      </c>
      <c r="BL612" s="19" t="s">
        <v>232</v>
      </c>
      <c r="BM612" s="191" t="s">
        <v>1578</v>
      </c>
    </row>
    <row r="613" spans="1:65" s="2" customFormat="1">
      <c r="A613" s="36"/>
      <c r="B613" s="37"/>
      <c r="C613" s="38"/>
      <c r="D613" s="193" t="s">
        <v>145</v>
      </c>
      <c r="E613" s="38"/>
      <c r="F613" s="194" t="s">
        <v>1579</v>
      </c>
      <c r="G613" s="38"/>
      <c r="H613" s="38"/>
      <c r="I613" s="195"/>
      <c r="J613" s="38"/>
      <c r="K613" s="38"/>
      <c r="L613" s="41"/>
      <c r="M613" s="196"/>
      <c r="N613" s="197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145</v>
      </c>
      <c r="AU613" s="19" t="s">
        <v>79</v>
      </c>
    </row>
    <row r="614" spans="1:65" s="14" customFormat="1">
      <c r="B614" s="209"/>
      <c r="C614" s="210"/>
      <c r="D614" s="200" t="s">
        <v>147</v>
      </c>
      <c r="E614" s="210"/>
      <c r="F614" s="212" t="s">
        <v>1580</v>
      </c>
      <c r="G614" s="210"/>
      <c r="H614" s="213">
        <v>17.184000000000001</v>
      </c>
      <c r="I614" s="214"/>
      <c r="J614" s="210"/>
      <c r="K614" s="210"/>
      <c r="L614" s="215"/>
      <c r="M614" s="216"/>
      <c r="N614" s="217"/>
      <c r="O614" s="217"/>
      <c r="P614" s="217"/>
      <c r="Q614" s="217"/>
      <c r="R614" s="217"/>
      <c r="S614" s="217"/>
      <c r="T614" s="218"/>
      <c r="AT614" s="219" t="s">
        <v>147</v>
      </c>
      <c r="AU614" s="219" t="s">
        <v>79</v>
      </c>
      <c r="AV614" s="14" t="s">
        <v>79</v>
      </c>
      <c r="AW614" s="14" t="s">
        <v>4</v>
      </c>
      <c r="AX614" s="14" t="s">
        <v>77</v>
      </c>
      <c r="AY614" s="219" t="s">
        <v>136</v>
      </c>
    </row>
    <row r="615" spans="1:65" s="2" customFormat="1" ht="24.15" customHeight="1">
      <c r="A615" s="36"/>
      <c r="B615" s="37"/>
      <c r="C615" s="180" t="s">
        <v>1581</v>
      </c>
      <c r="D615" s="180" t="s">
        <v>138</v>
      </c>
      <c r="E615" s="181" t="s">
        <v>1582</v>
      </c>
      <c r="F615" s="182" t="s">
        <v>1583</v>
      </c>
      <c r="G615" s="183" t="s">
        <v>141</v>
      </c>
      <c r="H615" s="184">
        <v>488.53500000000003</v>
      </c>
      <c r="I615" s="185"/>
      <c r="J615" s="186">
        <f>ROUND(I615*H615,2)</f>
        <v>0</v>
      </c>
      <c r="K615" s="182" t="s">
        <v>142</v>
      </c>
      <c r="L615" s="41"/>
      <c r="M615" s="187" t="s">
        <v>18</v>
      </c>
      <c r="N615" s="188" t="s">
        <v>41</v>
      </c>
      <c r="O615" s="66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232</v>
      </c>
      <c r="AT615" s="191" t="s">
        <v>138</v>
      </c>
      <c r="AU615" s="191" t="s">
        <v>79</v>
      </c>
      <c r="AY615" s="19" t="s">
        <v>136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9" t="s">
        <v>77</v>
      </c>
      <c r="BK615" s="192">
        <f>ROUND(I615*H615,2)</f>
        <v>0</v>
      </c>
      <c r="BL615" s="19" t="s">
        <v>232</v>
      </c>
      <c r="BM615" s="191" t="s">
        <v>1584</v>
      </c>
    </row>
    <row r="616" spans="1:65" s="2" customFormat="1">
      <c r="A616" s="36"/>
      <c r="B616" s="37"/>
      <c r="C616" s="38"/>
      <c r="D616" s="193" t="s">
        <v>145</v>
      </c>
      <c r="E616" s="38"/>
      <c r="F616" s="194" t="s">
        <v>1585</v>
      </c>
      <c r="G616" s="38"/>
      <c r="H616" s="38"/>
      <c r="I616" s="195"/>
      <c r="J616" s="38"/>
      <c r="K616" s="38"/>
      <c r="L616" s="41"/>
      <c r="M616" s="196"/>
      <c r="N616" s="197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145</v>
      </c>
      <c r="AU616" s="19" t="s">
        <v>79</v>
      </c>
    </row>
    <row r="617" spans="1:65" s="13" customFormat="1">
      <c r="B617" s="198"/>
      <c r="C617" s="199"/>
      <c r="D617" s="200" t="s">
        <v>147</v>
      </c>
      <c r="E617" s="201" t="s">
        <v>18</v>
      </c>
      <c r="F617" s="202" t="s">
        <v>1114</v>
      </c>
      <c r="G617" s="199"/>
      <c r="H617" s="201" t="s">
        <v>18</v>
      </c>
      <c r="I617" s="203"/>
      <c r="J617" s="199"/>
      <c r="K617" s="199"/>
      <c r="L617" s="204"/>
      <c r="M617" s="205"/>
      <c r="N617" s="206"/>
      <c r="O617" s="206"/>
      <c r="P617" s="206"/>
      <c r="Q617" s="206"/>
      <c r="R617" s="206"/>
      <c r="S617" s="206"/>
      <c r="T617" s="207"/>
      <c r="AT617" s="208" t="s">
        <v>147</v>
      </c>
      <c r="AU617" s="208" t="s">
        <v>79</v>
      </c>
      <c r="AV617" s="13" t="s">
        <v>77</v>
      </c>
      <c r="AW617" s="13" t="s">
        <v>31</v>
      </c>
      <c r="AX617" s="13" t="s">
        <v>70</v>
      </c>
      <c r="AY617" s="208" t="s">
        <v>136</v>
      </c>
    </row>
    <row r="618" spans="1:65" s="13" customFormat="1">
      <c r="B618" s="198"/>
      <c r="C618" s="199"/>
      <c r="D618" s="200" t="s">
        <v>147</v>
      </c>
      <c r="E618" s="201" t="s">
        <v>18</v>
      </c>
      <c r="F618" s="202" t="s">
        <v>1242</v>
      </c>
      <c r="G618" s="199"/>
      <c r="H618" s="201" t="s">
        <v>18</v>
      </c>
      <c r="I618" s="203"/>
      <c r="J618" s="199"/>
      <c r="K618" s="199"/>
      <c r="L618" s="204"/>
      <c r="M618" s="205"/>
      <c r="N618" s="206"/>
      <c r="O618" s="206"/>
      <c r="P618" s="206"/>
      <c r="Q618" s="206"/>
      <c r="R618" s="206"/>
      <c r="S618" s="206"/>
      <c r="T618" s="207"/>
      <c r="AT618" s="208" t="s">
        <v>147</v>
      </c>
      <c r="AU618" s="208" t="s">
        <v>79</v>
      </c>
      <c r="AV618" s="13" t="s">
        <v>77</v>
      </c>
      <c r="AW618" s="13" t="s">
        <v>31</v>
      </c>
      <c r="AX618" s="13" t="s">
        <v>70</v>
      </c>
      <c r="AY618" s="208" t="s">
        <v>136</v>
      </c>
    </row>
    <row r="619" spans="1:65" s="13" customFormat="1">
      <c r="B619" s="198"/>
      <c r="C619" s="199"/>
      <c r="D619" s="200" t="s">
        <v>147</v>
      </c>
      <c r="E619" s="201" t="s">
        <v>18</v>
      </c>
      <c r="F619" s="202" t="s">
        <v>1586</v>
      </c>
      <c r="G619" s="199"/>
      <c r="H619" s="201" t="s">
        <v>18</v>
      </c>
      <c r="I619" s="203"/>
      <c r="J619" s="199"/>
      <c r="K619" s="199"/>
      <c r="L619" s="204"/>
      <c r="M619" s="205"/>
      <c r="N619" s="206"/>
      <c r="O619" s="206"/>
      <c r="P619" s="206"/>
      <c r="Q619" s="206"/>
      <c r="R619" s="206"/>
      <c r="S619" s="206"/>
      <c r="T619" s="207"/>
      <c r="AT619" s="208" t="s">
        <v>147</v>
      </c>
      <c r="AU619" s="208" t="s">
        <v>79</v>
      </c>
      <c r="AV619" s="13" t="s">
        <v>77</v>
      </c>
      <c r="AW619" s="13" t="s">
        <v>31</v>
      </c>
      <c r="AX619" s="13" t="s">
        <v>70</v>
      </c>
      <c r="AY619" s="208" t="s">
        <v>136</v>
      </c>
    </row>
    <row r="620" spans="1:65" s="14" customFormat="1">
      <c r="B620" s="209"/>
      <c r="C620" s="210"/>
      <c r="D620" s="200" t="s">
        <v>147</v>
      </c>
      <c r="E620" s="211" t="s">
        <v>18</v>
      </c>
      <c r="F620" s="212" t="s">
        <v>1587</v>
      </c>
      <c r="G620" s="210"/>
      <c r="H620" s="213">
        <v>60</v>
      </c>
      <c r="I620" s="214"/>
      <c r="J620" s="210"/>
      <c r="K620" s="210"/>
      <c r="L620" s="215"/>
      <c r="M620" s="216"/>
      <c r="N620" s="217"/>
      <c r="O620" s="217"/>
      <c r="P620" s="217"/>
      <c r="Q620" s="217"/>
      <c r="R620" s="217"/>
      <c r="S620" s="217"/>
      <c r="T620" s="218"/>
      <c r="AT620" s="219" t="s">
        <v>147</v>
      </c>
      <c r="AU620" s="219" t="s">
        <v>79</v>
      </c>
      <c r="AV620" s="14" t="s">
        <v>79</v>
      </c>
      <c r="AW620" s="14" t="s">
        <v>31</v>
      </c>
      <c r="AX620" s="14" t="s">
        <v>70</v>
      </c>
      <c r="AY620" s="219" t="s">
        <v>136</v>
      </c>
    </row>
    <row r="621" spans="1:65" s="14" customFormat="1">
      <c r="B621" s="209"/>
      <c r="C621" s="210"/>
      <c r="D621" s="200" t="s">
        <v>147</v>
      </c>
      <c r="E621" s="211" t="s">
        <v>18</v>
      </c>
      <c r="F621" s="212" t="s">
        <v>1588</v>
      </c>
      <c r="G621" s="210"/>
      <c r="H621" s="213">
        <v>34.4</v>
      </c>
      <c r="I621" s="214"/>
      <c r="J621" s="210"/>
      <c r="K621" s="210"/>
      <c r="L621" s="215"/>
      <c r="M621" s="216"/>
      <c r="N621" s="217"/>
      <c r="O621" s="217"/>
      <c r="P621" s="217"/>
      <c r="Q621" s="217"/>
      <c r="R621" s="217"/>
      <c r="S621" s="217"/>
      <c r="T621" s="218"/>
      <c r="AT621" s="219" t="s">
        <v>147</v>
      </c>
      <c r="AU621" s="219" t="s">
        <v>79</v>
      </c>
      <c r="AV621" s="14" t="s">
        <v>79</v>
      </c>
      <c r="AW621" s="14" t="s">
        <v>31</v>
      </c>
      <c r="AX621" s="14" t="s">
        <v>70</v>
      </c>
      <c r="AY621" s="219" t="s">
        <v>136</v>
      </c>
    </row>
    <row r="622" spans="1:65" s="14" customFormat="1">
      <c r="B622" s="209"/>
      <c r="C622" s="210"/>
      <c r="D622" s="200" t="s">
        <v>147</v>
      </c>
      <c r="E622" s="211" t="s">
        <v>18</v>
      </c>
      <c r="F622" s="212" t="s">
        <v>1589</v>
      </c>
      <c r="G622" s="210"/>
      <c r="H622" s="213">
        <v>48.195</v>
      </c>
      <c r="I622" s="214"/>
      <c r="J622" s="210"/>
      <c r="K622" s="210"/>
      <c r="L622" s="215"/>
      <c r="M622" s="216"/>
      <c r="N622" s="217"/>
      <c r="O622" s="217"/>
      <c r="P622" s="217"/>
      <c r="Q622" s="217"/>
      <c r="R622" s="217"/>
      <c r="S622" s="217"/>
      <c r="T622" s="218"/>
      <c r="AT622" s="219" t="s">
        <v>147</v>
      </c>
      <c r="AU622" s="219" t="s">
        <v>79</v>
      </c>
      <c r="AV622" s="14" t="s">
        <v>79</v>
      </c>
      <c r="AW622" s="14" t="s">
        <v>31</v>
      </c>
      <c r="AX622" s="14" t="s">
        <v>70</v>
      </c>
      <c r="AY622" s="219" t="s">
        <v>136</v>
      </c>
    </row>
    <row r="623" spans="1:65" s="14" customFormat="1">
      <c r="B623" s="209"/>
      <c r="C623" s="210"/>
      <c r="D623" s="200" t="s">
        <v>147</v>
      </c>
      <c r="E623" s="211" t="s">
        <v>18</v>
      </c>
      <c r="F623" s="212" t="s">
        <v>1590</v>
      </c>
      <c r="G623" s="210"/>
      <c r="H623" s="213">
        <v>20.25</v>
      </c>
      <c r="I623" s="214"/>
      <c r="J623" s="210"/>
      <c r="K623" s="210"/>
      <c r="L623" s="215"/>
      <c r="M623" s="216"/>
      <c r="N623" s="217"/>
      <c r="O623" s="217"/>
      <c r="P623" s="217"/>
      <c r="Q623" s="217"/>
      <c r="R623" s="217"/>
      <c r="S623" s="217"/>
      <c r="T623" s="218"/>
      <c r="AT623" s="219" t="s">
        <v>147</v>
      </c>
      <c r="AU623" s="219" t="s">
        <v>79</v>
      </c>
      <c r="AV623" s="14" t="s">
        <v>79</v>
      </c>
      <c r="AW623" s="14" t="s">
        <v>31</v>
      </c>
      <c r="AX623" s="14" t="s">
        <v>70</v>
      </c>
      <c r="AY623" s="219" t="s">
        <v>136</v>
      </c>
    </row>
    <row r="624" spans="1:65" s="16" customFormat="1">
      <c r="B624" s="249"/>
      <c r="C624" s="250"/>
      <c r="D624" s="200" t="s">
        <v>147</v>
      </c>
      <c r="E624" s="251" t="s">
        <v>18</v>
      </c>
      <c r="F624" s="252" t="s">
        <v>1591</v>
      </c>
      <c r="G624" s="250"/>
      <c r="H624" s="253">
        <v>162.845</v>
      </c>
      <c r="I624" s="254"/>
      <c r="J624" s="250"/>
      <c r="K624" s="250"/>
      <c r="L624" s="255"/>
      <c r="M624" s="256"/>
      <c r="N624" s="257"/>
      <c r="O624" s="257"/>
      <c r="P624" s="257"/>
      <c r="Q624" s="257"/>
      <c r="R624" s="257"/>
      <c r="S624" s="257"/>
      <c r="T624" s="258"/>
      <c r="AT624" s="259" t="s">
        <v>147</v>
      </c>
      <c r="AU624" s="259" t="s">
        <v>79</v>
      </c>
      <c r="AV624" s="16" t="s">
        <v>157</v>
      </c>
      <c r="AW624" s="16" t="s">
        <v>31</v>
      </c>
      <c r="AX624" s="16" t="s">
        <v>70</v>
      </c>
      <c r="AY624" s="259" t="s">
        <v>136</v>
      </c>
    </row>
    <row r="625" spans="1:65" s="14" customFormat="1">
      <c r="B625" s="209"/>
      <c r="C625" s="210"/>
      <c r="D625" s="200" t="s">
        <v>147</v>
      </c>
      <c r="E625" s="211" t="s">
        <v>18</v>
      </c>
      <c r="F625" s="212" t="s">
        <v>1592</v>
      </c>
      <c r="G625" s="210"/>
      <c r="H625" s="213">
        <v>120</v>
      </c>
      <c r="I625" s="214"/>
      <c r="J625" s="210"/>
      <c r="K625" s="210"/>
      <c r="L625" s="215"/>
      <c r="M625" s="216"/>
      <c r="N625" s="217"/>
      <c r="O625" s="217"/>
      <c r="P625" s="217"/>
      <c r="Q625" s="217"/>
      <c r="R625" s="217"/>
      <c r="S625" s="217"/>
      <c r="T625" s="218"/>
      <c r="AT625" s="219" t="s">
        <v>147</v>
      </c>
      <c r="AU625" s="219" t="s">
        <v>79</v>
      </c>
      <c r="AV625" s="14" t="s">
        <v>79</v>
      </c>
      <c r="AW625" s="14" t="s">
        <v>31</v>
      </c>
      <c r="AX625" s="14" t="s">
        <v>70</v>
      </c>
      <c r="AY625" s="219" t="s">
        <v>136</v>
      </c>
    </row>
    <row r="626" spans="1:65" s="14" customFormat="1">
      <c r="B626" s="209"/>
      <c r="C626" s="210"/>
      <c r="D626" s="200" t="s">
        <v>147</v>
      </c>
      <c r="E626" s="211" t="s">
        <v>18</v>
      </c>
      <c r="F626" s="212" t="s">
        <v>1593</v>
      </c>
      <c r="G626" s="210"/>
      <c r="H626" s="213">
        <v>68.8</v>
      </c>
      <c r="I626" s="214"/>
      <c r="J626" s="210"/>
      <c r="K626" s="210"/>
      <c r="L626" s="215"/>
      <c r="M626" s="216"/>
      <c r="N626" s="217"/>
      <c r="O626" s="217"/>
      <c r="P626" s="217"/>
      <c r="Q626" s="217"/>
      <c r="R626" s="217"/>
      <c r="S626" s="217"/>
      <c r="T626" s="218"/>
      <c r="AT626" s="219" t="s">
        <v>147</v>
      </c>
      <c r="AU626" s="219" t="s">
        <v>79</v>
      </c>
      <c r="AV626" s="14" t="s">
        <v>79</v>
      </c>
      <c r="AW626" s="14" t="s">
        <v>31</v>
      </c>
      <c r="AX626" s="14" t="s">
        <v>70</v>
      </c>
      <c r="AY626" s="219" t="s">
        <v>136</v>
      </c>
    </row>
    <row r="627" spans="1:65" s="14" customFormat="1">
      <c r="B627" s="209"/>
      <c r="C627" s="210"/>
      <c r="D627" s="200" t="s">
        <v>147</v>
      </c>
      <c r="E627" s="211" t="s">
        <v>18</v>
      </c>
      <c r="F627" s="212" t="s">
        <v>1594</v>
      </c>
      <c r="G627" s="210"/>
      <c r="H627" s="213">
        <v>96.39</v>
      </c>
      <c r="I627" s="214"/>
      <c r="J627" s="210"/>
      <c r="K627" s="210"/>
      <c r="L627" s="215"/>
      <c r="M627" s="216"/>
      <c r="N627" s="217"/>
      <c r="O627" s="217"/>
      <c r="P627" s="217"/>
      <c r="Q627" s="217"/>
      <c r="R627" s="217"/>
      <c r="S627" s="217"/>
      <c r="T627" s="218"/>
      <c r="AT627" s="219" t="s">
        <v>147</v>
      </c>
      <c r="AU627" s="219" t="s">
        <v>79</v>
      </c>
      <c r="AV627" s="14" t="s">
        <v>79</v>
      </c>
      <c r="AW627" s="14" t="s">
        <v>31</v>
      </c>
      <c r="AX627" s="14" t="s">
        <v>70</v>
      </c>
      <c r="AY627" s="219" t="s">
        <v>136</v>
      </c>
    </row>
    <row r="628" spans="1:65" s="14" customFormat="1">
      <c r="B628" s="209"/>
      <c r="C628" s="210"/>
      <c r="D628" s="200" t="s">
        <v>147</v>
      </c>
      <c r="E628" s="211" t="s">
        <v>18</v>
      </c>
      <c r="F628" s="212" t="s">
        <v>1595</v>
      </c>
      <c r="G628" s="210"/>
      <c r="H628" s="213">
        <v>40.5</v>
      </c>
      <c r="I628" s="214"/>
      <c r="J628" s="210"/>
      <c r="K628" s="210"/>
      <c r="L628" s="215"/>
      <c r="M628" s="216"/>
      <c r="N628" s="217"/>
      <c r="O628" s="217"/>
      <c r="P628" s="217"/>
      <c r="Q628" s="217"/>
      <c r="R628" s="217"/>
      <c r="S628" s="217"/>
      <c r="T628" s="218"/>
      <c r="AT628" s="219" t="s">
        <v>147</v>
      </c>
      <c r="AU628" s="219" t="s">
        <v>79</v>
      </c>
      <c r="AV628" s="14" t="s">
        <v>79</v>
      </c>
      <c r="AW628" s="14" t="s">
        <v>31</v>
      </c>
      <c r="AX628" s="14" t="s">
        <v>70</v>
      </c>
      <c r="AY628" s="219" t="s">
        <v>136</v>
      </c>
    </row>
    <row r="629" spans="1:65" s="16" customFormat="1">
      <c r="B629" s="249"/>
      <c r="C629" s="250"/>
      <c r="D629" s="200" t="s">
        <v>147</v>
      </c>
      <c r="E629" s="251" t="s">
        <v>18</v>
      </c>
      <c r="F629" s="252" t="s">
        <v>1596</v>
      </c>
      <c r="G629" s="250"/>
      <c r="H629" s="253">
        <v>325.69</v>
      </c>
      <c r="I629" s="254"/>
      <c r="J629" s="250"/>
      <c r="K629" s="250"/>
      <c r="L629" s="255"/>
      <c r="M629" s="256"/>
      <c r="N629" s="257"/>
      <c r="O629" s="257"/>
      <c r="P629" s="257"/>
      <c r="Q629" s="257"/>
      <c r="R629" s="257"/>
      <c r="S629" s="257"/>
      <c r="T629" s="258"/>
      <c r="AT629" s="259" t="s">
        <v>147</v>
      </c>
      <c r="AU629" s="259" t="s">
        <v>79</v>
      </c>
      <c r="AV629" s="16" t="s">
        <v>157</v>
      </c>
      <c r="AW629" s="16" t="s">
        <v>31</v>
      </c>
      <c r="AX629" s="16" t="s">
        <v>70</v>
      </c>
      <c r="AY629" s="259" t="s">
        <v>136</v>
      </c>
    </row>
    <row r="630" spans="1:65" s="15" customFormat="1">
      <c r="B630" s="220"/>
      <c r="C630" s="221"/>
      <c r="D630" s="200" t="s">
        <v>147</v>
      </c>
      <c r="E630" s="222" t="s">
        <v>18</v>
      </c>
      <c r="F630" s="223" t="s">
        <v>150</v>
      </c>
      <c r="G630" s="221"/>
      <c r="H630" s="224">
        <v>488.53500000000003</v>
      </c>
      <c r="I630" s="225"/>
      <c r="J630" s="221"/>
      <c r="K630" s="221"/>
      <c r="L630" s="226"/>
      <c r="M630" s="227"/>
      <c r="N630" s="228"/>
      <c r="O630" s="228"/>
      <c r="P630" s="228"/>
      <c r="Q630" s="228"/>
      <c r="R630" s="228"/>
      <c r="S630" s="228"/>
      <c r="T630" s="229"/>
      <c r="AT630" s="230" t="s">
        <v>147</v>
      </c>
      <c r="AU630" s="230" t="s">
        <v>79</v>
      </c>
      <c r="AV630" s="15" t="s">
        <v>143</v>
      </c>
      <c r="AW630" s="15" t="s">
        <v>31</v>
      </c>
      <c r="AX630" s="15" t="s">
        <v>77</v>
      </c>
      <c r="AY630" s="230" t="s">
        <v>136</v>
      </c>
    </row>
    <row r="631" spans="1:65" s="2" customFormat="1" ht="16.5" customHeight="1">
      <c r="A631" s="36"/>
      <c r="B631" s="37"/>
      <c r="C631" s="231" t="s">
        <v>1597</v>
      </c>
      <c r="D631" s="231" t="s">
        <v>276</v>
      </c>
      <c r="E631" s="232" t="s">
        <v>1559</v>
      </c>
      <c r="F631" s="233" t="s">
        <v>1560</v>
      </c>
      <c r="G631" s="234" t="s">
        <v>279</v>
      </c>
      <c r="H631" s="235">
        <v>5.7000000000000002E-2</v>
      </c>
      <c r="I631" s="236"/>
      <c r="J631" s="237">
        <f>ROUND(I631*H631,2)</f>
        <v>0</v>
      </c>
      <c r="K631" s="233" t="s">
        <v>142</v>
      </c>
      <c r="L631" s="238"/>
      <c r="M631" s="239" t="s">
        <v>18</v>
      </c>
      <c r="N631" s="240" t="s">
        <v>41</v>
      </c>
      <c r="O631" s="66"/>
      <c r="P631" s="189">
        <f>O631*H631</f>
        <v>0</v>
      </c>
      <c r="Q631" s="189">
        <v>1</v>
      </c>
      <c r="R631" s="189">
        <f>Q631*H631</f>
        <v>5.7000000000000002E-2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326</v>
      </c>
      <c r="AT631" s="191" t="s">
        <v>276</v>
      </c>
      <c r="AU631" s="191" t="s">
        <v>79</v>
      </c>
      <c r="AY631" s="19" t="s">
        <v>136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9" t="s">
        <v>77</v>
      </c>
      <c r="BK631" s="192">
        <f>ROUND(I631*H631,2)</f>
        <v>0</v>
      </c>
      <c r="BL631" s="19" t="s">
        <v>232</v>
      </c>
      <c r="BM631" s="191" t="s">
        <v>1598</v>
      </c>
    </row>
    <row r="632" spans="1:65" s="2" customFormat="1">
      <c r="A632" s="36"/>
      <c r="B632" s="37"/>
      <c r="C632" s="38"/>
      <c r="D632" s="193" t="s">
        <v>145</v>
      </c>
      <c r="E632" s="38"/>
      <c r="F632" s="194" t="s">
        <v>1562</v>
      </c>
      <c r="G632" s="38"/>
      <c r="H632" s="38"/>
      <c r="I632" s="195"/>
      <c r="J632" s="38"/>
      <c r="K632" s="38"/>
      <c r="L632" s="41"/>
      <c r="M632" s="196"/>
      <c r="N632" s="197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145</v>
      </c>
      <c r="AU632" s="19" t="s">
        <v>79</v>
      </c>
    </row>
    <row r="633" spans="1:65" s="14" customFormat="1">
      <c r="B633" s="209"/>
      <c r="C633" s="210"/>
      <c r="D633" s="200" t="s">
        <v>147</v>
      </c>
      <c r="E633" s="210"/>
      <c r="F633" s="212" t="s">
        <v>1599</v>
      </c>
      <c r="G633" s="210"/>
      <c r="H633" s="213">
        <v>5.7000000000000002E-2</v>
      </c>
      <c r="I633" s="214"/>
      <c r="J633" s="210"/>
      <c r="K633" s="210"/>
      <c r="L633" s="215"/>
      <c r="M633" s="216"/>
      <c r="N633" s="217"/>
      <c r="O633" s="217"/>
      <c r="P633" s="217"/>
      <c r="Q633" s="217"/>
      <c r="R633" s="217"/>
      <c r="S633" s="217"/>
      <c r="T633" s="218"/>
      <c r="AT633" s="219" t="s">
        <v>147</v>
      </c>
      <c r="AU633" s="219" t="s">
        <v>79</v>
      </c>
      <c r="AV633" s="14" t="s">
        <v>79</v>
      </c>
      <c r="AW633" s="14" t="s">
        <v>4</v>
      </c>
      <c r="AX633" s="14" t="s">
        <v>77</v>
      </c>
      <c r="AY633" s="219" t="s">
        <v>136</v>
      </c>
    </row>
    <row r="634" spans="1:65" s="2" customFormat="1" ht="16.5" customHeight="1">
      <c r="A634" s="36"/>
      <c r="B634" s="37"/>
      <c r="C634" s="231" t="s">
        <v>1600</v>
      </c>
      <c r="D634" s="231" t="s">
        <v>276</v>
      </c>
      <c r="E634" s="232" t="s">
        <v>1601</v>
      </c>
      <c r="F634" s="233" t="s">
        <v>1602</v>
      </c>
      <c r="G634" s="234" t="s">
        <v>279</v>
      </c>
      <c r="H634" s="235">
        <v>0.14699999999999999</v>
      </c>
      <c r="I634" s="236"/>
      <c r="J634" s="237">
        <f>ROUND(I634*H634,2)</f>
        <v>0</v>
      </c>
      <c r="K634" s="233" t="s">
        <v>142</v>
      </c>
      <c r="L634" s="238"/>
      <c r="M634" s="239" t="s">
        <v>18</v>
      </c>
      <c r="N634" s="240" t="s">
        <v>41</v>
      </c>
      <c r="O634" s="66"/>
      <c r="P634" s="189">
        <f>O634*H634</f>
        <v>0</v>
      </c>
      <c r="Q634" s="189">
        <v>1</v>
      </c>
      <c r="R634" s="189">
        <f>Q634*H634</f>
        <v>0.14699999999999999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326</v>
      </c>
      <c r="AT634" s="191" t="s">
        <v>276</v>
      </c>
      <c r="AU634" s="191" t="s">
        <v>79</v>
      </c>
      <c r="AY634" s="19" t="s">
        <v>136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9" t="s">
        <v>77</v>
      </c>
      <c r="BK634" s="192">
        <f>ROUND(I634*H634,2)</f>
        <v>0</v>
      </c>
      <c r="BL634" s="19" t="s">
        <v>232</v>
      </c>
      <c r="BM634" s="191" t="s">
        <v>1603</v>
      </c>
    </row>
    <row r="635" spans="1:65" s="2" customFormat="1">
      <c r="A635" s="36"/>
      <c r="B635" s="37"/>
      <c r="C635" s="38"/>
      <c r="D635" s="193" t="s">
        <v>145</v>
      </c>
      <c r="E635" s="38"/>
      <c r="F635" s="194" t="s">
        <v>1604</v>
      </c>
      <c r="G635" s="38"/>
      <c r="H635" s="38"/>
      <c r="I635" s="195"/>
      <c r="J635" s="38"/>
      <c r="K635" s="38"/>
      <c r="L635" s="41"/>
      <c r="M635" s="196"/>
      <c r="N635" s="197"/>
      <c r="O635" s="66"/>
      <c r="P635" s="66"/>
      <c r="Q635" s="66"/>
      <c r="R635" s="66"/>
      <c r="S635" s="66"/>
      <c r="T635" s="67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T635" s="19" t="s">
        <v>145</v>
      </c>
      <c r="AU635" s="19" t="s">
        <v>79</v>
      </c>
    </row>
    <row r="636" spans="1:65" s="14" customFormat="1">
      <c r="B636" s="209"/>
      <c r="C636" s="210"/>
      <c r="D636" s="200" t="s">
        <v>147</v>
      </c>
      <c r="E636" s="210"/>
      <c r="F636" s="212" t="s">
        <v>1605</v>
      </c>
      <c r="G636" s="210"/>
      <c r="H636" s="213">
        <v>0.14699999999999999</v>
      </c>
      <c r="I636" s="214"/>
      <c r="J636" s="210"/>
      <c r="K636" s="210"/>
      <c r="L636" s="215"/>
      <c r="M636" s="216"/>
      <c r="N636" s="217"/>
      <c r="O636" s="217"/>
      <c r="P636" s="217"/>
      <c r="Q636" s="217"/>
      <c r="R636" s="217"/>
      <c r="S636" s="217"/>
      <c r="T636" s="218"/>
      <c r="AT636" s="219" t="s">
        <v>147</v>
      </c>
      <c r="AU636" s="219" t="s">
        <v>79</v>
      </c>
      <c r="AV636" s="14" t="s">
        <v>79</v>
      </c>
      <c r="AW636" s="14" t="s">
        <v>4</v>
      </c>
      <c r="AX636" s="14" t="s">
        <v>77</v>
      </c>
      <c r="AY636" s="219" t="s">
        <v>136</v>
      </c>
    </row>
    <row r="637" spans="1:65" s="2" customFormat="1" ht="21.75" customHeight="1">
      <c r="A637" s="36"/>
      <c r="B637" s="37"/>
      <c r="C637" s="180" t="s">
        <v>1606</v>
      </c>
      <c r="D637" s="180" t="s">
        <v>138</v>
      </c>
      <c r="E637" s="181" t="s">
        <v>1607</v>
      </c>
      <c r="F637" s="182" t="s">
        <v>1608</v>
      </c>
      <c r="G637" s="183" t="s">
        <v>141</v>
      </c>
      <c r="H637" s="184">
        <v>29.6</v>
      </c>
      <c r="I637" s="185"/>
      <c r="J637" s="186">
        <f>ROUND(I637*H637,2)</f>
        <v>0</v>
      </c>
      <c r="K637" s="182" t="s">
        <v>142</v>
      </c>
      <c r="L637" s="41"/>
      <c r="M637" s="187" t="s">
        <v>18</v>
      </c>
      <c r="N637" s="188" t="s">
        <v>41</v>
      </c>
      <c r="O637" s="66"/>
      <c r="P637" s="189">
        <f>O637*H637</f>
        <v>0</v>
      </c>
      <c r="Q637" s="189">
        <v>4.4999999999999999E-4</v>
      </c>
      <c r="R637" s="189">
        <f>Q637*H637</f>
        <v>1.332E-2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232</v>
      </c>
      <c r="AT637" s="191" t="s">
        <v>138</v>
      </c>
      <c r="AU637" s="191" t="s">
        <v>79</v>
      </c>
      <c r="AY637" s="19" t="s">
        <v>136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9" t="s">
        <v>77</v>
      </c>
      <c r="BK637" s="192">
        <f>ROUND(I637*H637,2)</f>
        <v>0</v>
      </c>
      <c r="BL637" s="19" t="s">
        <v>232</v>
      </c>
      <c r="BM637" s="191" t="s">
        <v>1609</v>
      </c>
    </row>
    <row r="638" spans="1:65" s="2" customFormat="1">
      <c r="A638" s="36"/>
      <c r="B638" s="37"/>
      <c r="C638" s="38"/>
      <c r="D638" s="193" t="s">
        <v>145</v>
      </c>
      <c r="E638" s="38"/>
      <c r="F638" s="194" t="s">
        <v>1610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145</v>
      </c>
      <c r="AU638" s="19" t="s">
        <v>79</v>
      </c>
    </row>
    <row r="639" spans="1:65" s="13" customFormat="1">
      <c r="B639" s="198"/>
      <c r="C639" s="199"/>
      <c r="D639" s="200" t="s">
        <v>147</v>
      </c>
      <c r="E639" s="201" t="s">
        <v>18</v>
      </c>
      <c r="F639" s="202" t="s">
        <v>1114</v>
      </c>
      <c r="G639" s="199"/>
      <c r="H639" s="201" t="s">
        <v>18</v>
      </c>
      <c r="I639" s="203"/>
      <c r="J639" s="199"/>
      <c r="K639" s="199"/>
      <c r="L639" s="204"/>
      <c r="M639" s="205"/>
      <c r="N639" s="206"/>
      <c r="O639" s="206"/>
      <c r="P639" s="206"/>
      <c r="Q639" s="206"/>
      <c r="R639" s="206"/>
      <c r="S639" s="206"/>
      <c r="T639" s="207"/>
      <c r="AT639" s="208" t="s">
        <v>147</v>
      </c>
      <c r="AU639" s="208" t="s">
        <v>79</v>
      </c>
      <c r="AV639" s="13" t="s">
        <v>77</v>
      </c>
      <c r="AW639" s="13" t="s">
        <v>31</v>
      </c>
      <c r="AX639" s="13" t="s">
        <v>70</v>
      </c>
      <c r="AY639" s="208" t="s">
        <v>136</v>
      </c>
    </row>
    <row r="640" spans="1:65" s="13" customFormat="1">
      <c r="B640" s="198"/>
      <c r="C640" s="199"/>
      <c r="D640" s="200" t="s">
        <v>147</v>
      </c>
      <c r="E640" s="201" t="s">
        <v>18</v>
      </c>
      <c r="F640" s="202" t="s">
        <v>1242</v>
      </c>
      <c r="G640" s="199"/>
      <c r="H640" s="201" t="s">
        <v>18</v>
      </c>
      <c r="I640" s="203"/>
      <c r="J640" s="199"/>
      <c r="K640" s="199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147</v>
      </c>
      <c r="AU640" s="208" t="s">
        <v>79</v>
      </c>
      <c r="AV640" s="13" t="s">
        <v>77</v>
      </c>
      <c r="AW640" s="13" t="s">
        <v>31</v>
      </c>
      <c r="AX640" s="13" t="s">
        <v>70</v>
      </c>
      <c r="AY640" s="208" t="s">
        <v>136</v>
      </c>
    </row>
    <row r="641" spans="1:65" s="14" customFormat="1">
      <c r="B641" s="209"/>
      <c r="C641" s="210"/>
      <c r="D641" s="200" t="s">
        <v>147</v>
      </c>
      <c r="E641" s="211" t="s">
        <v>18</v>
      </c>
      <c r="F641" s="212" t="s">
        <v>1611</v>
      </c>
      <c r="G641" s="210"/>
      <c r="H641" s="213">
        <v>29.6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147</v>
      </c>
      <c r="AU641" s="219" t="s">
        <v>79</v>
      </c>
      <c r="AV641" s="14" t="s">
        <v>79</v>
      </c>
      <c r="AW641" s="14" t="s">
        <v>31</v>
      </c>
      <c r="AX641" s="14" t="s">
        <v>70</v>
      </c>
      <c r="AY641" s="219" t="s">
        <v>136</v>
      </c>
    </row>
    <row r="642" spans="1:65" s="15" customFormat="1">
      <c r="B642" s="220"/>
      <c r="C642" s="221"/>
      <c r="D642" s="200" t="s">
        <v>147</v>
      </c>
      <c r="E642" s="222" t="s">
        <v>18</v>
      </c>
      <c r="F642" s="223" t="s">
        <v>150</v>
      </c>
      <c r="G642" s="221"/>
      <c r="H642" s="224">
        <v>29.6</v>
      </c>
      <c r="I642" s="225"/>
      <c r="J642" s="221"/>
      <c r="K642" s="221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147</v>
      </c>
      <c r="AU642" s="230" t="s">
        <v>79</v>
      </c>
      <c r="AV642" s="15" t="s">
        <v>143</v>
      </c>
      <c r="AW642" s="15" t="s">
        <v>31</v>
      </c>
      <c r="AX642" s="15" t="s">
        <v>77</v>
      </c>
      <c r="AY642" s="230" t="s">
        <v>136</v>
      </c>
    </row>
    <row r="643" spans="1:65" s="2" customFormat="1" ht="24.15" customHeight="1">
      <c r="A643" s="36"/>
      <c r="B643" s="37"/>
      <c r="C643" s="231" t="s">
        <v>1612</v>
      </c>
      <c r="D643" s="231" t="s">
        <v>276</v>
      </c>
      <c r="E643" s="232" t="s">
        <v>1570</v>
      </c>
      <c r="F643" s="233" t="s">
        <v>1571</v>
      </c>
      <c r="G643" s="234" t="s">
        <v>141</v>
      </c>
      <c r="H643" s="235">
        <v>35.520000000000003</v>
      </c>
      <c r="I643" s="236"/>
      <c r="J643" s="237">
        <f>ROUND(I643*H643,2)</f>
        <v>0</v>
      </c>
      <c r="K643" s="233" t="s">
        <v>142</v>
      </c>
      <c r="L643" s="238"/>
      <c r="M643" s="239" t="s">
        <v>18</v>
      </c>
      <c r="N643" s="240" t="s">
        <v>41</v>
      </c>
      <c r="O643" s="66"/>
      <c r="P643" s="189">
        <f>O643*H643</f>
        <v>0</v>
      </c>
      <c r="Q643" s="189">
        <v>6.4000000000000003E-3</v>
      </c>
      <c r="R643" s="189">
        <f>Q643*H643</f>
        <v>0.22732800000000003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326</v>
      </c>
      <c r="AT643" s="191" t="s">
        <v>276</v>
      </c>
      <c r="AU643" s="191" t="s">
        <v>79</v>
      </c>
      <c r="AY643" s="19" t="s">
        <v>136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77</v>
      </c>
      <c r="BK643" s="192">
        <f>ROUND(I643*H643,2)</f>
        <v>0</v>
      </c>
      <c r="BL643" s="19" t="s">
        <v>232</v>
      </c>
      <c r="BM643" s="191" t="s">
        <v>1613</v>
      </c>
    </row>
    <row r="644" spans="1:65" s="2" customFormat="1">
      <c r="A644" s="36"/>
      <c r="B644" s="37"/>
      <c r="C644" s="38"/>
      <c r="D644" s="193" t="s">
        <v>145</v>
      </c>
      <c r="E644" s="38"/>
      <c r="F644" s="194" t="s">
        <v>1573</v>
      </c>
      <c r="G644" s="38"/>
      <c r="H644" s="38"/>
      <c r="I644" s="195"/>
      <c r="J644" s="38"/>
      <c r="K644" s="38"/>
      <c r="L644" s="41"/>
      <c r="M644" s="196"/>
      <c r="N644" s="197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145</v>
      </c>
      <c r="AU644" s="19" t="s">
        <v>79</v>
      </c>
    </row>
    <row r="645" spans="1:65" s="14" customFormat="1">
      <c r="B645" s="209"/>
      <c r="C645" s="210"/>
      <c r="D645" s="200" t="s">
        <v>147</v>
      </c>
      <c r="E645" s="210"/>
      <c r="F645" s="212" t="s">
        <v>1614</v>
      </c>
      <c r="G645" s="210"/>
      <c r="H645" s="213">
        <v>35.520000000000003</v>
      </c>
      <c r="I645" s="214"/>
      <c r="J645" s="210"/>
      <c r="K645" s="210"/>
      <c r="L645" s="215"/>
      <c r="M645" s="216"/>
      <c r="N645" s="217"/>
      <c r="O645" s="217"/>
      <c r="P645" s="217"/>
      <c r="Q645" s="217"/>
      <c r="R645" s="217"/>
      <c r="S645" s="217"/>
      <c r="T645" s="218"/>
      <c r="AT645" s="219" t="s">
        <v>147</v>
      </c>
      <c r="AU645" s="219" t="s">
        <v>79</v>
      </c>
      <c r="AV645" s="14" t="s">
        <v>79</v>
      </c>
      <c r="AW645" s="14" t="s">
        <v>4</v>
      </c>
      <c r="AX645" s="14" t="s">
        <v>77</v>
      </c>
      <c r="AY645" s="219" t="s">
        <v>136</v>
      </c>
    </row>
    <row r="646" spans="1:65" s="2" customFormat="1" ht="21.75" customHeight="1">
      <c r="A646" s="36"/>
      <c r="B646" s="37"/>
      <c r="C646" s="180" t="s">
        <v>1615</v>
      </c>
      <c r="D646" s="180" t="s">
        <v>138</v>
      </c>
      <c r="E646" s="181" t="s">
        <v>1616</v>
      </c>
      <c r="F646" s="182" t="s">
        <v>1617</v>
      </c>
      <c r="G646" s="183" t="s">
        <v>141</v>
      </c>
      <c r="H646" s="184">
        <v>97.94</v>
      </c>
      <c r="I646" s="185"/>
      <c r="J646" s="186">
        <f>ROUND(I646*H646,2)</f>
        <v>0</v>
      </c>
      <c r="K646" s="182" t="s">
        <v>142</v>
      </c>
      <c r="L646" s="41"/>
      <c r="M646" s="187" t="s">
        <v>18</v>
      </c>
      <c r="N646" s="188" t="s">
        <v>41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232</v>
      </c>
      <c r="AT646" s="191" t="s">
        <v>138</v>
      </c>
      <c r="AU646" s="191" t="s">
        <v>79</v>
      </c>
      <c r="AY646" s="19" t="s">
        <v>136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77</v>
      </c>
      <c r="BK646" s="192">
        <f>ROUND(I646*H646,2)</f>
        <v>0</v>
      </c>
      <c r="BL646" s="19" t="s">
        <v>232</v>
      </c>
      <c r="BM646" s="191" t="s">
        <v>1618</v>
      </c>
    </row>
    <row r="647" spans="1:65" s="2" customFormat="1">
      <c r="A647" s="36"/>
      <c r="B647" s="37"/>
      <c r="C647" s="38"/>
      <c r="D647" s="193" t="s">
        <v>145</v>
      </c>
      <c r="E647" s="38"/>
      <c r="F647" s="194" t="s">
        <v>1619</v>
      </c>
      <c r="G647" s="38"/>
      <c r="H647" s="38"/>
      <c r="I647" s="195"/>
      <c r="J647" s="38"/>
      <c r="K647" s="38"/>
      <c r="L647" s="41"/>
      <c r="M647" s="196"/>
      <c r="N647" s="197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145</v>
      </c>
      <c r="AU647" s="19" t="s">
        <v>79</v>
      </c>
    </row>
    <row r="648" spans="1:65" s="13" customFormat="1">
      <c r="B648" s="198"/>
      <c r="C648" s="199"/>
      <c r="D648" s="200" t="s">
        <v>147</v>
      </c>
      <c r="E648" s="201" t="s">
        <v>18</v>
      </c>
      <c r="F648" s="202" t="s">
        <v>1009</v>
      </c>
      <c r="G648" s="199"/>
      <c r="H648" s="201" t="s">
        <v>18</v>
      </c>
      <c r="I648" s="203"/>
      <c r="J648" s="199"/>
      <c r="K648" s="199"/>
      <c r="L648" s="204"/>
      <c r="M648" s="205"/>
      <c r="N648" s="206"/>
      <c r="O648" s="206"/>
      <c r="P648" s="206"/>
      <c r="Q648" s="206"/>
      <c r="R648" s="206"/>
      <c r="S648" s="206"/>
      <c r="T648" s="207"/>
      <c r="AT648" s="208" t="s">
        <v>147</v>
      </c>
      <c r="AU648" s="208" t="s">
        <v>79</v>
      </c>
      <c r="AV648" s="13" t="s">
        <v>77</v>
      </c>
      <c r="AW648" s="13" t="s">
        <v>31</v>
      </c>
      <c r="AX648" s="13" t="s">
        <v>70</v>
      </c>
      <c r="AY648" s="208" t="s">
        <v>136</v>
      </c>
    </row>
    <row r="649" spans="1:65" s="13" customFormat="1">
      <c r="B649" s="198"/>
      <c r="C649" s="199"/>
      <c r="D649" s="200" t="s">
        <v>147</v>
      </c>
      <c r="E649" s="201" t="s">
        <v>18</v>
      </c>
      <c r="F649" s="202" t="s">
        <v>1037</v>
      </c>
      <c r="G649" s="199"/>
      <c r="H649" s="201" t="s">
        <v>18</v>
      </c>
      <c r="I649" s="203"/>
      <c r="J649" s="199"/>
      <c r="K649" s="199"/>
      <c r="L649" s="204"/>
      <c r="M649" s="205"/>
      <c r="N649" s="206"/>
      <c r="O649" s="206"/>
      <c r="P649" s="206"/>
      <c r="Q649" s="206"/>
      <c r="R649" s="206"/>
      <c r="S649" s="206"/>
      <c r="T649" s="207"/>
      <c r="AT649" s="208" t="s">
        <v>147</v>
      </c>
      <c r="AU649" s="208" t="s">
        <v>79</v>
      </c>
      <c r="AV649" s="13" t="s">
        <v>77</v>
      </c>
      <c r="AW649" s="13" t="s">
        <v>31</v>
      </c>
      <c r="AX649" s="13" t="s">
        <v>70</v>
      </c>
      <c r="AY649" s="208" t="s">
        <v>136</v>
      </c>
    </row>
    <row r="650" spans="1:65" s="14" customFormat="1">
      <c r="B650" s="209"/>
      <c r="C650" s="210"/>
      <c r="D650" s="200" t="s">
        <v>147</v>
      </c>
      <c r="E650" s="211" t="s">
        <v>18</v>
      </c>
      <c r="F650" s="212" t="s">
        <v>1620</v>
      </c>
      <c r="G650" s="210"/>
      <c r="H650" s="213">
        <v>97.94</v>
      </c>
      <c r="I650" s="214"/>
      <c r="J650" s="210"/>
      <c r="K650" s="210"/>
      <c r="L650" s="215"/>
      <c r="M650" s="216"/>
      <c r="N650" s="217"/>
      <c r="O650" s="217"/>
      <c r="P650" s="217"/>
      <c r="Q650" s="217"/>
      <c r="R650" s="217"/>
      <c r="S650" s="217"/>
      <c r="T650" s="218"/>
      <c r="AT650" s="219" t="s">
        <v>147</v>
      </c>
      <c r="AU650" s="219" t="s">
        <v>79</v>
      </c>
      <c r="AV650" s="14" t="s">
        <v>79</v>
      </c>
      <c r="AW650" s="14" t="s">
        <v>31</v>
      </c>
      <c r="AX650" s="14" t="s">
        <v>70</v>
      </c>
      <c r="AY650" s="219" t="s">
        <v>136</v>
      </c>
    </row>
    <row r="651" spans="1:65" s="15" customFormat="1">
      <c r="B651" s="220"/>
      <c r="C651" s="221"/>
      <c r="D651" s="200" t="s">
        <v>147</v>
      </c>
      <c r="E651" s="222" t="s">
        <v>18</v>
      </c>
      <c r="F651" s="223" t="s">
        <v>150</v>
      </c>
      <c r="G651" s="221"/>
      <c r="H651" s="224">
        <v>97.94</v>
      </c>
      <c r="I651" s="225"/>
      <c r="J651" s="221"/>
      <c r="K651" s="221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147</v>
      </c>
      <c r="AU651" s="230" t="s">
        <v>79</v>
      </c>
      <c r="AV651" s="15" t="s">
        <v>143</v>
      </c>
      <c r="AW651" s="15" t="s">
        <v>31</v>
      </c>
      <c r="AX651" s="15" t="s">
        <v>77</v>
      </c>
      <c r="AY651" s="230" t="s">
        <v>136</v>
      </c>
    </row>
    <row r="652" spans="1:65" s="2" customFormat="1" ht="16.5" customHeight="1">
      <c r="A652" s="36"/>
      <c r="B652" s="37"/>
      <c r="C652" s="231" t="s">
        <v>1621</v>
      </c>
      <c r="D652" s="231" t="s">
        <v>276</v>
      </c>
      <c r="E652" s="232" t="s">
        <v>1622</v>
      </c>
      <c r="F652" s="233" t="s">
        <v>1623</v>
      </c>
      <c r="G652" s="234" t="s">
        <v>141</v>
      </c>
      <c r="H652" s="235">
        <v>117.52800000000001</v>
      </c>
      <c r="I652" s="236"/>
      <c r="J652" s="237">
        <f>ROUND(I652*H652,2)</f>
        <v>0</v>
      </c>
      <c r="K652" s="233" t="s">
        <v>142</v>
      </c>
      <c r="L652" s="238"/>
      <c r="M652" s="239" t="s">
        <v>18</v>
      </c>
      <c r="N652" s="240" t="s">
        <v>41</v>
      </c>
      <c r="O652" s="66"/>
      <c r="P652" s="189">
        <f>O652*H652</f>
        <v>0</v>
      </c>
      <c r="Q652" s="189">
        <v>2.7999999999999998E-4</v>
      </c>
      <c r="R652" s="189">
        <f>Q652*H652</f>
        <v>3.2907840000000001E-2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326</v>
      </c>
      <c r="AT652" s="191" t="s">
        <v>276</v>
      </c>
      <c r="AU652" s="191" t="s">
        <v>79</v>
      </c>
      <c r="AY652" s="19" t="s">
        <v>136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77</v>
      </c>
      <c r="BK652" s="192">
        <f>ROUND(I652*H652,2)</f>
        <v>0</v>
      </c>
      <c r="BL652" s="19" t="s">
        <v>232</v>
      </c>
      <c r="BM652" s="191" t="s">
        <v>1624</v>
      </c>
    </row>
    <row r="653" spans="1:65" s="2" customFormat="1">
      <c r="A653" s="36"/>
      <c r="B653" s="37"/>
      <c r="C653" s="38"/>
      <c r="D653" s="193" t="s">
        <v>145</v>
      </c>
      <c r="E653" s="38"/>
      <c r="F653" s="194" t="s">
        <v>1625</v>
      </c>
      <c r="G653" s="38"/>
      <c r="H653" s="38"/>
      <c r="I653" s="195"/>
      <c r="J653" s="38"/>
      <c r="K653" s="38"/>
      <c r="L653" s="41"/>
      <c r="M653" s="196"/>
      <c r="N653" s="197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145</v>
      </c>
      <c r="AU653" s="19" t="s">
        <v>79</v>
      </c>
    </row>
    <row r="654" spans="1:65" s="14" customFormat="1">
      <c r="B654" s="209"/>
      <c r="C654" s="210"/>
      <c r="D654" s="200" t="s">
        <v>147</v>
      </c>
      <c r="E654" s="210"/>
      <c r="F654" s="212" t="s">
        <v>1626</v>
      </c>
      <c r="G654" s="210"/>
      <c r="H654" s="213">
        <v>117.52800000000001</v>
      </c>
      <c r="I654" s="214"/>
      <c r="J654" s="210"/>
      <c r="K654" s="210"/>
      <c r="L654" s="215"/>
      <c r="M654" s="216"/>
      <c r="N654" s="217"/>
      <c r="O654" s="217"/>
      <c r="P654" s="217"/>
      <c r="Q654" s="217"/>
      <c r="R654" s="217"/>
      <c r="S654" s="217"/>
      <c r="T654" s="218"/>
      <c r="AT654" s="219" t="s">
        <v>147</v>
      </c>
      <c r="AU654" s="219" t="s">
        <v>79</v>
      </c>
      <c r="AV654" s="14" t="s">
        <v>79</v>
      </c>
      <c r="AW654" s="14" t="s">
        <v>4</v>
      </c>
      <c r="AX654" s="14" t="s">
        <v>77</v>
      </c>
      <c r="AY654" s="219" t="s">
        <v>136</v>
      </c>
    </row>
    <row r="655" spans="1:65" s="2" customFormat="1" ht="24.15" customHeight="1">
      <c r="A655" s="36"/>
      <c r="B655" s="37"/>
      <c r="C655" s="180" t="s">
        <v>1627</v>
      </c>
      <c r="D655" s="180" t="s">
        <v>138</v>
      </c>
      <c r="E655" s="181" t="s">
        <v>1628</v>
      </c>
      <c r="F655" s="182" t="s">
        <v>1629</v>
      </c>
      <c r="G655" s="183" t="s">
        <v>141</v>
      </c>
      <c r="H655" s="184">
        <v>162.845</v>
      </c>
      <c r="I655" s="185"/>
      <c r="J655" s="186">
        <f>ROUND(I655*H655,2)</f>
        <v>0</v>
      </c>
      <c r="K655" s="182" t="s">
        <v>142</v>
      </c>
      <c r="L655" s="41"/>
      <c r="M655" s="187" t="s">
        <v>18</v>
      </c>
      <c r="N655" s="188" t="s">
        <v>41</v>
      </c>
      <c r="O655" s="66"/>
      <c r="P655" s="189">
        <f>O655*H655</f>
        <v>0</v>
      </c>
      <c r="Q655" s="189">
        <v>0</v>
      </c>
      <c r="R655" s="189">
        <f>Q655*H655</f>
        <v>0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232</v>
      </c>
      <c r="AT655" s="191" t="s">
        <v>138</v>
      </c>
      <c r="AU655" s="191" t="s">
        <v>79</v>
      </c>
      <c r="AY655" s="19" t="s">
        <v>136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9" t="s">
        <v>77</v>
      </c>
      <c r="BK655" s="192">
        <f>ROUND(I655*H655,2)</f>
        <v>0</v>
      </c>
      <c r="BL655" s="19" t="s">
        <v>232</v>
      </c>
      <c r="BM655" s="191" t="s">
        <v>1630</v>
      </c>
    </row>
    <row r="656" spans="1:65" s="2" customFormat="1">
      <c r="A656" s="36"/>
      <c r="B656" s="37"/>
      <c r="C656" s="38"/>
      <c r="D656" s="193" t="s">
        <v>145</v>
      </c>
      <c r="E656" s="38"/>
      <c r="F656" s="194" t="s">
        <v>1631</v>
      </c>
      <c r="G656" s="38"/>
      <c r="H656" s="38"/>
      <c r="I656" s="195"/>
      <c r="J656" s="38"/>
      <c r="K656" s="38"/>
      <c r="L656" s="41"/>
      <c r="M656" s="196"/>
      <c r="N656" s="197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145</v>
      </c>
      <c r="AU656" s="19" t="s">
        <v>79</v>
      </c>
    </row>
    <row r="657" spans="1:65" s="13" customFormat="1">
      <c r="B657" s="198"/>
      <c r="C657" s="199"/>
      <c r="D657" s="200" t="s">
        <v>147</v>
      </c>
      <c r="E657" s="201" t="s">
        <v>18</v>
      </c>
      <c r="F657" s="202" t="s">
        <v>1114</v>
      </c>
      <c r="G657" s="199"/>
      <c r="H657" s="201" t="s">
        <v>18</v>
      </c>
      <c r="I657" s="203"/>
      <c r="J657" s="199"/>
      <c r="K657" s="199"/>
      <c r="L657" s="204"/>
      <c r="M657" s="205"/>
      <c r="N657" s="206"/>
      <c r="O657" s="206"/>
      <c r="P657" s="206"/>
      <c r="Q657" s="206"/>
      <c r="R657" s="206"/>
      <c r="S657" s="206"/>
      <c r="T657" s="207"/>
      <c r="AT657" s="208" t="s">
        <v>147</v>
      </c>
      <c r="AU657" s="208" t="s">
        <v>79</v>
      </c>
      <c r="AV657" s="13" t="s">
        <v>77</v>
      </c>
      <c r="AW657" s="13" t="s">
        <v>31</v>
      </c>
      <c r="AX657" s="13" t="s">
        <v>70</v>
      </c>
      <c r="AY657" s="208" t="s">
        <v>136</v>
      </c>
    </row>
    <row r="658" spans="1:65" s="13" customFormat="1">
      <c r="B658" s="198"/>
      <c r="C658" s="199"/>
      <c r="D658" s="200" t="s">
        <v>147</v>
      </c>
      <c r="E658" s="201" t="s">
        <v>18</v>
      </c>
      <c r="F658" s="202" t="s">
        <v>1242</v>
      </c>
      <c r="G658" s="199"/>
      <c r="H658" s="201" t="s">
        <v>18</v>
      </c>
      <c r="I658" s="203"/>
      <c r="J658" s="199"/>
      <c r="K658" s="199"/>
      <c r="L658" s="204"/>
      <c r="M658" s="205"/>
      <c r="N658" s="206"/>
      <c r="O658" s="206"/>
      <c r="P658" s="206"/>
      <c r="Q658" s="206"/>
      <c r="R658" s="206"/>
      <c r="S658" s="206"/>
      <c r="T658" s="207"/>
      <c r="AT658" s="208" t="s">
        <v>147</v>
      </c>
      <c r="AU658" s="208" t="s">
        <v>79</v>
      </c>
      <c r="AV658" s="13" t="s">
        <v>77</v>
      </c>
      <c r="AW658" s="13" t="s">
        <v>31</v>
      </c>
      <c r="AX658" s="13" t="s">
        <v>70</v>
      </c>
      <c r="AY658" s="208" t="s">
        <v>136</v>
      </c>
    </row>
    <row r="659" spans="1:65" s="13" customFormat="1">
      <c r="B659" s="198"/>
      <c r="C659" s="199"/>
      <c r="D659" s="200" t="s">
        <v>147</v>
      </c>
      <c r="E659" s="201" t="s">
        <v>18</v>
      </c>
      <c r="F659" s="202" t="s">
        <v>1586</v>
      </c>
      <c r="G659" s="199"/>
      <c r="H659" s="201" t="s">
        <v>18</v>
      </c>
      <c r="I659" s="203"/>
      <c r="J659" s="199"/>
      <c r="K659" s="199"/>
      <c r="L659" s="204"/>
      <c r="M659" s="205"/>
      <c r="N659" s="206"/>
      <c r="O659" s="206"/>
      <c r="P659" s="206"/>
      <c r="Q659" s="206"/>
      <c r="R659" s="206"/>
      <c r="S659" s="206"/>
      <c r="T659" s="207"/>
      <c r="AT659" s="208" t="s">
        <v>147</v>
      </c>
      <c r="AU659" s="208" t="s">
        <v>79</v>
      </c>
      <c r="AV659" s="13" t="s">
        <v>77</v>
      </c>
      <c r="AW659" s="13" t="s">
        <v>31</v>
      </c>
      <c r="AX659" s="13" t="s">
        <v>70</v>
      </c>
      <c r="AY659" s="208" t="s">
        <v>136</v>
      </c>
    </row>
    <row r="660" spans="1:65" s="14" customFormat="1">
      <c r="B660" s="209"/>
      <c r="C660" s="210"/>
      <c r="D660" s="200" t="s">
        <v>147</v>
      </c>
      <c r="E660" s="211" t="s">
        <v>18</v>
      </c>
      <c r="F660" s="212" t="s">
        <v>1587</v>
      </c>
      <c r="G660" s="210"/>
      <c r="H660" s="213">
        <v>60</v>
      </c>
      <c r="I660" s="214"/>
      <c r="J660" s="210"/>
      <c r="K660" s="210"/>
      <c r="L660" s="215"/>
      <c r="M660" s="216"/>
      <c r="N660" s="217"/>
      <c r="O660" s="217"/>
      <c r="P660" s="217"/>
      <c r="Q660" s="217"/>
      <c r="R660" s="217"/>
      <c r="S660" s="217"/>
      <c r="T660" s="218"/>
      <c r="AT660" s="219" t="s">
        <v>147</v>
      </c>
      <c r="AU660" s="219" t="s">
        <v>79</v>
      </c>
      <c r="AV660" s="14" t="s">
        <v>79</v>
      </c>
      <c r="AW660" s="14" t="s">
        <v>31</v>
      </c>
      <c r="AX660" s="14" t="s">
        <v>70</v>
      </c>
      <c r="AY660" s="219" t="s">
        <v>136</v>
      </c>
    </row>
    <row r="661" spans="1:65" s="14" customFormat="1">
      <c r="B661" s="209"/>
      <c r="C661" s="210"/>
      <c r="D661" s="200" t="s">
        <v>147</v>
      </c>
      <c r="E661" s="211" t="s">
        <v>18</v>
      </c>
      <c r="F661" s="212" t="s">
        <v>1588</v>
      </c>
      <c r="G661" s="210"/>
      <c r="H661" s="213">
        <v>34.4</v>
      </c>
      <c r="I661" s="214"/>
      <c r="J661" s="210"/>
      <c r="K661" s="210"/>
      <c r="L661" s="215"/>
      <c r="M661" s="216"/>
      <c r="N661" s="217"/>
      <c r="O661" s="217"/>
      <c r="P661" s="217"/>
      <c r="Q661" s="217"/>
      <c r="R661" s="217"/>
      <c r="S661" s="217"/>
      <c r="T661" s="218"/>
      <c r="AT661" s="219" t="s">
        <v>147</v>
      </c>
      <c r="AU661" s="219" t="s">
        <v>79</v>
      </c>
      <c r="AV661" s="14" t="s">
        <v>79</v>
      </c>
      <c r="AW661" s="14" t="s">
        <v>31</v>
      </c>
      <c r="AX661" s="14" t="s">
        <v>70</v>
      </c>
      <c r="AY661" s="219" t="s">
        <v>136</v>
      </c>
    </row>
    <row r="662" spans="1:65" s="14" customFormat="1">
      <c r="B662" s="209"/>
      <c r="C662" s="210"/>
      <c r="D662" s="200" t="s">
        <v>147</v>
      </c>
      <c r="E662" s="211" t="s">
        <v>18</v>
      </c>
      <c r="F662" s="212" t="s">
        <v>1589</v>
      </c>
      <c r="G662" s="210"/>
      <c r="H662" s="213">
        <v>48.195</v>
      </c>
      <c r="I662" s="214"/>
      <c r="J662" s="210"/>
      <c r="K662" s="210"/>
      <c r="L662" s="215"/>
      <c r="M662" s="216"/>
      <c r="N662" s="217"/>
      <c r="O662" s="217"/>
      <c r="P662" s="217"/>
      <c r="Q662" s="217"/>
      <c r="R662" s="217"/>
      <c r="S662" s="217"/>
      <c r="T662" s="218"/>
      <c r="AT662" s="219" t="s">
        <v>147</v>
      </c>
      <c r="AU662" s="219" t="s">
        <v>79</v>
      </c>
      <c r="AV662" s="14" t="s">
        <v>79</v>
      </c>
      <c r="AW662" s="14" t="s">
        <v>31</v>
      </c>
      <c r="AX662" s="14" t="s">
        <v>70</v>
      </c>
      <c r="AY662" s="219" t="s">
        <v>136</v>
      </c>
    </row>
    <row r="663" spans="1:65" s="14" customFormat="1">
      <c r="B663" s="209"/>
      <c r="C663" s="210"/>
      <c r="D663" s="200" t="s">
        <v>147</v>
      </c>
      <c r="E663" s="211" t="s">
        <v>18</v>
      </c>
      <c r="F663" s="212" t="s">
        <v>1590</v>
      </c>
      <c r="G663" s="210"/>
      <c r="H663" s="213">
        <v>20.25</v>
      </c>
      <c r="I663" s="214"/>
      <c r="J663" s="210"/>
      <c r="K663" s="210"/>
      <c r="L663" s="215"/>
      <c r="M663" s="216"/>
      <c r="N663" s="217"/>
      <c r="O663" s="217"/>
      <c r="P663" s="217"/>
      <c r="Q663" s="217"/>
      <c r="R663" s="217"/>
      <c r="S663" s="217"/>
      <c r="T663" s="218"/>
      <c r="AT663" s="219" t="s">
        <v>147</v>
      </c>
      <c r="AU663" s="219" t="s">
        <v>79</v>
      </c>
      <c r="AV663" s="14" t="s">
        <v>79</v>
      </c>
      <c r="AW663" s="14" t="s">
        <v>31</v>
      </c>
      <c r="AX663" s="14" t="s">
        <v>70</v>
      </c>
      <c r="AY663" s="219" t="s">
        <v>136</v>
      </c>
    </row>
    <row r="664" spans="1:65" s="15" customFormat="1">
      <c r="B664" s="220"/>
      <c r="C664" s="221"/>
      <c r="D664" s="200" t="s">
        <v>147</v>
      </c>
      <c r="E664" s="222" t="s">
        <v>18</v>
      </c>
      <c r="F664" s="223" t="s">
        <v>150</v>
      </c>
      <c r="G664" s="221"/>
      <c r="H664" s="224">
        <v>162.845</v>
      </c>
      <c r="I664" s="225"/>
      <c r="J664" s="221"/>
      <c r="K664" s="221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147</v>
      </c>
      <c r="AU664" s="230" t="s">
        <v>79</v>
      </c>
      <c r="AV664" s="15" t="s">
        <v>143</v>
      </c>
      <c r="AW664" s="15" t="s">
        <v>31</v>
      </c>
      <c r="AX664" s="15" t="s">
        <v>77</v>
      </c>
      <c r="AY664" s="230" t="s">
        <v>136</v>
      </c>
    </row>
    <row r="665" spans="1:65" s="2" customFormat="1" ht="16.5" customHeight="1">
      <c r="A665" s="36"/>
      <c r="B665" s="37"/>
      <c r="C665" s="231" t="s">
        <v>1632</v>
      </c>
      <c r="D665" s="231" t="s">
        <v>276</v>
      </c>
      <c r="E665" s="232" t="s">
        <v>1633</v>
      </c>
      <c r="F665" s="233" t="s">
        <v>1634</v>
      </c>
      <c r="G665" s="234" t="s">
        <v>141</v>
      </c>
      <c r="H665" s="235">
        <v>170.98699999999999</v>
      </c>
      <c r="I665" s="236"/>
      <c r="J665" s="237">
        <f>ROUND(I665*H665,2)</f>
        <v>0</v>
      </c>
      <c r="K665" s="233" t="s">
        <v>142</v>
      </c>
      <c r="L665" s="238"/>
      <c r="M665" s="239" t="s">
        <v>18</v>
      </c>
      <c r="N665" s="240" t="s">
        <v>41</v>
      </c>
      <c r="O665" s="66"/>
      <c r="P665" s="189">
        <f>O665*H665</f>
        <v>0</v>
      </c>
      <c r="Q665" s="189">
        <v>5.9999999999999995E-4</v>
      </c>
      <c r="R665" s="189">
        <f>Q665*H665</f>
        <v>0.10259219999999999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326</v>
      </c>
      <c r="AT665" s="191" t="s">
        <v>276</v>
      </c>
      <c r="AU665" s="191" t="s">
        <v>79</v>
      </c>
      <c r="AY665" s="19" t="s">
        <v>136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9" t="s">
        <v>77</v>
      </c>
      <c r="BK665" s="192">
        <f>ROUND(I665*H665,2)</f>
        <v>0</v>
      </c>
      <c r="BL665" s="19" t="s">
        <v>232</v>
      </c>
      <c r="BM665" s="191" t="s">
        <v>1635</v>
      </c>
    </row>
    <row r="666" spans="1:65" s="2" customFormat="1">
      <c r="A666" s="36"/>
      <c r="B666" s="37"/>
      <c r="C666" s="38"/>
      <c r="D666" s="193" t="s">
        <v>145</v>
      </c>
      <c r="E666" s="38"/>
      <c r="F666" s="194" t="s">
        <v>1636</v>
      </c>
      <c r="G666" s="38"/>
      <c r="H666" s="38"/>
      <c r="I666" s="195"/>
      <c r="J666" s="38"/>
      <c r="K666" s="38"/>
      <c r="L666" s="41"/>
      <c r="M666" s="196"/>
      <c r="N666" s="197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145</v>
      </c>
      <c r="AU666" s="19" t="s">
        <v>79</v>
      </c>
    </row>
    <row r="667" spans="1:65" s="14" customFormat="1">
      <c r="B667" s="209"/>
      <c r="C667" s="210"/>
      <c r="D667" s="200" t="s">
        <v>147</v>
      </c>
      <c r="E667" s="210"/>
      <c r="F667" s="212" t="s">
        <v>1637</v>
      </c>
      <c r="G667" s="210"/>
      <c r="H667" s="213">
        <v>170.98699999999999</v>
      </c>
      <c r="I667" s="214"/>
      <c r="J667" s="210"/>
      <c r="K667" s="210"/>
      <c r="L667" s="215"/>
      <c r="M667" s="216"/>
      <c r="N667" s="217"/>
      <c r="O667" s="217"/>
      <c r="P667" s="217"/>
      <c r="Q667" s="217"/>
      <c r="R667" s="217"/>
      <c r="S667" s="217"/>
      <c r="T667" s="218"/>
      <c r="AT667" s="219" t="s">
        <v>147</v>
      </c>
      <c r="AU667" s="219" t="s">
        <v>79</v>
      </c>
      <c r="AV667" s="14" t="s">
        <v>79</v>
      </c>
      <c r="AW667" s="14" t="s">
        <v>4</v>
      </c>
      <c r="AX667" s="14" t="s">
        <v>77</v>
      </c>
      <c r="AY667" s="219" t="s">
        <v>136</v>
      </c>
    </row>
    <row r="668" spans="1:65" s="2" customFormat="1" ht="24.15" customHeight="1">
      <c r="A668" s="36"/>
      <c r="B668" s="37"/>
      <c r="C668" s="180" t="s">
        <v>1638</v>
      </c>
      <c r="D668" s="180" t="s">
        <v>138</v>
      </c>
      <c r="E668" s="181" t="s">
        <v>1639</v>
      </c>
      <c r="F668" s="182" t="s">
        <v>1640</v>
      </c>
      <c r="G668" s="183" t="s">
        <v>279</v>
      </c>
      <c r="H668" s="184">
        <v>1.149</v>
      </c>
      <c r="I668" s="185"/>
      <c r="J668" s="186">
        <f>ROUND(I668*H668,2)</f>
        <v>0</v>
      </c>
      <c r="K668" s="182" t="s">
        <v>142</v>
      </c>
      <c r="L668" s="41"/>
      <c r="M668" s="187" t="s">
        <v>18</v>
      </c>
      <c r="N668" s="188" t="s">
        <v>41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232</v>
      </c>
      <c r="AT668" s="191" t="s">
        <v>138</v>
      </c>
      <c r="AU668" s="191" t="s">
        <v>79</v>
      </c>
      <c r="AY668" s="19" t="s">
        <v>136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9" t="s">
        <v>77</v>
      </c>
      <c r="BK668" s="192">
        <f>ROUND(I668*H668,2)</f>
        <v>0</v>
      </c>
      <c r="BL668" s="19" t="s">
        <v>232</v>
      </c>
      <c r="BM668" s="191" t="s">
        <v>1641</v>
      </c>
    </row>
    <row r="669" spans="1:65" s="2" customFormat="1">
      <c r="A669" s="36"/>
      <c r="B669" s="37"/>
      <c r="C669" s="38"/>
      <c r="D669" s="193" t="s">
        <v>145</v>
      </c>
      <c r="E669" s="38"/>
      <c r="F669" s="194" t="s">
        <v>1642</v>
      </c>
      <c r="G669" s="38"/>
      <c r="H669" s="38"/>
      <c r="I669" s="195"/>
      <c r="J669" s="38"/>
      <c r="K669" s="38"/>
      <c r="L669" s="41"/>
      <c r="M669" s="242"/>
      <c r="N669" s="243"/>
      <c r="O669" s="244"/>
      <c r="P669" s="244"/>
      <c r="Q669" s="244"/>
      <c r="R669" s="244"/>
      <c r="S669" s="244"/>
      <c r="T669" s="245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145</v>
      </c>
      <c r="AU669" s="19" t="s">
        <v>79</v>
      </c>
    </row>
    <row r="670" spans="1:65" s="2" customFormat="1" ht="6.9" customHeight="1">
      <c r="A670" s="36"/>
      <c r="B670" s="49"/>
      <c r="C670" s="50"/>
      <c r="D670" s="50"/>
      <c r="E670" s="50"/>
      <c r="F670" s="50"/>
      <c r="G670" s="50"/>
      <c r="H670" s="50"/>
      <c r="I670" s="50"/>
      <c r="J670" s="50"/>
      <c r="K670" s="50"/>
      <c r="L670" s="41"/>
      <c r="M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</row>
  </sheetData>
  <sheetProtection algorithmName="SHA-512" hashValue="0KK0B4adTlor0mGgtzfEcsB/FmDvN/FIXhcvvTl7ZLQHe98vzvdebfckf4YCqR4ifhAV94Xby6HtnWsO9dztKA==" saltValue="axgPBGuKLCLJvWeRjmrtro97xHx2nFcavlwXuMRmitilmcu69YfzAlRP/NX3BTZ/KZ/fRcCinZbhJK8TLu1gmg==" spinCount="100000" sheet="1" objects="1" scenarios="1" formatColumns="0" formatRows="0" autoFilter="0"/>
  <autoFilter ref="C95:K669" xr:uid="{00000000-0009-0000-0000-000005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500-000000000000}"/>
    <hyperlink ref="F105" r:id="rId2" xr:uid="{00000000-0004-0000-0500-000001000000}"/>
    <hyperlink ref="F109" r:id="rId3" xr:uid="{00000000-0004-0000-0500-000002000000}"/>
    <hyperlink ref="F112" r:id="rId4" xr:uid="{00000000-0004-0000-0500-000003000000}"/>
    <hyperlink ref="F115" r:id="rId5" xr:uid="{00000000-0004-0000-0500-000004000000}"/>
    <hyperlink ref="F117" r:id="rId6" xr:uid="{00000000-0004-0000-0500-000005000000}"/>
    <hyperlink ref="F124" r:id="rId7" xr:uid="{00000000-0004-0000-0500-000006000000}"/>
    <hyperlink ref="F130" r:id="rId8" xr:uid="{00000000-0004-0000-0500-000007000000}"/>
    <hyperlink ref="F136" r:id="rId9" xr:uid="{00000000-0004-0000-0500-000008000000}"/>
    <hyperlink ref="F138" r:id="rId10" xr:uid="{00000000-0004-0000-0500-000009000000}"/>
    <hyperlink ref="F141" r:id="rId11" xr:uid="{00000000-0004-0000-0500-00000A000000}"/>
    <hyperlink ref="F149" r:id="rId12" xr:uid="{00000000-0004-0000-0500-00000B000000}"/>
    <hyperlink ref="F152" r:id="rId13" xr:uid="{00000000-0004-0000-0500-00000C000000}"/>
    <hyperlink ref="F158" r:id="rId14" xr:uid="{00000000-0004-0000-0500-00000D000000}"/>
    <hyperlink ref="F161" r:id="rId15" xr:uid="{00000000-0004-0000-0500-00000E000000}"/>
    <hyperlink ref="F168" r:id="rId16" xr:uid="{00000000-0004-0000-0500-00000F000000}"/>
    <hyperlink ref="F177" r:id="rId17" xr:uid="{00000000-0004-0000-0500-000010000000}"/>
    <hyperlink ref="F183" r:id="rId18" xr:uid="{00000000-0004-0000-0500-000011000000}"/>
    <hyperlink ref="F186" r:id="rId19" xr:uid="{00000000-0004-0000-0500-000012000000}"/>
    <hyperlink ref="F189" r:id="rId20" xr:uid="{00000000-0004-0000-0500-000013000000}"/>
    <hyperlink ref="F195" r:id="rId21" xr:uid="{00000000-0004-0000-0500-000014000000}"/>
    <hyperlink ref="F201" r:id="rId22" xr:uid="{00000000-0004-0000-0500-000015000000}"/>
    <hyperlink ref="F203" r:id="rId23" xr:uid="{00000000-0004-0000-0500-000016000000}"/>
    <hyperlink ref="F209" r:id="rId24" xr:uid="{00000000-0004-0000-0500-000017000000}"/>
    <hyperlink ref="F211" r:id="rId25" xr:uid="{00000000-0004-0000-0500-000018000000}"/>
    <hyperlink ref="F216" r:id="rId26" xr:uid="{00000000-0004-0000-0500-000019000000}"/>
    <hyperlink ref="F225" r:id="rId27" xr:uid="{00000000-0004-0000-0500-00001A000000}"/>
    <hyperlink ref="F227" r:id="rId28" xr:uid="{00000000-0004-0000-0500-00001B000000}"/>
    <hyperlink ref="F232" r:id="rId29" xr:uid="{00000000-0004-0000-0500-00001C000000}"/>
    <hyperlink ref="F238" r:id="rId30" xr:uid="{00000000-0004-0000-0500-00001D000000}"/>
    <hyperlink ref="F241" r:id="rId31" xr:uid="{00000000-0004-0000-0500-00001E000000}"/>
    <hyperlink ref="F244" r:id="rId32" xr:uid="{00000000-0004-0000-0500-00001F000000}"/>
    <hyperlink ref="F252" r:id="rId33" xr:uid="{00000000-0004-0000-0500-000020000000}"/>
    <hyperlink ref="F259" r:id="rId34" xr:uid="{00000000-0004-0000-0500-000021000000}"/>
    <hyperlink ref="F265" r:id="rId35" xr:uid="{00000000-0004-0000-0500-000022000000}"/>
    <hyperlink ref="F269" r:id="rId36" xr:uid="{00000000-0004-0000-0500-000023000000}"/>
    <hyperlink ref="F272" r:id="rId37" xr:uid="{00000000-0004-0000-0500-000024000000}"/>
    <hyperlink ref="F275" r:id="rId38" xr:uid="{00000000-0004-0000-0500-000025000000}"/>
    <hyperlink ref="F279" r:id="rId39" xr:uid="{00000000-0004-0000-0500-000026000000}"/>
    <hyperlink ref="F285" r:id="rId40" xr:uid="{00000000-0004-0000-0500-000027000000}"/>
    <hyperlink ref="F290" r:id="rId41" xr:uid="{00000000-0004-0000-0500-000028000000}"/>
    <hyperlink ref="F297" r:id="rId42" xr:uid="{00000000-0004-0000-0500-000029000000}"/>
    <hyperlink ref="F299" r:id="rId43" xr:uid="{00000000-0004-0000-0500-00002A000000}"/>
    <hyperlink ref="F304" r:id="rId44" xr:uid="{00000000-0004-0000-0500-00002B000000}"/>
    <hyperlink ref="F311" r:id="rId45" xr:uid="{00000000-0004-0000-0500-00002C000000}"/>
    <hyperlink ref="F317" r:id="rId46" xr:uid="{00000000-0004-0000-0500-00002D000000}"/>
    <hyperlink ref="F323" r:id="rId47" xr:uid="{00000000-0004-0000-0500-00002E000000}"/>
    <hyperlink ref="F328" r:id="rId48" xr:uid="{00000000-0004-0000-0500-00002F000000}"/>
    <hyperlink ref="F334" r:id="rId49" xr:uid="{00000000-0004-0000-0500-000030000000}"/>
    <hyperlink ref="F336" r:id="rId50" xr:uid="{00000000-0004-0000-0500-000031000000}"/>
    <hyperlink ref="F343" r:id="rId51" xr:uid="{00000000-0004-0000-0500-000032000000}"/>
    <hyperlink ref="F345" r:id="rId52" xr:uid="{00000000-0004-0000-0500-000033000000}"/>
    <hyperlink ref="F350" r:id="rId53" xr:uid="{00000000-0004-0000-0500-000034000000}"/>
    <hyperlink ref="F355" r:id="rId54" xr:uid="{00000000-0004-0000-0500-000035000000}"/>
    <hyperlink ref="F360" r:id="rId55" xr:uid="{00000000-0004-0000-0500-000036000000}"/>
    <hyperlink ref="F366" r:id="rId56" xr:uid="{00000000-0004-0000-0500-000037000000}"/>
    <hyperlink ref="F368" r:id="rId57" xr:uid="{00000000-0004-0000-0500-000038000000}"/>
    <hyperlink ref="F374" r:id="rId58" xr:uid="{00000000-0004-0000-0500-000039000000}"/>
    <hyperlink ref="F377" r:id="rId59" xr:uid="{00000000-0004-0000-0500-00003A000000}"/>
    <hyperlink ref="F381" r:id="rId60" xr:uid="{00000000-0004-0000-0500-00003B000000}"/>
    <hyperlink ref="F386" r:id="rId61" xr:uid="{00000000-0004-0000-0500-00003C000000}"/>
    <hyperlink ref="F391" r:id="rId62" xr:uid="{00000000-0004-0000-0500-00003D000000}"/>
    <hyperlink ref="F393" r:id="rId63" xr:uid="{00000000-0004-0000-0500-00003E000000}"/>
    <hyperlink ref="F396" r:id="rId64" xr:uid="{00000000-0004-0000-0500-00003F000000}"/>
    <hyperlink ref="F401" r:id="rId65" xr:uid="{00000000-0004-0000-0500-000040000000}"/>
    <hyperlink ref="F407" r:id="rId66" xr:uid="{00000000-0004-0000-0500-000041000000}"/>
    <hyperlink ref="F419" r:id="rId67" xr:uid="{00000000-0004-0000-0500-000042000000}"/>
    <hyperlink ref="F426" r:id="rId68" xr:uid="{00000000-0004-0000-0500-000043000000}"/>
    <hyperlink ref="F428" r:id="rId69" xr:uid="{00000000-0004-0000-0500-000044000000}"/>
    <hyperlink ref="F435" r:id="rId70" xr:uid="{00000000-0004-0000-0500-000045000000}"/>
    <hyperlink ref="F441" r:id="rId71" xr:uid="{00000000-0004-0000-0500-000046000000}"/>
    <hyperlink ref="F447" r:id="rId72" xr:uid="{00000000-0004-0000-0500-000047000000}"/>
    <hyperlink ref="F453" r:id="rId73" xr:uid="{00000000-0004-0000-0500-000048000000}"/>
    <hyperlink ref="F460" r:id="rId74" xr:uid="{00000000-0004-0000-0500-000049000000}"/>
    <hyperlink ref="F467" r:id="rId75" xr:uid="{00000000-0004-0000-0500-00004A000000}"/>
    <hyperlink ref="F473" r:id="rId76" xr:uid="{00000000-0004-0000-0500-00004B000000}"/>
    <hyperlink ref="F479" r:id="rId77" xr:uid="{00000000-0004-0000-0500-00004C000000}"/>
    <hyperlink ref="F485" r:id="rId78" xr:uid="{00000000-0004-0000-0500-00004D000000}"/>
    <hyperlink ref="F491" r:id="rId79" xr:uid="{00000000-0004-0000-0500-00004E000000}"/>
    <hyperlink ref="F496" r:id="rId80" xr:uid="{00000000-0004-0000-0500-00004F000000}"/>
    <hyperlink ref="F498" r:id="rId81" xr:uid="{00000000-0004-0000-0500-000050000000}"/>
    <hyperlink ref="F504" r:id="rId82" xr:uid="{00000000-0004-0000-0500-000051000000}"/>
    <hyperlink ref="F507" r:id="rId83" xr:uid="{00000000-0004-0000-0500-000052000000}"/>
    <hyperlink ref="F513" r:id="rId84" xr:uid="{00000000-0004-0000-0500-000053000000}"/>
    <hyperlink ref="F516" r:id="rId85" xr:uid="{00000000-0004-0000-0500-000054000000}"/>
    <hyperlink ref="F519" r:id="rId86" xr:uid="{00000000-0004-0000-0500-000055000000}"/>
    <hyperlink ref="F525" r:id="rId87" xr:uid="{00000000-0004-0000-0500-000056000000}"/>
    <hyperlink ref="F528" r:id="rId88" xr:uid="{00000000-0004-0000-0500-000057000000}"/>
    <hyperlink ref="F530" r:id="rId89" xr:uid="{00000000-0004-0000-0500-000058000000}"/>
    <hyperlink ref="F536" r:id="rId90" xr:uid="{00000000-0004-0000-0500-000059000000}"/>
    <hyperlink ref="F539" r:id="rId91" xr:uid="{00000000-0004-0000-0500-00005A000000}"/>
    <hyperlink ref="F541" r:id="rId92" xr:uid="{00000000-0004-0000-0500-00005B000000}"/>
    <hyperlink ref="F548" r:id="rId93" xr:uid="{00000000-0004-0000-0500-00005C000000}"/>
    <hyperlink ref="F550" r:id="rId94" xr:uid="{00000000-0004-0000-0500-00005D000000}"/>
    <hyperlink ref="F556" r:id="rId95" xr:uid="{00000000-0004-0000-0500-00005E000000}"/>
    <hyperlink ref="F559" r:id="rId96" xr:uid="{00000000-0004-0000-0500-00005F000000}"/>
    <hyperlink ref="F561" r:id="rId97" xr:uid="{00000000-0004-0000-0500-000060000000}"/>
    <hyperlink ref="F568" r:id="rId98" xr:uid="{00000000-0004-0000-0500-000061000000}"/>
    <hyperlink ref="F574" r:id="rId99" xr:uid="{00000000-0004-0000-0500-000062000000}"/>
    <hyperlink ref="F580" r:id="rId100" xr:uid="{00000000-0004-0000-0500-000063000000}"/>
    <hyperlink ref="F584" r:id="rId101" xr:uid="{00000000-0004-0000-0500-000064000000}"/>
    <hyperlink ref="F587" r:id="rId102" xr:uid="{00000000-0004-0000-0500-000065000000}"/>
    <hyperlink ref="F591" r:id="rId103" xr:uid="{00000000-0004-0000-0500-000066000000}"/>
    <hyperlink ref="F595" r:id="rId104" xr:uid="{00000000-0004-0000-0500-000067000000}"/>
    <hyperlink ref="F601" r:id="rId105" xr:uid="{00000000-0004-0000-0500-000068000000}"/>
    <hyperlink ref="F604" r:id="rId106" xr:uid="{00000000-0004-0000-0500-000069000000}"/>
    <hyperlink ref="F610" r:id="rId107" xr:uid="{00000000-0004-0000-0500-00006A000000}"/>
    <hyperlink ref="F613" r:id="rId108" xr:uid="{00000000-0004-0000-0500-00006B000000}"/>
    <hyperlink ref="F616" r:id="rId109" xr:uid="{00000000-0004-0000-0500-00006C000000}"/>
    <hyperlink ref="F632" r:id="rId110" xr:uid="{00000000-0004-0000-0500-00006D000000}"/>
    <hyperlink ref="F635" r:id="rId111" xr:uid="{00000000-0004-0000-0500-00006E000000}"/>
    <hyperlink ref="F638" r:id="rId112" xr:uid="{00000000-0004-0000-0500-00006F000000}"/>
    <hyperlink ref="F644" r:id="rId113" xr:uid="{00000000-0004-0000-0500-000070000000}"/>
    <hyperlink ref="F647" r:id="rId114" xr:uid="{00000000-0004-0000-0500-000071000000}"/>
    <hyperlink ref="F653" r:id="rId115" xr:uid="{00000000-0004-0000-0500-000072000000}"/>
    <hyperlink ref="F656" r:id="rId116" xr:uid="{00000000-0004-0000-0500-000073000000}"/>
    <hyperlink ref="F666" r:id="rId117" xr:uid="{00000000-0004-0000-0500-000074000000}"/>
    <hyperlink ref="F669" r:id="rId118" xr:uid="{00000000-0004-0000-0500-00007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19"/>
  <headerFooter>
    <oddHeader>&amp;LPD - Most ev.č. 19020-3 v obci Strážov&amp;CDOPAS s.r.o.&amp;RPOLOŽKOVÝ VÝKAZ VÝMĚR</oddHeader>
    <oddFooter>&amp;LSO 201.2_Nový most&amp;CStrana &amp;P z &amp;N&amp;RPoložkový soupis prací</oddFooter>
  </headerFooter>
  <drawing r:id="rId1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1"/>
  <sheetViews>
    <sheetView showGridLines="0" view="pageLayout" topLeftCell="A38" zoomScaleNormal="100" workbookViewId="0">
      <selection activeCell="A64" sqref="A64:XFD6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19" t="s">
        <v>102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79</v>
      </c>
    </row>
    <row r="4" spans="1:46" s="1" customFormat="1" ht="24.9" customHeight="1">
      <c r="B4" s="22"/>
      <c r="D4" s="112" t="s">
        <v>103</v>
      </c>
      <c r="L4" s="22"/>
      <c r="M4" s="113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3" t="str">
        <f>'Rekapitulace stavby'!K6</f>
        <v>PD - MOST ev.č. 19020-3 v obci Střážov_revize_R02</v>
      </c>
      <c r="F7" s="394"/>
      <c r="G7" s="394"/>
      <c r="H7" s="394"/>
      <c r="L7" s="22"/>
    </row>
    <row r="8" spans="1:46" s="2" customFormat="1" ht="12" customHeight="1">
      <c r="A8" s="36"/>
      <c r="B8" s="41"/>
      <c r="C8" s="36"/>
      <c r="D8" s="114" t="s">
        <v>104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6" t="s">
        <v>1643</v>
      </c>
      <c r="F9" s="395"/>
      <c r="G9" s="395"/>
      <c r="H9" s="395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17</v>
      </c>
      <c r="E11" s="36"/>
      <c r="F11" s="105" t="s">
        <v>18</v>
      </c>
      <c r="G11" s="36"/>
      <c r="H11" s="36"/>
      <c r="I11" s="114" t="s">
        <v>19</v>
      </c>
      <c r="J11" s="105" t="s">
        <v>18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20</v>
      </c>
      <c r="E12" s="36"/>
      <c r="F12" s="105" t="s">
        <v>21</v>
      </c>
      <c r="G12" s="36"/>
      <c r="H12" s="36"/>
      <c r="I12" s="114" t="s">
        <v>22</v>
      </c>
      <c r="J12" s="116">
        <f>'Rekapitulace stavby'!AN8</f>
        <v>44382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23</v>
      </c>
      <c r="E14" s="36"/>
      <c r="F14" s="36"/>
      <c r="G14" s="36"/>
      <c r="H14" s="36"/>
      <c r="I14" s="114" t="s">
        <v>24</v>
      </c>
      <c r="J14" s="105" t="s">
        <v>18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25</v>
      </c>
      <c r="F15" s="36"/>
      <c r="G15" s="36"/>
      <c r="H15" s="36"/>
      <c r="I15" s="114" t="s">
        <v>26</v>
      </c>
      <c r="J15" s="105" t="s">
        <v>18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27</v>
      </c>
      <c r="E17" s="36"/>
      <c r="F17" s="36"/>
      <c r="G17" s="36"/>
      <c r="H17" s="36"/>
      <c r="I17" s="114" t="s">
        <v>24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7" t="str">
        <f>'Rekapitulace stavby'!E14</f>
        <v>Vyplň údaj</v>
      </c>
      <c r="F18" s="398"/>
      <c r="G18" s="398"/>
      <c r="H18" s="398"/>
      <c r="I18" s="114" t="s">
        <v>26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29</v>
      </c>
      <c r="E20" s="36"/>
      <c r="F20" s="36"/>
      <c r="G20" s="36"/>
      <c r="H20" s="36"/>
      <c r="I20" s="114" t="s">
        <v>24</v>
      </c>
      <c r="J20" s="105" t="s">
        <v>18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30</v>
      </c>
      <c r="F21" s="36"/>
      <c r="G21" s="36"/>
      <c r="H21" s="36"/>
      <c r="I21" s="114" t="s">
        <v>26</v>
      </c>
      <c r="J21" s="105" t="s">
        <v>18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32</v>
      </c>
      <c r="E23" s="36"/>
      <c r="F23" s="36"/>
      <c r="G23" s="36"/>
      <c r="H23" s="36"/>
      <c r="I23" s="114" t="s">
        <v>24</v>
      </c>
      <c r="J23" s="105" t="s">
        <v>18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33</v>
      </c>
      <c r="F24" s="36"/>
      <c r="G24" s="36"/>
      <c r="H24" s="36"/>
      <c r="I24" s="114" t="s">
        <v>26</v>
      </c>
      <c r="J24" s="105" t="s">
        <v>18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99" t="s">
        <v>108</v>
      </c>
      <c r="F27" s="399"/>
      <c r="G27" s="399"/>
      <c r="H27" s="399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36</v>
      </c>
      <c r="E30" s="36"/>
      <c r="F30" s="36"/>
      <c r="G30" s="36"/>
      <c r="H30" s="36"/>
      <c r="I30" s="36"/>
      <c r="J30" s="122">
        <f>ROUND(J85,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38</v>
      </c>
      <c r="G32" s="36"/>
      <c r="H32" s="36"/>
      <c r="I32" s="123" t="s">
        <v>37</v>
      </c>
      <c r="J32" s="123" t="s">
        <v>39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40</v>
      </c>
      <c r="E33" s="114" t="s">
        <v>41</v>
      </c>
      <c r="F33" s="125">
        <f>ROUND((SUM(BE85:BE120)),  2)</f>
        <v>0</v>
      </c>
      <c r="G33" s="36"/>
      <c r="H33" s="36"/>
      <c r="I33" s="126">
        <v>0.21</v>
      </c>
      <c r="J33" s="125">
        <f>ROUND(((SUM(BE85:BE120))*I33),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42</v>
      </c>
      <c r="F34" s="125">
        <f>ROUND((SUM(BF85:BF120)),  2)</f>
        <v>0</v>
      </c>
      <c r="G34" s="36"/>
      <c r="H34" s="36"/>
      <c r="I34" s="126">
        <v>0.15</v>
      </c>
      <c r="J34" s="125">
        <f>ROUND(((SUM(BF85:BF120))*I34),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43</v>
      </c>
      <c r="F35" s="125">
        <f>ROUND((SUM(BG85:BG120)),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44</v>
      </c>
      <c r="F36" s="125">
        <f>ROUND((SUM(BH85:BH120)),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45</v>
      </c>
      <c r="F37" s="125">
        <f>ROUND((SUM(BI85:BI120)),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1" t="str">
        <f>E7</f>
        <v>PD - MOST ev.č. 19020-3 v obci Střážov_revize_R02</v>
      </c>
      <c r="F48" s="392"/>
      <c r="G48" s="392"/>
      <c r="H48" s="392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104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9" t="str">
        <f>E9</f>
        <v>VON - Vedlejší a ostatní náklady</v>
      </c>
      <c r="F50" s="390"/>
      <c r="G50" s="390"/>
      <c r="H50" s="39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>Strážov</v>
      </c>
      <c r="G52" s="38"/>
      <c r="H52" s="38"/>
      <c r="I52" s="31" t="s">
        <v>22</v>
      </c>
      <c r="J52" s="61">
        <f>IF(J12="","",J12)</f>
        <v>44382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23</v>
      </c>
      <c r="D54" s="38"/>
      <c r="E54" s="38"/>
      <c r="F54" s="29" t="str">
        <f>E15</f>
        <v>Správa a údržba silnic Plzeňského kraje, p.o.</v>
      </c>
      <c r="G54" s="38"/>
      <c r="H54" s="38"/>
      <c r="I54" s="31" t="s">
        <v>29</v>
      </c>
      <c r="J54" s="34" t="str">
        <f>E21</f>
        <v>DOPAS s.r.o.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27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110</v>
      </c>
      <c r="D57" s="139"/>
      <c r="E57" s="139"/>
      <c r="F57" s="139"/>
      <c r="G57" s="139"/>
      <c r="H57" s="139"/>
      <c r="I57" s="139"/>
      <c r="J57" s="140" t="s">
        <v>111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112</v>
      </c>
    </row>
    <row r="60" spans="1:47" s="9" customFormat="1" ht="24.9" customHeight="1">
      <c r="B60" s="142"/>
      <c r="C60" s="143"/>
      <c r="D60" s="144" t="s">
        <v>1644</v>
      </c>
      <c r="E60" s="145"/>
      <c r="F60" s="145"/>
      <c r="G60" s="145"/>
      <c r="H60" s="145"/>
      <c r="I60" s="145"/>
      <c r="J60" s="146">
        <f>J86</f>
        <v>0</v>
      </c>
      <c r="K60" s="143"/>
      <c r="L60" s="147"/>
    </row>
    <row r="61" spans="1:47" s="10" customFormat="1" ht="19.95" customHeight="1">
      <c r="B61" s="148"/>
      <c r="C61" s="99"/>
      <c r="D61" s="149" t="s">
        <v>1645</v>
      </c>
      <c r="E61" s="150"/>
      <c r="F61" s="150"/>
      <c r="G61" s="150"/>
      <c r="H61" s="150"/>
      <c r="I61" s="150"/>
      <c r="J61" s="151">
        <f>J87</f>
        <v>0</v>
      </c>
      <c r="K61" s="99"/>
      <c r="L61" s="152"/>
    </row>
    <row r="62" spans="1:47" s="10" customFormat="1" ht="19.95" customHeight="1">
      <c r="B62" s="148"/>
      <c r="C62" s="99"/>
      <c r="D62" s="149" t="s">
        <v>1646</v>
      </c>
      <c r="E62" s="150"/>
      <c r="F62" s="150"/>
      <c r="G62" s="150"/>
      <c r="H62" s="150"/>
      <c r="I62" s="150"/>
      <c r="J62" s="151">
        <f>J105</f>
        <v>0</v>
      </c>
      <c r="K62" s="99"/>
      <c r="L62" s="152"/>
    </row>
    <row r="63" spans="1:47" s="10" customFormat="1" ht="19.95" customHeight="1">
      <c r="B63" s="148"/>
      <c r="C63" s="99"/>
      <c r="D63" s="149" t="s">
        <v>1647</v>
      </c>
      <c r="E63" s="150"/>
      <c r="F63" s="150"/>
      <c r="G63" s="150"/>
      <c r="H63" s="150"/>
      <c r="I63" s="150"/>
      <c r="J63" s="151">
        <f>J112</f>
        <v>0</v>
      </c>
      <c r="K63" s="99"/>
      <c r="L63" s="152"/>
    </row>
    <row r="64" spans="1:47" s="10" customFormat="1" ht="19.95" hidden="1" customHeight="1">
      <c r="B64" s="148"/>
      <c r="C64" s="99"/>
      <c r="D64" s="149" t="s">
        <v>1648</v>
      </c>
      <c r="E64" s="150"/>
      <c r="F64" s="150"/>
      <c r="G64" s="150"/>
      <c r="H64" s="150"/>
      <c r="I64" s="150"/>
      <c r="J64" s="151">
        <f>J115</f>
        <v>0</v>
      </c>
      <c r="K64" s="99"/>
      <c r="L64" s="152"/>
    </row>
    <row r="65" spans="1:31" s="10" customFormat="1" ht="19.95" customHeight="1">
      <c r="B65" s="148"/>
      <c r="C65" s="99"/>
      <c r="D65" s="149" t="s">
        <v>1649</v>
      </c>
      <c r="E65" s="150"/>
      <c r="F65" s="150"/>
      <c r="G65" s="150"/>
      <c r="H65" s="150"/>
      <c r="I65" s="150"/>
      <c r="J65" s="151">
        <f>J118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5" t="s">
        <v>121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1" t="str">
        <f>E7</f>
        <v>PD - MOST ev.č. 19020-3 v obci Střážov_revize_R02</v>
      </c>
      <c r="F75" s="392"/>
      <c r="G75" s="392"/>
      <c r="H75" s="392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104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9" t="str">
        <f>E9</f>
        <v>VON - Vedlejší a ostatní náklady</v>
      </c>
      <c r="F77" s="390"/>
      <c r="G77" s="390"/>
      <c r="H77" s="390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20</v>
      </c>
      <c r="D79" s="38"/>
      <c r="E79" s="38"/>
      <c r="F79" s="29" t="str">
        <f>F12</f>
        <v>Strážov</v>
      </c>
      <c r="G79" s="38"/>
      <c r="H79" s="38"/>
      <c r="I79" s="31" t="s">
        <v>22</v>
      </c>
      <c r="J79" s="61">
        <f>IF(J12="","",J12)</f>
        <v>44382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23</v>
      </c>
      <c r="D81" s="38"/>
      <c r="E81" s="38"/>
      <c r="F81" s="29" t="str">
        <f>E15</f>
        <v>Správa a údržba silnic Plzeňského kraje, p.o.</v>
      </c>
      <c r="G81" s="38"/>
      <c r="H81" s="38"/>
      <c r="I81" s="31" t="s">
        <v>29</v>
      </c>
      <c r="J81" s="34" t="str">
        <f>E21</f>
        <v>DOPAS s.r.o.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15" customHeight="1">
      <c r="A82" s="36"/>
      <c r="B82" s="37"/>
      <c r="C82" s="31" t="s">
        <v>27</v>
      </c>
      <c r="D82" s="38"/>
      <c r="E82" s="38"/>
      <c r="F82" s="29" t="str">
        <f>IF(E18="","",E18)</f>
        <v>Vyplň údaj</v>
      </c>
      <c r="G82" s="38"/>
      <c r="H82" s="38"/>
      <c r="I82" s="31" t="s">
        <v>32</v>
      </c>
      <c r="J82" s="34" t="str">
        <f>E24</f>
        <v>L. Štuller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3"/>
      <c r="B84" s="154"/>
      <c r="C84" s="155" t="s">
        <v>122</v>
      </c>
      <c r="D84" s="156" t="s">
        <v>55</v>
      </c>
      <c r="E84" s="156" t="s">
        <v>51</v>
      </c>
      <c r="F84" s="156" t="s">
        <v>52</v>
      </c>
      <c r="G84" s="156" t="s">
        <v>123</v>
      </c>
      <c r="H84" s="156" t="s">
        <v>124</v>
      </c>
      <c r="I84" s="156" t="s">
        <v>125</v>
      </c>
      <c r="J84" s="156" t="s">
        <v>111</v>
      </c>
      <c r="K84" s="157" t="s">
        <v>126</v>
      </c>
      <c r="L84" s="158"/>
      <c r="M84" s="70" t="s">
        <v>18</v>
      </c>
      <c r="N84" s="71" t="s">
        <v>40</v>
      </c>
      <c r="O84" s="71" t="s">
        <v>127</v>
      </c>
      <c r="P84" s="71" t="s">
        <v>128</v>
      </c>
      <c r="Q84" s="71" t="s">
        <v>129</v>
      </c>
      <c r="R84" s="71" t="s">
        <v>130</v>
      </c>
      <c r="S84" s="71" t="s">
        <v>131</v>
      </c>
      <c r="T84" s="72" t="s">
        <v>132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8" customHeight="1">
      <c r="A85" s="36"/>
      <c r="B85" s="37"/>
      <c r="C85" s="77" t="s">
        <v>133</v>
      </c>
      <c r="D85" s="38"/>
      <c r="E85" s="38"/>
      <c r="F85" s="38"/>
      <c r="G85" s="38"/>
      <c r="H85" s="38"/>
      <c r="I85" s="38"/>
      <c r="J85" s="159">
        <f>BK85</f>
        <v>0</v>
      </c>
      <c r="K85" s="38"/>
      <c r="L85" s="41"/>
      <c r="M85" s="73"/>
      <c r="N85" s="160"/>
      <c r="O85" s="74"/>
      <c r="P85" s="161">
        <f>P86</f>
        <v>0</v>
      </c>
      <c r="Q85" s="74"/>
      <c r="R85" s="161">
        <f>R86</f>
        <v>0</v>
      </c>
      <c r="S85" s="74"/>
      <c r="T85" s="162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69</v>
      </c>
      <c r="AU85" s="19" t="s">
        <v>112</v>
      </c>
      <c r="BK85" s="163">
        <f>BK86</f>
        <v>0</v>
      </c>
    </row>
    <row r="86" spans="1:65" s="12" customFormat="1" ht="25.95" customHeight="1">
      <c r="B86" s="164"/>
      <c r="C86" s="165"/>
      <c r="D86" s="166" t="s">
        <v>69</v>
      </c>
      <c r="E86" s="167" t="s">
        <v>1650</v>
      </c>
      <c r="F86" s="167" t="s">
        <v>1651</v>
      </c>
      <c r="G86" s="165"/>
      <c r="H86" s="165"/>
      <c r="I86" s="168"/>
      <c r="J86" s="169">
        <f>BK86</f>
        <v>0</v>
      </c>
      <c r="K86" s="165"/>
      <c r="L86" s="170"/>
      <c r="M86" s="171"/>
      <c r="N86" s="172"/>
      <c r="O86" s="172"/>
      <c r="P86" s="173">
        <f>P87+P105+P112+P115+P118</f>
        <v>0</v>
      </c>
      <c r="Q86" s="172"/>
      <c r="R86" s="173">
        <f>R87+R105+R112+R115+R118</f>
        <v>0</v>
      </c>
      <c r="S86" s="172"/>
      <c r="T86" s="174">
        <f>T87+T105+T112+T115+T118</f>
        <v>0</v>
      </c>
      <c r="AR86" s="175" t="s">
        <v>168</v>
      </c>
      <c r="AT86" s="176" t="s">
        <v>69</v>
      </c>
      <c r="AU86" s="176" t="s">
        <v>70</v>
      </c>
      <c r="AY86" s="175" t="s">
        <v>136</v>
      </c>
      <c r="BK86" s="177">
        <f>BK87+BK105+BK112+BK115+BK118</f>
        <v>0</v>
      </c>
    </row>
    <row r="87" spans="1:65" s="12" customFormat="1" ht="22.8" customHeight="1">
      <c r="B87" s="164"/>
      <c r="C87" s="165"/>
      <c r="D87" s="166" t="s">
        <v>69</v>
      </c>
      <c r="E87" s="178" t="s">
        <v>1652</v>
      </c>
      <c r="F87" s="178" t="s">
        <v>1653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SUM(P88:P104)</f>
        <v>0</v>
      </c>
      <c r="Q87" s="172"/>
      <c r="R87" s="173">
        <f>SUM(R88:R104)</f>
        <v>0</v>
      </c>
      <c r="S87" s="172"/>
      <c r="T87" s="174">
        <f>SUM(T88:T104)</f>
        <v>0</v>
      </c>
      <c r="AR87" s="175" t="s">
        <v>168</v>
      </c>
      <c r="AT87" s="176" t="s">
        <v>69</v>
      </c>
      <c r="AU87" s="176" t="s">
        <v>77</v>
      </c>
      <c r="AY87" s="175" t="s">
        <v>136</v>
      </c>
      <c r="BK87" s="177">
        <f>SUM(BK88:BK104)</f>
        <v>0</v>
      </c>
    </row>
    <row r="88" spans="1:65" s="2" customFormat="1" ht="16.5" customHeight="1">
      <c r="A88" s="36"/>
      <c r="B88" s="37"/>
      <c r="C88" s="180" t="s">
        <v>77</v>
      </c>
      <c r="D88" s="180" t="s">
        <v>138</v>
      </c>
      <c r="E88" s="181" t="s">
        <v>1654</v>
      </c>
      <c r="F88" s="182" t="s">
        <v>1655</v>
      </c>
      <c r="G88" s="183" t="s">
        <v>1656</v>
      </c>
      <c r="H88" s="184">
        <v>1</v>
      </c>
      <c r="I88" s="185"/>
      <c r="J88" s="186">
        <f>ROUND(I88*H88,2)</f>
        <v>0</v>
      </c>
      <c r="K88" s="182" t="s">
        <v>142</v>
      </c>
      <c r="L88" s="41"/>
      <c r="M88" s="187" t="s">
        <v>18</v>
      </c>
      <c r="N88" s="188" t="s">
        <v>41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1657</v>
      </c>
      <c r="AT88" s="191" t="s">
        <v>138</v>
      </c>
      <c r="AU88" s="191" t="s">
        <v>79</v>
      </c>
      <c r="AY88" s="19" t="s">
        <v>136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77</v>
      </c>
      <c r="BK88" s="192">
        <f>ROUND(I88*H88,2)</f>
        <v>0</v>
      </c>
      <c r="BL88" s="19" t="s">
        <v>1657</v>
      </c>
      <c r="BM88" s="191" t="s">
        <v>1658</v>
      </c>
    </row>
    <row r="89" spans="1:65" s="2" customFormat="1">
      <c r="A89" s="36"/>
      <c r="B89" s="37"/>
      <c r="C89" s="38"/>
      <c r="D89" s="193" t="s">
        <v>145</v>
      </c>
      <c r="E89" s="38"/>
      <c r="F89" s="194" t="s">
        <v>1659</v>
      </c>
      <c r="G89" s="38"/>
      <c r="H89" s="38"/>
      <c r="I89" s="195"/>
      <c r="J89" s="38"/>
      <c r="K89" s="38"/>
      <c r="L89" s="41"/>
      <c r="M89" s="196"/>
      <c r="N89" s="19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145</v>
      </c>
      <c r="AU89" s="19" t="s">
        <v>79</v>
      </c>
    </row>
    <row r="90" spans="1:65" s="2" customFormat="1" ht="19.2">
      <c r="A90" s="36"/>
      <c r="B90" s="37"/>
      <c r="C90" s="38"/>
      <c r="D90" s="200" t="s">
        <v>398</v>
      </c>
      <c r="E90" s="38"/>
      <c r="F90" s="241" t="s">
        <v>1660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398</v>
      </c>
      <c r="AU90" s="19" t="s">
        <v>79</v>
      </c>
    </row>
    <row r="91" spans="1:65" s="2" customFormat="1" ht="16.5" customHeight="1">
      <c r="A91" s="36"/>
      <c r="B91" s="37"/>
      <c r="C91" s="180" t="s">
        <v>79</v>
      </c>
      <c r="D91" s="180" t="s">
        <v>138</v>
      </c>
      <c r="E91" s="181" t="s">
        <v>1661</v>
      </c>
      <c r="F91" s="182" t="s">
        <v>1662</v>
      </c>
      <c r="G91" s="183" t="s">
        <v>1656</v>
      </c>
      <c r="H91" s="184">
        <v>1</v>
      </c>
      <c r="I91" s="185"/>
      <c r="J91" s="186">
        <f>ROUND(I91*H91,2)</f>
        <v>0</v>
      </c>
      <c r="K91" s="182" t="s">
        <v>142</v>
      </c>
      <c r="L91" s="41"/>
      <c r="M91" s="187" t="s">
        <v>18</v>
      </c>
      <c r="N91" s="188" t="s">
        <v>41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1657</v>
      </c>
      <c r="AT91" s="191" t="s">
        <v>138</v>
      </c>
      <c r="AU91" s="191" t="s">
        <v>79</v>
      </c>
      <c r="AY91" s="19" t="s">
        <v>136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77</v>
      </c>
      <c r="BK91" s="192">
        <f>ROUND(I91*H91,2)</f>
        <v>0</v>
      </c>
      <c r="BL91" s="19" t="s">
        <v>1657</v>
      </c>
      <c r="BM91" s="191" t="s">
        <v>1663</v>
      </c>
    </row>
    <row r="92" spans="1:65" s="2" customFormat="1">
      <c r="A92" s="36"/>
      <c r="B92" s="37"/>
      <c r="C92" s="38"/>
      <c r="D92" s="193" t="s">
        <v>145</v>
      </c>
      <c r="E92" s="38"/>
      <c r="F92" s="194" t="s">
        <v>1664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145</v>
      </c>
      <c r="AU92" s="19" t="s">
        <v>79</v>
      </c>
    </row>
    <row r="93" spans="1:65" s="2" customFormat="1" ht="16.5" customHeight="1">
      <c r="A93" s="36"/>
      <c r="B93" s="37"/>
      <c r="C93" s="180" t="s">
        <v>157</v>
      </c>
      <c r="D93" s="180" t="s">
        <v>138</v>
      </c>
      <c r="E93" s="181" t="s">
        <v>1665</v>
      </c>
      <c r="F93" s="182" t="s">
        <v>1666</v>
      </c>
      <c r="G93" s="183" t="s">
        <v>1656</v>
      </c>
      <c r="H93" s="184">
        <v>1</v>
      </c>
      <c r="I93" s="185"/>
      <c r="J93" s="186">
        <f>ROUND(I93*H93,2)</f>
        <v>0</v>
      </c>
      <c r="K93" s="182" t="s">
        <v>142</v>
      </c>
      <c r="L93" s="41"/>
      <c r="M93" s="187" t="s">
        <v>18</v>
      </c>
      <c r="N93" s="188" t="s">
        <v>41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1657</v>
      </c>
      <c r="AT93" s="191" t="s">
        <v>138</v>
      </c>
      <c r="AU93" s="191" t="s">
        <v>79</v>
      </c>
      <c r="AY93" s="19" t="s">
        <v>136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77</v>
      </c>
      <c r="BK93" s="192">
        <f>ROUND(I93*H93,2)</f>
        <v>0</v>
      </c>
      <c r="BL93" s="19" t="s">
        <v>1657</v>
      </c>
      <c r="BM93" s="191" t="s">
        <v>1667</v>
      </c>
    </row>
    <row r="94" spans="1:65" s="2" customFormat="1">
      <c r="A94" s="36"/>
      <c r="B94" s="37"/>
      <c r="C94" s="38"/>
      <c r="D94" s="193" t="s">
        <v>145</v>
      </c>
      <c r="E94" s="38"/>
      <c r="F94" s="194" t="s">
        <v>1668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145</v>
      </c>
      <c r="AU94" s="19" t="s">
        <v>79</v>
      </c>
    </row>
    <row r="95" spans="1:65" s="2" customFormat="1" ht="16.5" customHeight="1">
      <c r="A95" s="36"/>
      <c r="B95" s="37"/>
      <c r="C95" s="180" t="s">
        <v>143</v>
      </c>
      <c r="D95" s="180" t="s">
        <v>138</v>
      </c>
      <c r="E95" s="181" t="s">
        <v>1669</v>
      </c>
      <c r="F95" s="182" t="s">
        <v>1670</v>
      </c>
      <c r="G95" s="183" t="s">
        <v>1656</v>
      </c>
      <c r="H95" s="184">
        <v>1</v>
      </c>
      <c r="I95" s="185"/>
      <c r="J95" s="186">
        <f>ROUND(I95*H95,2)</f>
        <v>0</v>
      </c>
      <c r="K95" s="182" t="s">
        <v>142</v>
      </c>
      <c r="L95" s="41"/>
      <c r="M95" s="187" t="s">
        <v>18</v>
      </c>
      <c r="N95" s="188" t="s">
        <v>41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1657</v>
      </c>
      <c r="AT95" s="191" t="s">
        <v>138</v>
      </c>
      <c r="AU95" s="191" t="s">
        <v>79</v>
      </c>
      <c r="AY95" s="19" t="s">
        <v>136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77</v>
      </c>
      <c r="BK95" s="192">
        <f>ROUND(I95*H95,2)</f>
        <v>0</v>
      </c>
      <c r="BL95" s="19" t="s">
        <v>1657</v>
      </c>
      <c r="BM95" s="191" t="s">
        <v>1671</v>
      </c>
    </row>
    <row r="96" spans="1:65" s="2" customFormat="1">
      <c r="A96" s="36"/>
      <c r="B96" s="37"/>
      <c r="C96" s="38"/>
      <c r="D96" s="193" t="s">
        <v>145</v>
      </c>
      <c r="E96" s="38"/>
      <c r="F96" s="194" t="s">
        <v>1672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145</v>
      </c>
      <c r="AU96" s="19" t="s">
        <v>79</v>
      </c>
    </row>
    <row r="97" spans="1:65" s="2" customFormat="1" ht="16.5" customHeight="1">
      <c r="A97" s="36"/>
      <c r="B97" s="37"/>
      <c r="C97" s="180" t="s">
        <v>168</v>
      </c>
      <c r="D97" s="180" t="s">
        <v>138</v>
      </c>
      <c r="E97" s="181" t="s">
        <v>1673</v>
      </c>
      <c r="F97" s="182" t="s">
        <v>1674</v>
      </c>
      <c r="G97" s="183" t="s">
        <v>1656</v>
      </c>
      <c r="H97" s="184">
        <v>1</v>
      </c>
      <c r="I97" s="185"/>
      <c r="J97" s="186">
        <f>ROUND(I97*H97,2)</f>
        <v>0</v>
      </c>
      <c r="K97" s="182" t="s">
        <v>142</v>
      </c>
      <c r="L97" s="41"/>
      <c r="M97" s="187" t="s">
        <v>18</v>
      </c>
      <c r="N97" s="188" t="s">
        <v>41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1657</v>
      </c>
      <c r="AT97" s="191" t="s">
        <v>138</v>
      </c>
      <c r="AU97" s="191" t="s">
        <v>79</v>
      </c>
      <c r="AY97" s="19" t="s">
        <v>136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77</v>
      </c>
      <c r="BK97" s="192">
        <f>ROUND(I97*H97,2)</f>
        <v>0</v>
      </c>
      <c r="BL97" s="19" t="s">
        <v>1657</v>
      </c>
      <c r="BM97" s="191" t="s">
        <v>1675</v>
      </c>
    </row>
    <row r="98" spans="1:65" s="2" customFormat="1">
      <c r="A98" s="36"/>
      <c r="B98" s="37"/>
      <c r="C98" s="38"/>
      <c r="D98" s="193" t="s">
        <v>145</v>
      </c>
      <c r="E98" s="38"/>
      <c r="F98" s="194" t="s">
        <v>1676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145</v>
      </c>
      <c r="AU98" s="19" t="s">
        <v>79</v>
      </c>
    </row>
    <row r="99" spans="1:65" s="2" customFormat="1" ht="16.5" customHeight="1">
      <c r="A99" s="36"/>
      <c r="B99" s="37"/>
      <c r="C99" s="180" t="s">
        <v>174</v>
      </c>
      <c r="D99" s="180" t="s">
        <v>138</v>
      </c>
      <c r="E99" s="181" t="s">
        <v>1677</v>
      </c>
      <c r="F99" s="182" t="s">
        <v>1678</v>
      </c>
      <c r="G99" s="183" t="s">
        <v>1656</v>
      </c>
      <c r="H99" s="184">
        <v>1</v>
      </c>
      <c r="I99" s="185"/>
      <c r="J99" s="186">
        <f>ROUND(I99*H99,2)</f>
        <v>0</v>
      </c>
      <c r="K99" s="182" t="s">
        <v>142</v>
      </c>
      <c r="L99" s="41"/>
      <c r="M99" s="187" t="s">
        <v>18</v>
      </c>
      <c r="N99" s="188" t="s">
        <v>41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1657</v>
      </c>
      <c r="AT99" s="191" t="s">
        <v>138</v>
      </c>
      <c r="AU99" s="191" t="s">
        <v>79</v>
      </c>
      <c r="AY99" s="19" t="s">
        <v>136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77</v>
      </c>
      <c r="BK99" s="192">
        <f>ROUND(I99*H99,2)</f>
        <v>0</v>
      </c>
      <c r="BL99" s="19" t="s">
        <v>1657</v>
      </c>
      <c r="BM99" s="191" t="s">
        <v>1679</v>
      </c>
    </row>
    <row r="100" spans="1:65" s="2" customFormat="1">
      <c r="A100" s="36"/>
      <c r="B100" s="37"/>
      <c r="C100" s="38"/>
      <c r="D100" s="193" t="s">
        <v>145</v>
      </c>
      <c r="E100" s="38"/>
      <c r="F100" s="194" t="s">
        <v>1680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145</v>
      </c>
      <c r="AU100" s="19" t="s">
        <v>79</v>
      </c>
    </row>
    <row r="101" spans="1:65" s="2" customFormat="1" ht="16.5" customHeight="1">
      <c r="A101" s="36"/>
      <c r="B101" s="37"/>
      <c r="C101" s="180" t="s">
        <v>179</v>
      </c>
      <c r="D101" s="180" t="s">
        <v>138</v>
      </c>
      <c r="E101" s="181" t="s">
        <v>1681</v>
      </c>
      <c r="F101" s="182" t="s">
        <v>1682</v>
      </c>
      <c r="G101" s="183" t="s">
        <v>1656</v>
      </c>
      <c r="H101" s="184">
        <v>1</v>
      </c>
      <c r="I101" s="185"/>
      <c r="J101" s="186">
        <f>ROUND(I101*H101,2)</f>
        <v>0</v>
      </c>
      <c r="K101" s="182" t="s">
        <v>142</v>
      </c>
      <c r="L101" s="41"/>
      <c r="M101" s="187" t="s">
        <v>18</v>
      </c>
      <c r="N101" s="188" t="s">
        <v>41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1657</v>
      </c>
      <c r="AT101" s="191" t="s">
        <v>138</v>
      </c>
      <c r="AU101" s="191" t="s">
        <v>79</v>
      </c>
      <c r="AY101" s="19" t="s">
        <v>136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77</v>
      </c>
      <c r="BK101" s="192">
        <f>ROUND(I101*H101,2)</f>
        <v>0</v>
      </c>
      <c r="BL101" s="19" t="s">
        <v>1657</v>
      </c>
      <c r="BM101" s="191" t="s">
        <v>1683</v>
      </c>
    </row>
    <row r="102" spans="1:65" s="2" customFormat="1">
      <c r="A102" s="36"/>
      <c r="B102" s="37"/>
      <c r="C102" s="38"/>
      <c r="D102" s="193" t="s">
        <v>145</v>
      </c>
      <c r="E102" s="38"/>
      <c r="F102" s="194" t="s">
        <v>1684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145</v>
      </c>
      <c r="AU102" s="19" t="s">
        <v>79</v>
      </c>
    </row>
    <row r="103" spans="1:65" s="2" customFormat="1" ht="24.15" customHeight="1">
      <c r="A103" s="36"/>
      <c r="B103" s="37"/>
      <c r="C103" s="180" t="s">
        <v>184</v>
      </c>
      <c r="D103" s="180" t="s">
        <v>138</v>
      </c>
      <c r="E103" s="181" t="s">
        <v>1685</v>
      </c>
      <c r="F103" s="182" t="s">
        <v>1686</v>
      </c>
      <c r="G103" s="183" t="s">
        <v>1656</v>
      </c>
      <c r="H103" s="184">
        <v>1</v>
      </c>
      <c r="I103" s="185"/>
      <c r="J103" s="186">
        <f>ROUND(I103*H103,2)</f>
        <v>0</v>
      </c>
      <c r="K103" s="182" t="s">
        <v>142</v>
      </c>
      <c r="L103" s="41"/>
      <c r="M103" s="187" t="s">
        <v>18</v>
      </c>
      <c r="N103" s="188" t="s">
        <v>41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1657</v>
      </c>
      <c r="AT103" s="191" t="s">
        <v>138</v>
      </c>
      <c r="AU103" s="191" t="s">
        <v>79</v>
      </c>
      <c r="AY103" s="19" t="s">
        <v>136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77</v>
      </c>
      <c r="BK103" s="192">
        <f>ROUND(I103*H103,2)</f>
        <v>0</v>
      </c>
      <c r="BL103" s="19" t="s">
        <v>1657</v>
      </c>
      <c r="BM103" s="191" t="s">
        <v>1687</v>
      </c>
    </row>
    <row r="104" spans="1:65" s="2" customFormat="1">
      <c r="A104" s="36"/>
      <c r="B104" s="37"/>
      <c r="C104" s="38"/>
      <c r="D104" s="193" t="s">
        <v>145</v>
      </c>
      <c r="E104" s="38"/>
      <c r="F104" s="194" t="s">
        <v>1688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145</v>
      </c>
      <c r="AU104" s="19" t="s">
        <v>79</v>
      </c>
    </row>
    <row r="105" spans="1:65" s="12" customFormat="1" ht="22.8" customHeight="1">
      <c r="B105" s="164"/>
      <c r="C105" s="165"/>
      <c r="D105" s="166" t="s">
        <v>69</v>
      </c>
      <c r="E105" s="178" t="s">
        <v>1689</v>
      </c>
      <c r="F105" s="178" t="s">
        <v>1690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SUM(P106:P111)</f>
        <v>0</v>
      </c>
      <c r="Q105" s="172"/>
      <c r="R105" s="173">
        <f>SUM(R106:R111)</f>
        <v>0</v>
      </c>
      <c r="S105" s="172"/>
      <c r="T105" s="174">
        <f>SUM(T106:T111)</f>
        <v>0</v>
      </c>
      <c r="AR105" s="175" t="s">
        <v>168</v>
      </c>
      <c r="AT105" s="176" t="s">
        <v>69</v>
      </c>
      <c r="AU105" s="176" t="s">
        <v>77</v>
      </c>
      <c r="AY105" s="175" t="s">
        <v>136</v>
      </c>
      <c r="BK105" s="177">
        <f>SUM(BK106:BK111)</f>
        <v>0</v>
      </c>
    </row>
    <row r="106" spans="1:65" s="2" customFormat="1" ht="16.5" customHeight="1">
      <c r="A106" s="36"/>
      <c r="B106" s="37"/>
      <c r="C106" s="180" t="s">
        <v>190</v>
      </c>
      <c r="D106" s="180" t="s">
        <v>138</v>
      </c>
      <c r="E106" s="181" t="s">
        <v>1691</v>
      </c>
      <c r="F106" s="182" t="s">
        <v>1692</v>
      </c>
      <c r="G106" s="183" t="s">
        <v>1656</v>
      </c>
      <c r="H106" s="184">
        <v>1</v>
      </c>
      <c r="I106" s="185"/>
      <c r="J106" s="186">
        <f>ROUND(I106*H106,2)</f>
        <v>0</v>
      </c>
      <c r="K106" s="182" t="s">
        <v>142</v>
      </c>
      <c r="L106" s="41"/>
      <c r="M106" s="187" t="s">
        <v>18</v>
      </c>
      <c r="N106" s="188" t="s">
        <v>41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1657</v>
      </c>
      <c r="AT106" s="191" t="s">
        <v>138</v>
      </c>
      <c r="AU106" s="191" t="s">
        <v>79</v>
      </c>
      <c r="AY106" s="19" t="s">
        <v>136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77</v>
      </c>
      <c r="BK106" s="192">
        <f>ROUND(I106*H106,2)</f>
        <v>0</v>
      </c>
      <c r="BL106" s="19" t="s">
        <v>1657</v>
      </c>
      <c r="BM106" s="191" t="s">
        <v>1693</v>
      </c>
    </row>
    <row r="107" spans="1:65" s="2" customFormat="1">
      <c r="A107" s="36"/>
      <c r="B107" s="37"/>
      <c r="C107" s="38"/>
      <c r="D107" s="193" t="s">
        <v>145</v>
      </c>
      <c r="E107" s="38"/>
      <c r="F107" s="194" t="s">
        <v>1694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145</v>
      </c>
      <c r="AU107" s="19" t="s">
        <v>79</v>
      </c>
    </row>
    <row r="108" spans="1:65" s="2" customFormat="1" ht="16.5" customHeight="1">
      <c r="A108" s="36"/>
      <c r="B108" s="37"/>
      <c r="C108" s="180" t="s">
        <v>196</v>
      </c>
      <c r="D108" s="180" t="s">
        <v>138</v>
      </c>
      <c r="E108" s="181" t="s">
        <v>1695</v>
      </c>
      <c r="F108" s="182" t="s">
        <v>1696</v>
      </c>
      <c r="G108" s="183" t="s">
        <v>1656</v>
      </c>
      <c r="H108" s="184">
        <v>1</v>
      </c>
      <c r="I108" s="185"/>
      <c r="J108" s="186">
        <f>ROUND(I108*H108,2)</f>
        <v>0</v>
      </c>
      <c r="K108" s="182" t="s">
        <v>142</v>
      </c>
      <c r="L108" s="41"/>
      <c r="M108" s="187" t="s">
        <v>18</v>
      </c>
      <c r="N108" s="188" t="s">
        <v>41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1657</v>
      </c>
      <c r="AT108" s="191" t="s">
        <v>138</v>
      </c>
      <c r="AU108" s="191" t="s">
        <v>79</v>
      </c>
      <c r="AY108" s="19" t="s">
        <v>136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77</v>
      </c>
      <c r="BK108" s="192">
        <f>ROUND(I108*H108,2)</f>
        <v>0</v>
      </c>
      <c r="BL108" s="19" t="s">
        <v>1657</v>
      </c>
      <c r="BM108" s="191" t="s">
        <v>1697</v>
      </c>
    </row>
    <row r="109" spans="1:65" s="2" customFormat="1">
      <c r="A109" s="36"/>
      <c r="B109" s="37"/>
      <c r="C109" s="38"/>
      <c r="D109" s="193" t="s">
        <v>145</v>
      </c>
      <c r="E109" s="38"/>
      <c r="F109" s="194" t="s">
        <v>1698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145</v>
      </c>
      <c r="AU109" s="19" t="s">
        <v>79</v>
      </c>
    </row>
    <row r="110" spans="1:65" s="2" customFormat="1" ht="37.799999999999997" customHeight="1">
      <c r="A110" s="36"/>
      <c r="B110" s="37"/>
      <c r="C110" s="180" t="s">
        <v>204</v>
      </c>
      <c r="D110" s="180" t="s">
        <v>138</v>
      </c>
      <c r="E110" s="181" t="s">
        <v>1699</v>
      </c>
      <c r="F110" s="182" t="s">
        <v>1700</v>
      </c>
      <c r="G110" s="183" t="s">
        <v>1656</v>
      </c>
      <c r="H110" s="184">
        <v>1</v>
      </c>
      <c r="I110" s="185"/>
      <c r="J110" s="186">
        <f>ROUND(I110*H110,2)</f>
        <v>0</v>
      </c>
      <c r="K110" s="182" t="s">
        <v>142</v>
      </c>
      <c r="L110" s="41"/>
      <c r="M110" s="187" t="s">
        <v>18</v>
      </c>
      <c r="N110" s="188" t="s">
        <v>41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1657</v>
      </c>
      <c r="AT110" s="191" t="s">
        <v>138</v>
      </c>
      <c r="AU110" s="191" t="s">
        <v>79</v>
      </c>
      <c r="AY110" s="19" t="s">
        <v>136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77</v>
      </c>
      <c r="BK110" s="192">
        <f>ROUND(I110*H110,2)</f>
        <v>0</v>
      </c>
      <c r="BL110" s="19" t="s">
        <v>1657</v>
      </c>
      <c r="BM110" s="191" t="s">
        <v>1701</v>
      </c>
    </row>
    <row r="111" spans="1:65" s="2" customFormat="1">
      <c r="A111" s="36"/>
      <c r="B111" s="37"/>
      <c r="C111" s="38"/>
      <c r="D111" s="193" t="s">
        <v>145</v>
      </c>
      <c r="E111" s="38"/>
      <c r="F111" s="194" t="s">
        <v>1702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145</v>
      </c>
      <c r="AU111" s="19" t="s">
        <v>79</v>
      </c>
    </row>
    <row r="112" spans="1:65" s="12" customFormat="1" ht="22.8" customHeight="1">
      <c r="B112" s="164"/>
      <c r="C112" s="165"/>
      <c r="D112" s="166" t="s">
        <v>69</v>
      </c>
      <c r="E112" s="178" t="s">
        <v>1703</v>
      </c>
      <c r="F112" s="178" t="s">
        <v>1704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SUM(P113:P114)</f>
        <v>0</v>
      </c>
      <c r="Q112" s="172"/>
      <c r="R112" s="173">
        <f>SUM(R113:R114)</f>
        <v>0</v>
      </c>
      <c r="S112" s="172"/>
      <c r="T112" s="174">
        <f>SUM(T113:T114)</f>
        <v>0</v>
      </c>
      <c r="AR112" s="175" t="s">
        <v>168</v>
      </c>
      <c r="AT112" s="176" t="s">
        <v>69</v>
      </c>
      <c r="AU112" s="176" t="s">
        <v>77</v>
      </c>
      <c r="AY112" s="175" t="s">
        <v>136</v>
      </c>
      <c r="BK112" s="177">
        <f>SUM(BK113:BK114)</f>
        <v>0</v>
      </c>
    </row>
    <row r="113" spans="1:65" s="2" customFormat="1" ht="16.5" customHeight="1">
      <c r="A113" s="36"/>
      <c r="B113" s="37"/>
      <c r="C113" s="180" t="s">
        <v>212</v>
      </c>
      <c r="D113" s="180" t="s">
        <v>138</v>
      </c>
      <c r="E113" s="181" t="s">
        <v>1705</v>
      </c>
      <c r="F113" s="182" t="s">
        <v>1706</v>
      </c>
      <c r="G113" s="183" t="s">
        <v>1656</v>
      </c>
      <c r="H113" s="184">
        <v>1</v>
      </c>
      <c r="I113" s="185"/>
      <c r="J113" s="186">
        <f>ROUND(I113*H113,2)</f>
        <v>0</v>
      </c>
      <c r="K113" s="182" t="s">
        <v>142</v>
      </c>
      <c r="L113" s="41"/>
      <c r="M113" s="187" t="s">
        <v>18</v>
      </c>
      <c r="N113" s="188" t="s">
        <v>41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1657</v>
      </c>
      <c r="AT113" s="191" t="s">
        <v>138</v>
      </c>
      <c r="AU113" s="191" t="s">
        <v>79</v>
      </c>
      <c r="AY113" s="19" t="s">
        <v>136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77</v>
      </c>
      <c r="BK113" s="192">
        <f>ROUND(I113*H113,2)</f>
        <v>0</v>
      </c>
      <c r="BL113" s="19" t="s">
        <v>1657</v>
      </c>
      <c r="BM113" s="191" t="s">
        <v>1707</v>
      </c>
    </row>
    <row r="114" spans="1:65" s="2" customFormat="1">
      <c r="A114" s="36"/>
      <c r="B114" s="37"/>
      <c r="C114" s="38"/>
      <c r="D114" s="193" t="s">
        <v>145</v>
      </c>
      <c r="E114" s="38"/>
      <c r="F114" s="194" t="s">
        <v>1708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145</v>
      </c>
      <c r="AU114" s="19" t="s">
        <v>79</v>
      </c>
    </row>
    <row r="115" spans="1:65" s="12" customFormat="1" ht="22.8" hidden="1" customHeight="1">
      <c r="B115" s="164"/>
      <c r="C115" s="165"/>
      <c r="D115" s="166" t="s">
        <v>69</v>
      </c>
      <c r="E115" s="178" t="s">
        <v>1709</v>
      </c>
      <c r="F115" s="178" t="s">
        <v>1710</v>
      </c>
      <c r="G115" s="165"/>
      <c r="H115" s="165"/>
      <c r="I115" s="168"/>
      <c r="J115" s="179">
        <f>BK115</f>
        <v>0</v>
      </c>
      <c r="K115" s="165"/>
      <c r="L115" s="170"/>
      <c r="M115" s="171"/>
      <c r="N115" s="172"/>
      <c r="O115" s="172"/>
      <c r="P115" s="173">
        <f>SUM(P116:P117)</f>
        <v>0</v>
      </c>
      <c r="Q115" s="172"/>
      <c r="R115" s="173">
        <f>SUM(R116:R117)</f>
        <v>0</v>
      </c>
      <c r="S115" s="172"/>
      <c r="T115" s="174">
        <f>SUM(T116:T117)</f>
        <v>0</v>
      </c>
      <c r="AR115" s="175" t="s">
        <v>168</v>
      </c>
      <c r="AT115" s="176" t="s">
        <v>69</v>
      </c>
      <c r="AU115" s="176" t="s">
        <v>77</v>
      </c>
      <c r="AY115" s="175" t="s">
        <v>136</v>
      </c>
      <c r="BK115" s="177">
        <f>SUM(BK116:BK117)</f>
        <v>0</v>
      </c>
    </row>
    <row r="116" spans="1:65" s="2" customFormat="1" ht="16.5" hidden="1" customHeight="1">
      <c r="A116" s="36"/>
      <c r="B116" s="37"/>
      <c r="C116" s="180" t="s">
        <v>218</v>
      </c>
      <c r="D116" s="180" t="s">
        <v>138</v>
      </c>
      <c r="E116" s="181" t="s">
        <v>1711</v>
      </c>
      <c r="F116" s="182" t="s">
        <v>1712</v>
      </c>
      <c r="G116" s="183" t="s">
        <v>1656</v>
      </c>
      <c r="H116" s="184">
        <v>1</v>
      </c>
      <c r="I116" s="185"/>
      <c r="J116" s="186">
        <f>ROUND(I116*H116,2)</f>
        <v>0</v>
      </c>
      <c r="K116" s="182" t="s">
        <v>142</v>
      </c>
      <c r="L116" s="41"/>
      <c r="M116" s="187" t="s">
        <v>18</v>
      </c>
      <c r="N116" s="188" t="s">
        <v>41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1657</v>
      </c>
      <c r="AT116" s="191" t="s">
        <v>138</v>
      </c>
      <c r="AU116" s="191" t="s">
        <v>79</v>
      </c>
      <c r="AY116" s="19" t="s">
        <v>136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77</v>
      </c>
      <c r="BK116" s="192">
        <f>ROUND(I116*H116,2)</f>
        <v>0</v>
      </c>
      <c r="BL116" s="19" t="s">
        <v>1657</v>
      </c>
      <c r="BM116" s="191" t="s">
        <v>1713</v>
      </c>
    </row>
    <row r="117" spans="1:65" s="2" customFormat="1" hidden="1">
      <c r="A117" s="36"/>
      <c r="B117" s="37"/>
      <c r="C117" s="38"/>
      <c r="D117" s="193" t="s">
        <v>145</v>
      </c>
      <c r="E117" s="38"/>
      <c r="F117" s="194" t="s">
        <v>1714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145</v>
      </c>
      <c r="AU117" s="19" t="s">
        <v>79</v>
      </c>
    </row>
    <row r="118" spans="1:65" s="12" customFormat="1" ht="22.8" customHeight="1">
      <c r="B118" s="164"/>
      <c r="C118" s="165"/>
      <c r="D118" s="166" t="s">
        <v>69</v>
      </c>
      <c r="E118" s="178" t="s">
        <v>1715</v>
      </c>
      <c r="F118" s="178" t="s">
        <v>1716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SUM(P119:P120)</f>
        <v>0</v>
      </c>
      <c r="Q118" s="172"/>
      <c r="R118" s="173">
        <f>SUM(R119:R120)</f>
        <v>0</v>
      </c>
      <c r="S118" s="172"/>
      <c r="T118" s="174">
        <f>SUM(T119:T120)</f>
        <v>0</v>
      </c>
      <c r="AR118" s="175" t="s">
        <v>168</v>
      </c>
      <c r="AT118" s="176" t="s">
        <v>69</v>
      </c>
      <c r="AU118" s="176" t="s">
        <v>77</v>
      </c>
      <c r="AY118" s="175" t="s">
        <v>136</v>
      </c>
      <c r="BK118" s="177">
        <f>SUM(BK119:BK120)</f>
        <v>0</v>
      </c>
    </row>
    <row r="119" spans="1:65" s="2" customFormat="1" ht="16.5" customHeight="1">
      <c r="A119" s="36"/>
      <c r="B119" s="37"/>
      <c r="C119" s="180" t="s">
        <v>223</v>
      </c>
      <c r="D119" s="180" t="s">
        <v>138</v>
      </c>
      <c r="E119" s="181" t="s">
        <v>1717</v>
      </c>
      <c r="F119" s="182" t="s">
        <v>1718</v>
      </c>
      <c r="G119" s="183" t="s">
        <v>1656</v>
      </c>
      <c r="H119" s="184">
        <v>1</v>
      </c>
      <c r="I119" s="185"/>
      <c r="J119" s="186">
        <f>ROUND(I119*H119,2)</f>
        <v>0</v>
      </c>
      <c r="K119" s="182" t="s">
        <v>142</v>
      </c>
      <c r="L119" s="41"/>
      <c r="M119" s="187" t="s">
        <v>18</v>
      </c>
      <c r="N119" s="188" t="s">
        <v>41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1657</v>
      </c>
      <c r="AT119" s="191" t="s">
        <v>138</v>
      </c>
      <c r="AU119" s="191" t="s">
        <v>79</v>
      </c>
      <c r="AY119" s="19" t="s">
        <v>136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77</v>
      </c>
      <c r="BK119" s="192">
        <f>ROUND(I119*H119,2)</f>
        <v>0</v>
      </c>
      <c r="BL119" s="19" t="s">
        <v>1657</v>
      </c>
      <c r="BM119" s="191" t="s">
        <v>1719</v>
      </c>
    </row>
    <row r="120" spans="1:65" s="2" customFormat="1">
      <c r="A120" s="36"/>
      <c r="B120" s="37"/>
      <c r="C120" s="38"/>
      <c r="D120" s="193" t="s">
        <v>145</v>
      </c>
      <c r="E120" s="38"/>
      <c r="F120" s="194" t="s">
        <v>1720</v>
      </c>
      <c r="G120" s="38"/>
      <c r="H120" s="38"/>
      <c r="I120" s="195"/>
      <c r="J120" s="38"/>
      <c r="K120" s="38"/>
      <c r="L120" s="41"/>
      <c r="M120" s="242"/>
      <c r="N120" s="243"/>
      <c r="O120" s="244"/>
      <c r="P120" s="244"/>
      <c r="Q120" s="244"/>
      <c r="R120" s="244"/>
      <c r="S120" s="244"/>
      <c r="T120" s="245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145</v>
      </c>
      <c r="AU120" s="19" t="s">
        <v>79</v>
      </c>
    </row>
    <row r="121" spans="1:65" s="2" customFormat="1" ht="6.9" customHeight="1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X4RriVZUcOQKG9KIIu20z7lkgjoSM4uEQ2OaGyWaQHztNYid8hYMVjmM6b9ICTymdhWd+puxuikWjIAjVSaTrw==" saltValue="fDxjC6pXZwQ+bu/DE7tNNg==" spinCount="100000" sheet="1" objects="1" scenarios="1" formatColumns="0" formatRows="0" autoFilter="0"/>
  <autoFilter ref="C84:K120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2" r:id="rId2" xr:uid="{00000000-0004-0000-0600-000001000000}"/>
    <hyperlink ref="F94" r:id="rId3" xr:uid="{00000000-0004-0000-0600-000002000000}"/>
    <hyperlink ref="F96" r:id="rId4" xr:uid="{00000000-0004-0000-0600-000003000000}"/>
    <hyperlink ref="F98" r:id="rId5" xr:uid="{00000000-0004-0000-0600-000004000000}"/>
    <hyperlink ref="F100" r:id="rId6" xr:uid="{00000000-0004-0000-0600-000005000000}"/>
    <hyperlink ref="F102" r:id="rId7" xr:uid="{00000000-0004-0000-0600-000006000000}"/>
    <hyperlink ref="F104" r:id="rId8" xr:uid="{00000000-0004-0000-0600-000007000000}"/>
    <hyperlink ref="F107" r:id="rId9" xr:uid="{00000000-0004-0000-0600-000008000000}"/>
    <hyperlink ref="F109" r:id="rId10" xr:uid="{00000000-0004-0000-0600-000009000000}"/>
    <hyperlink ref="F111" r:id="rId11" xr:uid="{00000000-0004-0000-0600-00000A000000}"/>
    <hyperlink ref="F114" r:id="rId12" xr:uid="{00000000-0004-0000-0600-00000B000000}"/>
    <hyperlink ref="F117" r:id="rId13" xr:uid="{00000000-0004-0000-0600-00000C000000}"/>
    <hyperlink ref="F120" r:id="rId14" xr:uid="{00000000-0004-0000-0600-00000D000000}"/>
  </hyperlinks>
  <pageMargins left="0.39374999999999999" right="0.39374999999999999" top="0.39374999999999999" bottom="0.39374999999999999" header="0" footer="0"/>
  <pageSetup paperSize="9" scale="73" fitToHeight="100" orientation="landscape" blackAndWhite="1" r:id="rId15"/>
  <headerFooter>
    <oddHeader>&amp;LPD - Most ev.č. 19020-3 v obci Strážov&amp;CDOPAS s.r.o.&amp;RPOLOŽKOVÝ VÝKAZ VÝMĚR</oddHeader>
    <oddFooter>&amp;LVON_Vedlejší a ostatní náklady&amp;CStrana &amp;P z &amp;N&amp;RPoložkový soupis prací</oddFooter>
  </headerFooter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60" customWidth="1"/>
    <col min="2" max="2" width="1.7109375" style="260" customWidth="1"/>
    <col min="3" max="4" width="5" style="260" customWidth="1"/>
    <col min="5" max="5" width="11.7109375" style="260" customWidth="1"/>
    <col min="6" max="6" width="9.140625" style="260" customWidth="1"/>
    <col min="7" max="7" width="5" style="260" customWidth="1"/>
    <col min="8" max="8" width="77.85546875" style="260" customWidth="1"/>
    <col min="9" max="10" width="20" style="260" customWidth="1"/>
    <col min="11" max="11" width="1.7109375" style="260" customWidth="1"/>
  </cols>
  <sheetData>
    <row r="1" spans="2:11" s="1" customFormat="1" ht="37.5" customHeight="1"/>
    <row r="2" spans="2:11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s="17" customFormat="1" ht="45" customHeight="1">
      <c r="B3" s="264"/>
      <c r="C3" s="401" t="s">
        <v>1721</v>
      </c>
      <c r="D3" s="401"/>
      <c r="E3" s="401"/>
      <c r="F3" s="401"/>
      <c r="G3" s="401"/>
      <c r="H3" s="401"/>
      <c r="I3" s="401"/>
      <c r="J3" s="401"/>
      <c r="K3" s="265"/>
    </row>
    <row r="4" spans="2:11" s="1" customFormat="1" ht="25.5" customHeight="1">
      <c r="B4" s="266"/>
      <c r="C4" s="402" t="s">
        <v>1722</v>
      </c>
      <c r="D4" s="402"/>
      <c r="E4" s="402"/>
      <c r="F4" s="402"/>
      <c r="G4" s="402"/>
      <c r="H4" s="402"/>
      <c r="I4" s="402"/>
      <c r="J4" s="402"/>
      <c r="K4" s="267"/>
    </row>
    <row r="5" spans="2:11" s="1" customFormat="1" ht="5.25" customHeight="1">
      <c r="B5" s="266"/>
      <c r="C5" s="268"/>
      <c r="D5" s="268"/>
      <c r="E5" s="268"/>
      <c r="F5" s="268"/>
      <c r="G5" s="268"/>
      <c r="H5" s="268"/>
      <c r="I5" s="268"/>
      <c r="J5" s="268"/>
      <c r="K5" s="267"/>
    </row>
    <row r="6" spans="2:11" s="1" customFormat="1" ht="15" customHeight="1">
      <c r="B6" s="266"/>
      <c r="C6" s="400" t="s">
        <v>1723</v>
      </c>
      <c r="D6" s="400"/>
      <c r="E6" s="400"/>
      <c r="F6" s="400"/>
      <c r="G6" s="400"/>
      <c r="H6" s="400"/>
      <c r="I6" s="400"/>
      <c r="J6" s="400"/>
      <c r="K6" s="267"/>
    </row>
    <row r="7" spans="2:11" s="1" customFormat="1" ht="15" customHeight="1">
      <c r="B7" s="270"/>
      <c r="C7" s="400" t="s">
        <v>1724</v>
      </c>
      <c r="D7" s="400"/>
      <c r="E7" s="400"/>
      <c r="F7" s="400"/>
      <c r="G7" s="400"/>
      <c r="H7" s="400"/>
      <c r="I7" s="400"/>
      <c r="J7" s="400"/>
      <c r="K7" s="267"/>
    </row>
    <row r="8" spans="2:11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pans="2:11" s="1" customFormat="1" ht="15" customHeight="1">
      <c r="B9" s="270"/>
      <c r="C9" s="400" t="s">
        <v>1725</v>
      </c>
      <c r="D9" s="400"/>
      <c r="E9" s="400"/>
      <c r="F9" s="400"/>
      <c r="G9" s="400"/>
      <c r="H9" s="400"/>
      <c r="I9" s="400"/>
      <c r="J9" s="400"/>
      <c r="K9" s="267"/>
    </row>
    <row r="10" spans="2:11" s="1" customFormat="1" ht="15" customHeight="1">
      <c r="B10" s="270"/>
      <c r="C10" s="269"/>
      <c r="D10" s="400" t="s">
        <v>1726</v>
      </c>
      <c r="E10" s="400"/>
      <c r="F10" s="400"/>
      <c r="G10" s="400"/>
      <c r="H10" s="400"/>
      <c r="I10" s="400"/>
      <c r="J10" s="400"/>
      <c r="K10" s="267"/>
    </row>
    <row r="11" spans="2:11" s="1" customFormat="1" ht="15" customHeight="1">
      <c r="B11" s="270"/>
      <c r="C11" s="271"/>
      <c r="D11" s="400" t="s">
        <v>1727</v>
      </c>
      <c r="E11" s="400"/>
      <c r="F11" s="400"/>
      <c r="G11" s="400"/>
      <c r="H11" s="400"/>
      <c r="I11" s="400"/>
      <c r="J11" s="400"/>
      <c r="K11" s="267"/>
    </row>
    <row r="12" spans="2:11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pans="2:11" s="1" customFormat="1" ht="15" customHeight="1">
      <c r="B13" s="270"/>
      <c r="C13" s="271"/>
      <c r="D13" s="272" t="s">
        <v>1728</v>
      </c>
      <c r="E13" s="269"/>
      <c r="F13" s="269"/>
      <c r="G13" s="269"/>
      <c r="H13" s="269"/>
      <c r="I13" s="269"/>
      <c r="J13" s="269"/>
      <c r="K13" s="267"/>
    </row>
    <row r="14" spans="2:11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pans="2:11" s="1" customFormat="1" ht="15" customHeight="1">
      <c r="B15" s="270"/>
      <c r="C15" s="271"/>
      <c r="D15" s="400" t="s">
        <v>1729</v>
      </c>
      <c r="E15" s="400"/>
      <c r="F15" s="400"/>
      <c r="G15" s="400"/>
      <c r="H15" s="400"/>
      <c r="I15" s="400"/>
      <c r="J15" s="400"/>
      <c r="K15" s="267"/>
    </row>
    <row r="16" spans="2:11" s="1" customFormat="1" ht="15" customHeight="1">
      <c r="B16" s="270"/>
      <c r="C16" s="271"/>
      <c r="D16" s="400" t="s">
        <v>1730</v>
      </c>
      <c r="E16" s="400"/>
      <c r="F16" s="400"/>
      <c r="G16" s="400"/>
      <c r="H16" s="400"/>
      <c r="I16" s="400"/>
      <c r="J16" s="400"/>
      <c r="K16" s="267"/>
    </row>
    <row r="17" spans="2:11" s="1" customFormat="1" ht="15" customHeight="1">
      <c r="B17" s="270"/>
      <c r="C17" s="271"/>
      <c r="D17" s="400" t="s">
        <v>1731</v>
      </c>
      <c r="E17" s="400"/>
      <c r="F17" s="400"/>
      <c r="G17" s="400"/>
      <c r="H17" s="400"/>
      <c r="I17" s="400"/>
      <c r="J17" s="400"/>
      <c r="K17" s="267"/>
    </row>
    <row r="18" spans="2:11" s="1" customFormat="1" ht="15" customHeight="1">
      <c r="B18" s="270"/>
      <c r="C18" s="271"/>
      <c r="D18" s="271"/>
      <c r="E18" s="273" t="s">
        <v>76</v>
      </c>
      <c r="F18" s="400" t="s">
        <v>1732</v>
      </c>
      <c r="G18" s="400"/>
      <c r="H18" s="400"/>
      <c r="I18" s="400"/>
      <c r="J18" s="400"/>
      <c r="K18" s="267"/>
    </row>
    <row r="19" spans="2:11" s="1" customFormat="1" ht="15" customHeight="1">
      <c r="B19" s="270"/>
      <c r="C19" s="271"/>
      <c r="D19" s="271"/>
      <c r="E19" s="273" t="s">
        <v>1733</v>
      </c>
      <c r="F19" s="400" t="s">
        <v>1734</v>
      </c>
      <c r="G19" s="400"/>
      <c r="H19" s="400"/>
      <c r="I19" s="400"/>
      <c r="J19" s="400"/>
      <c r="K19" s="267"/>
    </row>
    <row r="20" spans="2:11" s="1" customFormat="1" ht="15" customHeight="1">
      <c r="B20" s="270"/>
      <c r="C20" s="271"/>
      <c r="D20" s="271"/>
      <c r="E20" s="273" t="s">
        <v>1735</v>
      </c>
      <c r="F20" s="400" t="s">
        <v>1736</v>
      </c>
      <c r="G20" s="400"/>
      <c r="H20" s="400"/>
      <c r="I20" s="400"/>
      <c r="J20" s="400"/>
      <c r="K20" s="267"/>
    </row>
    <row r="21" spans="2:11" s="1" customFormat="1" ht="15" customHeight="1">
      <c r="B21" s="270"/>
      <c r="C21" s="271"/>
      <c r="D21" s="271"/>
      <c r="E21" s="273" t="s">
        <v>100</v>
      </c>
      <c r="F21" s="400" t="s">
        <v>101</v>
      </c>
      <c r="G21" s="400"/>
      <c r="H21" s="400"/>
      <c r="I21" s="400"/>
      <c r="J21" s="400"/>
      <c r="K21" s="267"/>
    </row>
    <row r="22" spans="2:11" s="1" customFormat="1" ht="15" customHeight="1">
      <c r="B22" s="270"/>
      <c r="C22" s="271"/>
      <c r="D22" s="271"/>
      <c r="E22" s="273" t="s">
        <v>1737</v>
      </c>
      <c r="F22" s="400" t="s">
        <v>1738</v>
      </c>
      <c r="G22" s="400"/>
      <c r="H22" s="400"/>
      <c r="I22" s="400"/>
      <c r="J22" s="400"/>
      <c r="K22" s="267"/>
    </row>
    <row r="23" spans="2:11" s="1" customFormat="1" ht="15" customHeight="1">
      <c r="B23" s="270"/>
      <c r="C23" s="271"/>
      <c r="D23" s="271"/>
      <c r="E23" s="273" t="s">
        <v>83</v>
      </c>
      <c r="F23" s="400" t="s">
        <v>1739</v>
      </c>
      <c r="G23" s="400"/>
      <c r="H23" s="400"/>
      <c r="I23" s="400"/>
      <c r="J23" s="400"/>
      <c r="K23" s="267"/>
    </row>
    <row r="24" spans="2:11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pans="2:11" s="1" customFormat="1" ht="15" customHeight="1">
      <c r="B25" s="270"/>
      <c r="C25" s="400" t="s">
        <v>1740</v>
      </c>
      <c r="D25" s="400"/>
      <c r="E25" s="400"/>
      <c r="F25" s="400"/>
      <c r="G25" s="400"/>
      <c r="H25" s="400"/>
      <c r="I25" s="400"/>
      <c r="J25" s="400"/>
      <c r="K25" s="267"/>
    </row>
    <row r="26" spans="2:11" s="1" customFormat="1" ht="15" customHeight="1">
      <c r="B26" s="270"/>
      <c r="C26" s="400" t="s">
        <v>1741</v>
      </c>
      <c r="D26" s="400"/>
      <c r="E26" s="400"/>
      <c r="F26" s="400"/>
      <c r="G26" s="400"/>
      <c r="H26" s="400"/>
      <c r="I26" s="400"/>
      <c r="J26" s="400"/>
      <c r="K26" s="267"/>
    </row>
    <row r="27" spans="2:11" s="1" customFormat="1" ht="15" customHeight="1">
      <c r="B27" s="270"/>
      <c r="C27" s="269"/>
      <c r="D27" s="400" t="s">
        <v>1742</v>
      </c>
      <c r="E27" s="400"/>
      <c r="F27" s="400"/>
      <c r="G27" s="400"/>
      <c r="H27" s="400"/>
      <c r="I27" s="400"/>
      <c r="J27" s="400"/>
      <c r="K27" s="267"/>
    </row>
    <row r="28" spans="2:11" s="1" customFormat="1" ht="15" customHeight="1">
      <c r="B28" s="270"/>
      <c r="C28" s="271"/>
      <c r="D28" s="400" t="s">
        <v>1743</v>
      </c>
      <c r="E28" s="400"/>
      <c r="F28" s="400"/>
      <c r="G28" s="400"/>
      <c r="H28" s="400"/>
      <c r="I28" s="400"/>
      <c r="J28" s="400"/>
      <c r="K28" s="267"/>
    </row>
    <row r="29" spans="2:11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pans="2:11" s="1" customFormat="1" ht="15" customHeight="1">
      <c r="B30" s="270"/>
      <c r="C30" s="271"/>
      <c r="D30" s="400" t="s">
        <v>1744</v>
      </c>
      <c r="E30" s="400"/>
      <c r="F30" s="400"/>
      <c r="G30" s="400"/>
      <c r="H30" s="400"/>
      <c r="I30" s="400"/>
      <c r="J30" s="400"/>
      <c r="K30" s="267"/>
    </row>
    <row r="31" spans="2:11" s="1" customFormat="1" ht="15" customHeight="1">
      <c r="B31" s="270"/>
      <c r="C31" s="271"/>
      <c r="D31" s="400" t="s">
        <v>1745</v>
      </c>
      <c r="E31" s="400"/>
      <c r="F31" s="400"/>
      <c r="G31" s="400"/>
      <c r="H31" s="400"/>
      <c r="I31" s="400"/>
      <c r="J31" s="400"/>
      <c r="K31" s="267"/>
    </row>
    <row r="32" spans="2:11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pans="2:11" s="1" customFormat="1" ht="15" customHeight="1">
      <c r="B33" s="270"/>
      <c r="C33" s="271"/>
      <c r="D33" s="400" t="s">
        <v>1746</v>
      </c>
      <c r="E33" s="400"/>
      <c r="F33" s="400"/>
      <c r="G33" s="400"/>
      <c r="H33" s="400"/>
      <c r="I33" s="400"/>
      <c r="J33" s="400"/>
      <c r="K33" s="267"/>
    </row>
    <row r="34" spans="2:11" s="1" customFormat="1" ht="15" customHeight="1">
      <c r="B34" s="270"/>
      <c r="C34" s="271"/>
      <c r="D34" s="400" t="s">
        <v>1747</v>
      </c>
      <c r="E34" s="400"/>
      <c r="F34" s="400"/>
      <c r="G34" s="400"/>
      <c r="H34" s="400"/>
      <c r="I34" s="400"/>
      <c r="J34" s="400"/>
      <c r="K34" s="267"/>
    </row>
    <row r="35" spans="2:11" s="1" customFormat="1" ht="15" customHeight="1">
      <c r="B35" s="270"/>
      <c r="C35" s="271"/>
      <c r="D35" s="400" t="s">
        <v>1748</v>
      </c>
      <c r="E35" s="400"/>
      <c r="F35" s="400"/>
      <c r="G35" s="400"/>
      <c r="H35" s="400"/>
      <c r="I35" s="400"/>
      <c r="J35" s="400"/>
      <c r="K35" s="267"/>
    </row>
    <row r="36" spans="2:11" s="1" customFormat="1" ht="15" customHeight="1">
      <c r="B36" s="270"/>
      <c r="C36" s="271"/>
      <c r="D36" s="269"/>
      <c r="E36" s="272" t="s">
        <v>122</v>
      </c>
      <c r="F36" s="269"/>
      <c r="G36" s="400" t="s">
        <v>1749</v>
      </c>
      <c r="H36" s="400"/>
      <c r="I36" s="400"/>
      <c r="J36" s="400"/>
      <c r="K36" s="267"/>
    </row>
    <row r="37" spans="2:11" s="1" customFormat="1" ht="30.75" customHeight="1">
      <c r="B37" s="270"/>
      <c r="C37" s="271"/>
      <c r="D37" s="269"/>
      <c r="E37" s="272" t="s">
        <v>1750</v>
      </c>
      <c r="F37" s="269"/>
      <c r="G37" s="400" t="s">
        <v>1751</v>
      </c>
      <c r="H37" s="400"/>
      <c r="I37" s="400"/>
      <c r="J37" s="400"/>
      <c r="K37" s="267"/>
    </row>
    <row r="38" spans="2:11" s="1" customFormat="1" ht="15" customHeight="1">
      <c r="B38" s="270"/>
      <c r="C38" s="271"/>
      <c r="D38" s="269"/>
      <c r="E38" s="272" t="s">
        <v>51</v>
      </c>
      <c r="F38" s="269"/>
      <c r="G38" s="400" t="s">
        <v>1752</v>
      </c>
      <c r="H38" s="400"/>
      <c r="I38" s="400"/>
      <c r="J38" s="400"/>
      <c r="K38" s="267"/>
    </row>
    <row r="39" spans="2:11" s="1" customFormat="1" ht="15" customHeight="1">
      <c r="B39" s="270"/>
      <c r="C39" s="271"/>
      <c r="D39" s="269"/>
      <c r="E39" s="272" t="s">
        <v>52</v>
      </c>
      <c r="F39" s="269"/>
      <c r="G39" s="400" t="s">
        <v>1753</v>
      </c>
      <c r="H39" s="400"/>
      <c r="I39" s="400"/>
      <c r="J39" s="400"/>
      <c r="K39" s="267"/>
    </row>
    <row r="40" spans="2:11" s="1" customFormat="1" ht="15" customHeight="1">
      <c r="B40" s="270"/>
      <c r="C40" s="271"/>
      <c r="D40" s="269"/>
      <c r="E40" s="272" t="s">
        <v>123</v>
      </c>
      <c r="F40" s="269"/>
      <c r="G40" s="400" t="s">
        <v>1754</v>
      </c>
      <c r="H40" s="400"/>
      <c r="I40" s="400"/>
      <c r="J40" s="400"/>
      <c r="K40" s="267"/>
    </row>
    <row r="41" spans="2:11" s="1" customFormat="1" ht="15" customHeight="1">
      <c r="B41" s="270"/>
      <c r="C41" s="271"/>
      <c r="D41" s="269"/>
      <c r="E41" s="272" t="s">
        <v>124</v>
      </c>
      <c r="F41" s="269"/>
      <c r="G41" s="400" t="s">
        <v>1755</v>
      </c>
      <c r="H41" s="400"/>
      <c r="I41" s="400"/>
      <c r="J41" s="400"/>
      <c r="K41" s="267"/>
    </row>
    <row r="42" spans="2:11" s="1" customFormat="1" ht="15" customHeight="1">
      <c r="B42" s="270"/>
      <c r="C42" s="271"/>
      <c r="D42" s="269"/>
      <c r="E42" s="272" t="s">
        <v>1756</v>
      </c>
      <c r="F42" s="269"/>
      <c r="G42" s="400" t="s">
        <v>1757</v>
      </c>
      <c r="H42" s="400"/>
      <c r="I42" s="400"/>
      <c r="J42" s="400"/>
      <c r="K42" s="267"/>
    </row>
    <row r="43" spans="2:11" s="1" customFormat="1" ht="15" customHeight="1">
      <c r="B43" s="270"/>
      <c r="C43" s="271"/>
      <c r="D43" s="269"/>
      <c r="E43" s="272"/>
      <c r="F43" s="269"/>
      <c r="G43" s="400" t="s">
        <v>1758</v>
      </c>
      <c r="H43" s="400"/>
      <c r="I43" s="400"/>
      <c r="J43" s="400"/>
      <c r="K43" s="267"/>
    </row>
    <row r="44" spans="2:11" s="1" customFormat="1" ht="15" customHeight="1">
      <c r="B44" s="270"/>
      <c r="C44" s="271"/>
      <c r="D44" s="269"/>
      <c r="E44" s="272" t="s">
        <v>1759</v>
      </c>
      <c r="F44" s="269"/>
      <c r="G44" s="400" t="s">
        <v>1760</v>
      </c>
      <c r="H44" s="400"/>
      <c r="I44" s="400"/>
      <c r="J44" s="400"/>
      <c r="K44" s="267"/>
    </row>
    <row r="45" spans="2:11" s="1" customFormat="1" ht="15" customHeight="1">
      <c r="B45" s="270"/>
      <c r="C45" s="271"/>
      <c r="D45" s="269"/>
      <c r="E45" s="272" t="s">
        <v>126</v>
      </c>
      <c r="F45" s="269"/>
      <c r="G45" s="400" t="s">
        <v>1761</v>
      </c>
      <c r="H45" s="400"/>
      <c r="I45" s="400"/>
      <c r="J45" s="400"/>
      <c r="K45" s="267"/>
    </row>
    <row r="46" spans="2:11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pans="2:11" s="1" customFormat="1" ht="15" customHeight="1">
      <c r="B47" s="270"/>
      <c r="C47" s="271"/>
      <c r="D47" s="400" t="s">
        <v>1762</v>
      </c>
      <c r="E47" s="400"/>
      <c r="F47" s="400"/>
      <c r="G47" s="400"/>
      <c r="H47" s="400"/>
      <c r="I47" s="400"/>
      <c r="J47" s="400"/>
      <c r="K47" s="267"/>
    </row>
    <row r="48" spans="2:11" s="1" customFormat="1" ht="15" customHeight="1">
      <c r="B48" s="270"/>
      <c r="C48" s="271"/>
      <c r="D48" s="271"/>
      <c r="E48" s="400" t="s">
        <v>1763</v>
      </c>
      <c r="F48" s="400"/>
      <c r="G48" s="400"/>
      <c r="H48" s="400"/>
      <c r="I48" s="400"/>
      <c r="J48" s="400"/>
      <c r="K48" s="267"/>
    </row>
    <row r="49" spans="2:11" s="1" customFormat="1" ht="15" customHeight="1">
      <c r="B49" s="270"/>
      <c r="C49" s="271"/>
      <c r="D49" s="271"/>
      <c r="E49" s="400" t="s">
        <v>1764</v>
      </c>
      <c r="F49" s="400"/>
      <c r="G49" s="400"/>
      <c r="H49" s="400"/>
      <c r="I49" s="400"/>
      <c r="J49" s="400"/>
      <c r="K49" s="267"/>
    </row>
    <row r="50" spans="2:11" s="1" customFormat="1" ht="15" customHeight="1">
      <c r="B50" s="270"/>
      <c r="C50" s="271"/>
      <c r="D50" s="271"/>
      <c r="E50" s="400" t="s">
        <v>1765</v>
      </c>
      <c r="F50" s="400"/>
      <c r="G50" s="400"/>
      <c r="H50" s="400"/>
      <c r="I50" s="400"/>
      <c r="J50" s="400"/>
      <c r="K50" s="267"/>
    </row>
    <row r="51" spans="2:11" s="1" customFormat="1" ht="15" customHeight="1">
      <c r="B51" s="270"/>
      <c r="C51" s="271"/>
      <c r="D51" s="400" t="s">
        <v>1766</v>
      </c>
      <c r="E51" s="400"/>
      <c r="F51" s="400"/>
      <c r="G51" s="400"/>
      <c r="H51" s="400"/>
      <c r="I51" s="400"/>
      <c r="J51" s="400"/>
      <c r="K51" s="267"/>
    </row>
    <row r="52" spans="2:11" s="1" customFormat="1" ht="25.5" customHeight="1">
      <c r="B52" s="266"/>
      <c r="C52" s="402" t="s">
        <v>1767</v>
      </c>
      <c r="D52" s="402"/>
      <c r="E52" s="402"/>
      <c r="F52" s="402"/>
      <c r="G52" s="402"/>
      <c r="H52" s="402"/>
      <c r="I52" s="402"/>
      <c r="J52" s="402"/>
      <c r="K52" s="267"/>
    </row>
    <row r="53" spans="2:11" s="1" customFormat="1" ht="5.25" customHeight="1">
      <c r="B53" s="266"/>
      <c r="C53" s="268"/>
      <c r="D53" s="268"/>
      <c r="E53" s="268"/>
      <c r="F53" s="268"/>
      <c r="G53" s="268"/>
      <c r="H53" s="268"/>
      <c r="I53" s="268"/>
      <c r="J53" s="268"/>
      <c r="K53" s="267"/>
    </row>
    <row r="54" spans="2:11" s="1" customFormat="1" ht="15" customHeight="1">
      <c r="B54" s="266"/>
      <c r="C54" s="400" t="s">
        <v>1768</v>
      </c>
      <c r="D54" s="400"/>
      <c r="E54" s="400"/>
      <c r="F54" s="400"/>
      <c r="G54" s="400"/>
      <c r="H54" s="400"/>
      <c r="I54" s="400"/>
      <c r="J54" s="400"/>
      <c r="K54" s="267"/>
    </row>
    <row r="55" spans="2:11" s="1" customFormat="1" ht="15" customHeight="1">
      <c r="B55" s="266"/>
      <c r="C55" s="400" t="s">
        <v>1769</v>
      </c>
      <c r="D55" s="400"/>
      <c r="E55" s="400"/>
      <c r="F55" s="400"/>
      <c r="G55" s="400"/>
      <c r="H55" s="400"/>
      <c r="I55" s="400"/>
      <c r="J55" s="400"/>
      <c r="K55" s="267"/>
    </row>
    <row r="56" spans="2:11" s="1" customFormat="1" ht="12.75" customHeight="1">
      <c r="B56" s="266"/>
      <c r="C56" s="269"/>
      <c r="D56" s="269"/>
      <c r="E56" s="269"/>
      <c r="F56" s="269"/>
      <c r="G56" s="269"/>
      <c r="H56" s="269"/>
      <c r="I56" s="269"/>
      <c r="J56" s="269"/>
      <c r="K56" s="267"/>
    </row>
    <row r="57" spans="2:11" s="1" customFormat="1" ht="15" customHeight="1">
      <c r="B57" s="266"/>
      <c r="C57" s="400" t="s">
        <v>1770</v>
      </c>
      <c r="D57" s="400"/>
      <c r="E57" s="400"/>
      <c r="F57" s="400"/>
      <c r="G57" s="400"/>
      <c r="H57" s="400"/>
      <c r="I57" s="400"/>
      <c r="J57" s="400"/>
      <c r="K57" s="267"/>
    </row>
    <row r="58" spans="2:11" s="1" customFormat="1" ht="15" customHeight="1">
      <c r="B58" s="266"/>
      <c r="C58" s="271"/>
      <c r="D58" s="400" t="s">
        <v>1771</v>
      </c>
      <c r="E58" s="400"/>
      <c r="F58" s="400"/>
      <c r="G58" s="400"/>
      <c r="H58" s="400"/>
      <c r="I58" s="400"/>
      <c r="J58" s="400"/>
      <c r="K58" s="267"/>
    </row>
    <row r="59" spans="2:11" s="1" customFormat="1" ht="15" customHeight="1">
      <c r="B59" s="266"/>
      <c r="C59" s="271"/>
      <c r="D59" s="400" t="s">
        <v>1772</v>
      </c>
      <c r="E59" s="400"/>
      <c r="F59" s="400"/>
      <c r="G59" s="400"/>
      <c r="H59" s="400"/>
      <c r="I59" s="400"/>
      <c r="J59" s="400"/>
      <c r="K59" s="267"/>
    </row>
    <row r="60" spans="2:11" s="1" customFormat="1" ht="15" customHeight="1">
      <c r="B60" s="266"/>
      <c r="C60" s="271"/>
      <c r="D60" s="400" t="s">
        <v>1773</v>
      </c>
      <c r="E60" s="400"/>
      <c r="F60" s="400"/>
      <c r="G60" s="400"/>
      <c r="H60" s="400"/>
      <c r="I60" s="400"/>
      <c r="J60" s="400"/>
      <c r="K60" s="267"/>
    </row>
    <row r="61" spans="2:11" s="1" customFormat="1" ht="15" customHeight="1">
      <c r="B61" s="266"/>
      <c r="C61" s="271"/>
      <c r="D61" s="400" t="s">
        <v>1774</v>
      </c>
      <c r="E61" s="400"/>
      <c r="F61" s="400"/>
      <c r="G61" s="400"/>
      <c r="H61" s="400"/>
      <c r="I61" s="400"/>
      <c r="J61" s="400"/>
      <c r="K61" s="267"/>
    </row>
    <row r="62" spans="2:11" s="1" customFormat="1" ht="15" customHeight="1">
      <c r="B62" s="266"/>
      <c r="C62" s="271"/>
      <c r="D62" s="404" t="s">
        <v>1775</v>
      </c>
      <c r="E62" s="404"/>
      <c r="F62" s="404"/>
      <c r="G62" s="404"/>
      <c r="H62" s="404"/>
      <c r="I62" s="404"/>
      <c r="J62" s="404"/>
      <c r="K62" s="267"/>
    </row>
    <row r="63" spans="2:11" s="1" customFormat="1" ht="15" customHeight="1">
      <c r="B63" s="266"/>
      <c r="C63" s="271"/>
      <c r="D63" s="400" t="s">
        <v>1776</v>
      </c>
      <c r="E63" s="400"/>
      <c r="F63" s="400"/>
      <c r="G63" s="400"/>
      <c r="H63" s="400"/>
      <c r="I63" s="400"/>
      <c r="J63" s="400"/>
      <c r="K63" s="267"/>
    </row>
    <row r="64" spans="2:11" s="1" customFormat="1" ht="12.75" customHeight="1">
      <c r="B64" s="266"/>
      <c r="C64" s="271"/>
      <c r="D64" s="271"/>
      <c r="E64" s="274"/>
      <c r="F64" s="271"/>
      <c r="G64" s="271"/>
      <c r="H64" s="271"/>
      <c r="I64" s="271"/>
      <c r="J64" s="271"/>
      <c r="K64" s="267"/>
    </row>
    <row r="65" spans="2:11" s="1" customFormat="1" ht="15" customHeight="1">
      <c r="B65" s="266"/>
      <c r="C65" s="271"/>
      <c r="D65" s="400" t="s">
        <v>1777</v>
      </c>
      <c r="E65" s="400"/>
      <c r="F65" s="400"/>
      <c r="G65" s="400"/>
      <c r="H65" s="400"/>
      <c r="I65" s="400"/>
      <c r="J65" s="400"/>
      <c r="K65" s="267"/>
    </row>
    <row r="66" spans="2:11" s="1" customFormat="1" ht="15" customHeight="1">
      <c r="B66" s="266"/>
      <c r="C66" s="271"/>
      <c r="D66" s="404" t="s">
        <v>1778</v>
      </c>
      <c r="E66" s="404"/>
      <c r="F66" s="404"/>
      <c r="G66" s="404"/>
      <c r="H66" s="404"/>
      <c r="I66" s="404"/>
      <c r="J66" s="404"/>
      <c r="K66" s="267"/>
    </row>
    <row r="67" spans="2:11" s="1" customFormat="1" ht="15" customHeight="1">
      <c r="B67" s="266"/>
      <c r="C67" s="271"/>
      <c r="D67" s="400" t="s">
        <v>1779</v>
      </c>
      <c r="E67" s="400"/>
      <c r="F67" s="400"/>
      <c r="G67" s="400"/>
      <c r="H67" s="400"/>
      <c r="I67" s="400"/>
      <c r="J67" s="400"/>
      <c r="K67" s="267"/>
    </row>
    <row r="68" spans="2:11" s="1" customFormat="1" ht="15" customHeight="1">
      <c r="B68" s="266"/>
      <c r="C68" s="271"/>
      <c r="D68" s="400" t="s">
        <v>1780</v>
      </c>
      <c r="E68" s="400"/>
      <c r="F68" s="400"/>
      <c r="G68" s="400"/>
      <c r="H68" s="400"/>
      <c r="I68" s="400"/>
      <c r="J68" s="400"/>
      <c r="K68" s="267"/>
    </row>
    <row r="69" spans="2:11" s="1" customFormat="1" ht="15" customHeight="1">
      <c r="B69" s="266"/>
      <c r="C69" s="271"/>
      <c r="D69" s="400" t="s">
        <v>1781</v>
      </c>
      <c r="E69" s="400"/>
      <c r="F69" s="400"/>
      <c r="G69" s="400"/>
      <c r="H69" s="400"/>
      <c r="I69" s="400"/>
      <c r="J69" s="400"/>
      <c r="K69" s="267"/>
    </row>
    <row r="70" spans="2:11" s="1" customFormat="1" ht="15" customHeight="1">
      <c r="B70" s="266"/>
      <c r="C70" s="271"/>
      <c r="D70" s="400" t="s">
        <v>1782</v>
      </c>
      <c r="E70" s="400"/>
      <c r="F70" s="400"/>
      <c r="G70" s="400"/>
      <c r="H70" s="400"/>
      <c r="I70" s="400"/>
      <c r="J70" s="400"/>
      <c r="K70" s="267"/>
    </row>
    <row r="71" spans="2:1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pans="2:11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pans="2:11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pans="2:11" s="1" customFormat="1" ht="45" customHeight="1">
      <c r="B75" s="283"/>
      <c r="C75" s="403" t="s">
        <v>1783</v>
      </c>
      <c r="D75" s="403"/>
      <c r="E75" s="403"/>
      <c r="F75" s="403"/>
      <c r="G75" s="403"/>
      <c r="H75" s="403"/>
      <c r="I75" s="403"/>
      <c r="J75" s="403"/>
      <c r="K75" s="284"/>
    </row>
    <row r="76" spans="2:11" s="1" customFormat="1" ht="17.25" customHeight="1">
      <c r="B76" s="283"/>
      <c r="C76" s="285" t="s">
        <v>1784</v>
      </c>
      <c r="D76" s="285"/>
      <c r="E76" s="285"/>
      <c r="F76" s="285" t="s">
        <v>1785</v>
      </c>
      <c r="G76" s="286"/>
      <c r="H76" s="285" t="s">
        <v>52</v>
      </c>
      <c r="I76" s="285" t="s">
        <v>55</v>
      </c>
      <c r="J76" s="285" t="s">
        <v>1786</v>
      </c>
      <c r="K76" s="284"/>
    </row>
    <row r="77" spans="2:11" s="1" customFormat="1" ht="17.25" customHeight="1">
      <c r="B77" s="283"/>
      <c r="C77" s="287" t="s">
        <v>1787</v>
      </c>
      <c r="D77" s="287"/>
      <c r="E77" s="287"/>
      <c r="F77" s="288" t="s">
        <v>1788</v>
      </c>
      <c r="G77" s="289"/>
      <c r="H77" s="287"/>
      <c r="I77" s="287"/>
      <c r="J77" s="287" t="s">
        <v>1789</v>
      </c>
      <c r="K77" s="284"/>
    </row>
    <row r="78" spans="2:11" s="1" customFormat="1" ht="5.25" customHeight="1">
      <c r="B78" s="283"/>
      <c r="C78" s="290"/>
      <c r="D78" s="290"/>
      <c r="E78" s="290"/>
      <c r="F78" s="290"/>
      <c r="G78" s="291"/>
      <c r="H78" s="290"/>
      <c r="I78" s="290"/>
      <c r="J78" s="290"/>
      <c r="K78" s="284"/>
    </row>
    <row r="79" spans="2:11" s="1" customFormat="1" ht="15" customHeight="1">
      <c r="B79" s="283"/>
      <c r="C79" s="272" t="s">
        <v>51</v>
      </c>
      <c r="D79" s="292"/>
      <c r="E79" s="292"/>
      <c r="F79" s="293" t="s">
        <v>1790</v>
      </c>
      <c r="G79" s="294"/>
      <c r="H79" s="272" t="s">
        <v>1791</v>
      </c>
      <c r="I79" s="272" t="s">
        <v>1792</v>
      </c>
      <c r="J79" s="272">
        <v>20</v>
      </c>
      <c r="K79" s="284"/>
    </row>
    <row r="80" spans="2:11" s="1" customFormat="1" ht="15" customHeight="1">
      <c r="B80" s="283"/>
      <c r="C80" s="272" t="s">
        <v>1793</v>
      </c>
      <c r="D80" s="272"/>
      <c r="E80" s="272"/>
      <c r="F80" s="293" t="s">
        <v>1790</v>
      </c>
      <c r="G80" s="294"/>
      <c r="H80" s="272" t="s">
        <v>1794</v>
      </c>
      <c r="I80" s="272" t="s">
        <v>1792</v>
      </c>
      <c r="J80" s="272">
        <v>120</v>
      </c>
      <c r="K80" s="284"/>
    </row>
    <row r="81" spans="2:11" s="1" customFormat="1" ht="15" customHeight="1">
      <c r="B81" s="295"/>
      <c r="C81" s="272" t="s">
        <v>1795</v>
      </c>
      <c r="D81" s="272"/>
      <c r="E81" s="272"/>
      <c r="F81" s="293" t="s">
        <v>1796</v>
      </c>
      <c r="G81" s="294"/>
      <c r="H81" s="272" t="s">
        <v>1797</v>
      </c>
      <c r="I81" s="272" t="s">
        <v>1792</v>
      </c>
      <c r="J81" s="272">
        <v>50</v>
      </c>
      <c r="K81" s="284"/>
    </row>
    <row r="82" spans="2:11" s="1" customFormat="1" ht="15" customHeight="1">
      <c r="B82" s="295"/>
      <c r="C82" s="272" t="s">
        <v>1798</v>
      </c>
      <c r="D82" s="272"/>
      <c r="E82" s="272"/>
      <c r="F82" s="293" t="s">
        <v>1790</v>
      </c>
      <c r="G82" s="294"/>
      <c r="H82" s="272" t="s">
        <v>1799</v>
      </c>
      <c r="I82" s="272" t="s">
        <v>1800</v>
      </c>
      <c r="J82" s="272"/>
      <c r="K82" s="284"/>
    </row>
    <row r="83" spans="2:11" s="1" customFormat="1" ht="15" customHeight="1">
      <c r="B83" s="295"/>
      <c r="C83" s="296" t="s">
        <v>1801</v>
      </c>
      <c r="D83" s="296"/>
      <c r="E83" s="296"/>
      <c r="F83" s="297" t="s">
        <v>1796</v>
      </c>
      <c r="G83" s="296"/>
      <c r="H83" s="296" t="s">
        <v>1802</v>
      </c>
      <c r="I83" s="296" t="s">
        <v>1792</v>
      </c>
      <c r="J83" s="296">
        <v>15</v>
      </c>
      <c r="K83" s="284"/>
    </row>
    <row r="84" spans="2:11" s="1" customFormat="1" ht="15" customHeight="1">
      <c r="B84" s="295"/>
      <c r="C84" s="296" t="s">
        <v>1803</v>
      </c>
      <c r="D84" s="296"/>
      <c r="E84" s="296"/>
      <c r="F84" s="297" t="s">
        <v>1796</v>
      </c>
      <c r="G84" s="296"/>
      <c r="H84" s="296" t="s">
        <v>1804</v>
      </c>
      <c r="I84" s="296" t="s">
        <v>1792</v>
      </c>
      <c r="J84" s="296">
        <v>15</v>
      </c>
      <c r="K84" s="284"/>
    </row>
    <row r="85" spans="2:11" s="1" customFormat="1" ht="15" customHeight="1">
      <c r="B85" s="295"/>
      <c r="C85" s="296" t="s">
        <v>1805</v>
      </c>
      <c r="D85" s="296"/>
      <c r="E85" s="296"/>
      <c r="F85" s="297" t="s">
        <v>1796</v>
      </c>
      <c r="G85" s="296"/>
      <c r="H85" s="296" t="s">
        <v>1806</v>
      </c>
      <c r="I85" s="296" t="s">
        <v>1792</v>
      </c>
      <c r="J85" s="296">
        <v>20</v>
      </c>
      <c r="K85" s="284"/>
    </row>
    <row r="86" spans="2:11" s="1" customFormat="1" ht="15" customHeight="1">
      <c r="B86" s="295"/>
      <c r="C86" s="296" t="s">
        <v>1807</v>
      </c>
      <c r="D86" s="296"/>
      <c r="E86" s="296"/>
      <c r="F86" s="297" t="s">
        <v>1796</v>
      </c>
      <c r="G86" s="296"/>
      <c r="H86" s="296" t="s">
        <v>1808</v>
      </c>
      <c r="I86" s="296" t="s">
        <v>1792</v>
      </c>
      <c r="J86" s="296">
        <v>20</v>
      </c>
      <c r="K86" s="284"/>
    </row>
    <row r="87" spans="2:11" s="1" customFormat="1" ht="15" customHeight="1">
      <c r="B87" s="295"/>
      <c r="C87" s="272" t="s">
        <v>1809</v>
      </c>
      <c r="D87" s="272"/>
      <c r="E87" s="272"/>
      <c r="F87" s="293" t="s">
        <v>1796</v>
      </c>
      <c r="G87" s="294"/>
      <c r="H87" s="272" t="s">
        <v>1810</v>
      </c>
      <c r="I87" s="272" t="s">
        <v>1792</v>
      </c>
      <c r="J87" s="272">
        <v>50</v>
      </c>
      <c r="K87" s="284"/>
    </row>
    <row r="88" spans="2:11" s="1" customFormat="1" ht="15" customHeight="1">
      <c r="B88" s="295"/>
      <c r="C88" s="272" t="s">
        <v>1811</v>
      </c>
      <c r="D88" s="272"/>
      <c r="E88" s="272"/>
      <c r="F88" s="293" t="s">
        <v>1796</v>
      </c>
      <c r="G88" s="294"/>
      <c r="H88" s="272" t="s">
        <v>1812</v>
      </c>
      <c r="I88" s="272" t="s">
        <v>1792</v>
      </c>
      <c r="J88" s="272">
        <v>20</v>
      </c>
      <c r="K88" s="284"/>
    </row>
    <row r="89" spans="2:11" s="1" customFormat="1" ht="15" customHeight="1">
      <c r="B89" s="295"/>
      <c r="C89" s="272" t="s">
        <v>1813</v>
      </c>
      <c r="D89" s="272"/>
      <c r="E89" s="272"/>
      <c r="F89" s="293" t="s">
        <v>1796</v>
      </c>
      <c r="G89" s="294"/>
      <c r="H89" s="272" t="s">
        <v>1814</v>
      </c>
      <c r="I89" s="272" t="s">
        <v>1792</v>
      </c>
      <c r="J89" s="272">
        <v>20</v>
      </c>
      <c r="K89" s="284"/>
    </row>
    <row r="90" spans="2:11" s="1" customFormat="1" ht="15" customHeight="1">
      <c r="B90" s="295"/>
      <c r="C90" s="272" t="s">
        <v>1815</v>
      </c>
      <c r="D90" s="272"/>
      <c r="E90" s="272"/>
      <c r="F90" s="293" t="s">
        <v>1796</v>
      </c>
      <c r="G90" s="294"/>
      <c r="H90" s="272" t="s">
        <v>1816</v>
      </c>
      <c r="I90" s="272" t="s">
        <v>1792</v>
      </c>
      <c r="J90" s="272">
        <v>50</v>
      </c>
      <c r="K90" s="284"/>
    </row>
    <row r="91" spans="2:11" s="1" customFormat="1" ht="15" customHeight="1">
      <c r="B91" s="295"/>
      <c r="C91" s="272" t="s">
        <v>1817</v>
      </c>
      <c r="D91" s="272"/>
      <c r="E91" s="272"/>
      <c r="F91" s="293" t="s">
        <v>1796</v>
      </c>
      <c r="G91" s="294"/>
      <c r="H91" s="272" t="s">
        <v>1817</v>
      </c>
      <c r="I91" s="272" t="s">
        <v>1792</v>
      </c>
      <c r="J91" s="272">
        <v>50</v>
      </c>
      <c r="K91" s="284"/>
    </row>
    <row r="92" spans="2:11" s="1" customFormat="1" ht="15" customHeight="1">
      <c r="B92" s="295"/>
      <c r="C92" s="272" t="s">
        <v>1818</v>
      </c>
      <c r="D92" s="272"/>
      <c r="E92" s="272"/>
      <c r="F92" s="293" t="s">
        <v>1796</v>
      </c>
      <c r="G92" s="294"/>
      <c r="H92" s="272" t="s">
        <v>1819</v>
      </c>
      <c r="I92" s="272" t="s">
        <v>1792</v>
      </c>
      <c r="J92" s="272">
        <v>255</v>
      </c>
      <c r="K92" s="284"/>
    </row>
    <row r="93" spans="2:11" s="1" customFormat="1" ht="15" customHeight="1">
      <c r="B93" s="295"/>
      <c r="C93" s="272" t="s">
        <v>1820</v>
      </c>
      <c r="D93" s="272"/>
      <c r="E93" s="272"/>
      <c r="F93" s="293" t="s">
        <v>1790</v>
      </c>
      <c r="G93" s="294"/>
      <c r="H93" s="272" t="s">
        <v>1821</v>
      </c>
      <c r="I93" s="272" t="s">
        <v>1822</v>
      </c>
      <c r="J93" s="272"/>
      <c r="K93" s="284"/>
    </row>
    <row r="94" spans="2:11" s="1" customFormat="1" ht="15" customHeight="1">
      <c r="B94" s="295"/>
      <c r="C94" s="272" t="s">
        <v>1823</v>
      </c>
      <c r="D94" s="272"/>
      <c r="E94" s="272"/>
      <c r="F94" s="293" t="s">
        <v>1790</v>
      </c>
      <c r="G94" s="294"/>
      <c r="H94" s="272" t="s">
        <v>1824</v>
      </c>
      <c r="I94" s="272" t="s">
        <v>1825</v>
      </c>
      <c r="J94" s="272"/>
      <c r="K94" s="284"/>
    </row>
    <row r="95" spans="2:11" s="1" customFormat="1" ht="15" customHeight="1">
      <c r="B95" s="295"/>
      <c r="C95" s="272" t="s">
        <v>1826</v>
      </c>
      <c r="D95" s="272"/>
      <c r="E95" s="272"/>
      <c r="F95" s="293" t="s">
        <v>1790</v>
      </c>
      <c r="G95" s="294"/>
      <c r="H95" s="272" t="s">
        <v>1826</v>
      </c>
      <c r="I95" s="272" t="s">
        <v>1825</v>
      </c>
      <c r="J95" s="272"/>
      <c r="K95" s="284"/>
    </row>
    <row r="96" spans="2:11" s="1" customFormat="1" ht="15" customHeight="1">
      <c r="B96" s="295"/>
      <c r="C96" s="272" t="s">
        <v>36</v>
      </c>
      <c r="D96" s="272"/>
      <c r="E96" s="272"/>
      <c r="F96" s="293" t="s">
        <v>1790</v>
      </c>
      <c r="G96" s="294"/>
      <c r="H96" s="272" t="s">
        <v>1827</v>
      </c>
      <c r="I96" s="272" t="s">
        <v>1825</v>
      </c>
      <c r="J96" s="272"/>
      <c r="K96" s="284"/>
    </row>
    <row r="97" spans="2:11" s="1" customFormat="1" ht="15" customHeight="1">
      <c r="B97" s="295"/>
      <c r="C97" s="272" t="s">
        <v>46</v>
      </c>
      <c r="D97" s="272"/>
      <c r="E97" s="272"/>
      <c r="F97" s="293" t="s">
        <v>1790</v>
      </c>
      <c r="G97" s="294"/>
      <c r="H97" s="272" t="s">
        <v>1828</v>
      </c>
      <c r="I97" s="272" t="s">
        <v>1825</v>
      </c>
      <c r="J97" s="272"/>
      <c r="K97" s="284"/>
    </row>
    <row r="98" spans="2:11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pans="2:11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pans="2:11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pans="2:1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pans="2:11" s="1" customFormat="1" ht="45" customHeight="1">
      <c r="B102" s="283"/>
      <c r="C102" s="403" t="s">
        <v>1829</v>
      </c>
      <c r="D102" s="403"/>
      <c r="E102" s="403"/>
      <c r="F102" s="403"/>
      <c r="G102" s="403"/>
      <c r="H102" s="403"/>
      <c r="I102" s="403"/>
      <c r="J102" s="403"/>
      <c r="K102" s="284"/>
    </row>
    <row r="103" spans="2:11" s="1" customFormat="1" ht="17.25" customHeight="1">
      <c r="B103" s="283"/>
      <c r="C103" s="285" t="s">
        <v>1784</v>
      </c>
      <c r="D103" s="285"/>
      <c r="E103" s="285"/>
      <c r="F103" s="285" t="s">
        <v>1785</v>
      </c>
      <c r="G103" s="286"/>
      <c r="H103" s="285" t="s">
        <v>52</v>
      </c>
      <c r="I103" s="285" t="s">
        <v>55</v>
      </c>
      <c r="J103" s="285" t="s">
        <v>1786</v>
      </c>
      <c r="K103" s="284"/>
    </row>
    <row r="104" spans="2:11" s="1" customFormat="1" ht="17.25" customHeight="1">
      <c r="B104" s="283"/>
      <c r="C104" s="287" t="s">
        <v>1787</v>
      </c>
      <c r="D104" s="287"/>
      <c r="E104" s="287"/>
      <c r="F104" s="288" t="s">
        <v>1788</v>
      </c>
      <c r="G104" s="289"/>
      <c r="H104" s="287"/>
      <c r="I104" s="287"/>
      <c r="J104" s="287" t="s">
        <v>1789</v>
      </c>
      <c r="K104" s="284"/>
    </row>
    <row r="105" spans="2:11" s="1" customFormat="1" ht="5.25" customHeight="1">
      <c r="B105" s="283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pans="2:11" s="1" customFormat="1" ht="15" customHeight="1">
      <c r="B106" s="283"/>
      <c r="C106" s="272" t="s">
        <v>51</v>
      </c>
      <c r="D106" s="292"/>
      <c r="E106" s="292"/>
      <c r="F106" s="293" t="s">
        <v>1790</v>
      </c>
      <c r="G106" s="272"/>
      <c r="H106" s="272" t="s">
        <v>1830</v>
      </c>
      <c r="I106" s="272" t="s">
        <v>1792</v>
      </c>
      <c r="J106" s="272">
        <v>20</v>
      </c>
      <c r="K106" s="284"/>
    </row>
    <row r="107" spans="2:11" s="1" customFormat="1" ht="15" customHeight="1">
      <c r="B107" s="283"/>
      <c r="C107" s="272" t="s">
        <v>1793</v>
      </c>
      <c r="D107" s="272"/>
      <c r="E107" s="272"/>
      <c r="F107" s="293" t="s">
        <v>1790</v>
      </c>
      <c r="G107" s="272"/>
      <c r="H107" s="272" t="s">
        <v>1830</v>
      </c>
      <c r="I107" s="272" t="s">
        <v>1792</v>
      </c>
      <c r="J107" s="272">
        <v>120</v>
      </c>
      <c r="K107" s="284"/>
    </row>
    <row r="108" spans="2:11" s="1" customFormat="1" ht="15" customHeight="1">
      <c r="B108" s="295"/>
      <c r="C108" s="272" t="s">
        <v>1795</v>
      </c>
      <c r="D108" s="272"/>
      <c r="E108" s="272"/>
      <c r="F108" s="293" t="s">
        <v>1796</v>
      </c>
      <c r="G108" s="272"/>
      <c r="H108" s="272" t="s">
        <v>1830</v>
      </c>
      <c r="I108" s="272" t="s">
        <v>1792</v>
      </c>
      <c r="J108" s="272">
        <v>50</v>
      </c>
      <c r="K108" s="284"/>
    </row>
    <row r="109" spans="2:11" s="1" customFormat="1" ht="15" customHeight="1">
      <c r="B109" s="295"/>
      <c r="C109" s="272" t="s">
        <v>1798</v>
      </c>
      <c r="D109" s="272"/>
      <c r="E109" s="272"/>
      <c r="F109" s="293" t="s">
        <v>1790</v>
      </c>
      <c r="G109" s="272"/>
      <c r="H109" s="272" t="s">
        <v>1830</v>
      </c>
      <c r="I109" s="272" t="s">
        <v>1800</v>
      </c>
      <c r="J109" s="272"/>
      <c r="K109" s="284"/>
    </row>
    <row r="110" spans="2:11" s="1" customFormat="1" ht="15" customHeight="1">
      <c r="B110" s="295"/>
      <c r="C110" s="272" t="s">
        <v>1809</v>
      </c>
      <c r="D110" s="272"/>
      <c r="E110" s="272"/>
      <c r="F110" s="293" t="s">
        <v>1796</v>
      </c>
      <c r="G110" s="272"/>
      <c r="H110" s="272" t="s">
        <v>1830</v>
      </c>
      <c r="I110" s="272" t="s">
        <v>1792</v>
      </c>
      <c r="J110" s="272">
        <v>50</v>
      </c>
      <c r="K110" s="284"/>
    </row>
    <row r="111" spans="2:11" s="1" customFormat="1" ht="15" customHeight="1">
      <c r="B111" s="295"/>
      <c r="C111" s="272" t="s">
        <v>1817</v>
      </c>
      <c r="D111" s="272"/>
      <c r="E111" s="272"/>
      <c r="F111" s="293" t="s">
        <v>1796</v>
      </c>
      <c r="G111" s="272"/>
      <c r="H111" s="272" t="s">
        <v>1830</v>
      </c>
      <c r="I111" s="272" t="s">
        <v>1792</v>
      </c>
      <c r="J111" s="272">
        <v>50</v>
      </c>
      <c r="K111" s="284"/>
    </row>
    <row r="112" spans="2:11" s="1" customFormat="1" ht="15" customHeight="1">
      <c r="B112" s="295"/>
      <c r="C112" s="272" t="s">
        <v>1815</v>
      </c>
      <c r="D112" s="272"/>
      <c r="E112" s="272"/>
      <c r="F112" s="293" t="s">
        <v>1796</v>
      </c>
      <c r="G112" s="272"/>
      <c r="H112" s="272" t="s">
        <v>1830</v>
      </c>
      <c r="I112" s="272" t="s">
        <v>1792</v>
      </c>
      <c r="J112" s="272">
        <v>50</v>
      </c>
      <c r="K112" s="284"/>
    </row>
    <row r="113" spans="2:11" s="1" customFormat="1" ht="15" customHeight="1">
      <c r="B113" s="295"/>
      <c r="C113" s="272" t="s">
        <v>51</v>
      </c>
      <c r="D113" s="272"/>
      <c r="E113" s="272"/>
      <c r="F113" s="293" t="s">
        <v>1790</v>
      </c>
      <c r="G113" s="272"/>
      <c r="H113" s="272" t="s">
        <v>1831</v>
      </c>
      <c r="I113" s="272" t="s">
        <v>1792</v>
      </c>
      <c r="J113" s="272">
        <v>20</v>
      </c>
      <c r="K113" s="284"/>
    </row>
    <row r="114" spans="2:11" s="1" customFormat="1" ht="15" customHeight="1">
      <c r="B114" s="295"/>
      <c r="C114" s="272" t="s">
        <v>1832</v>
      </c>
      <c r="D114" s="272"/>
      <c r="E114" s="272"/>
      <c r="F114" s="293" t="s">
        <v>1790</v>
      </c>
      <c r="G114" s="272"/>
      <c r="H114" s="272" t="s">
        <v>1833</v>
      </c>
      <c r="I114" s="272" t="s">
        <v>1792</v>
      </c>
      <c r="J114" s="272">
        <v>120</v>
      </c>
      <c r="K114" s="284"/>
    </row>
    <row r="115" spans="2:11" s="1" customFormat="1" ht="15" customHeight="1">
      <c r="B115" s="295"/>
      <c r="C115" s="272" t="s">
        <v>36</v>
      </c>
      <c r="D115" s="272"/>
      <c r="E115" s="272"/>
      <c r="F115" s="293" t="s">
        <v>1790</v>
      </c>
      <c r="G115" s="272"/>
      <c r="H115" s="272" t="s">
        <v>1834</v>
      </c>
      <c r="I115" s="272" t="s">
        <v>1825</v>
      </c>
      <c r="J115" s="272"/>
      <c r="K115" s="284"/>
    </row>
    <row r="116" spans="2:11" s="1" customFormat="1" ht="15" customHeight="1">
      <c r="B116" s="295"/>
      <c r="C116" s="272" t="s">
        <v>46</v>
      </c>
      <c r="D116" s="272"/>
      <c r="E116" s="272"/>
      <c r="F116" s="293" t="s">
        <v>1790</v>
      </c>
      <c r="G116" s="272"/>
      <c r="H116" s="272" t="s">
        <v>1835</v>
      </c>
      <c r="I116" s="272" t="s">
        <v>1825</v>
      </c>
      <c r="J116" s="272"/>
      <c r="K116" s="284"/>
    </row>
    <row r="117" spans="2:11" s="1" customFormat="1" ht="15" customHeight="1">
      <c r="B117" s="295"/>
      <c r="C117" s="272" t="s">
        <v>55</v>
      </c>
      <c r="D117" s="272"/>
      <c r="E117" s="272"/>
      <c r="F117" s="293" t="s">
        <v>1790</v>
      </c>
      <c r="G117" s="272"/>
      <c r="H117" s="272" t="s">
        <v>1836</v>
      </c>
      <c r="I117" s="272" t="s">
        <v>1837</v>
      </c>
      <c r="J117" s="272"/>
      <c r="K117" s="284"/>
    </row>
    <row r="118" spans="2:11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pans="2:11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pans="2:11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pans="2:1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pans="2:11" s="1" customFormat="1" ht="45" customHeight="1">
      <c r="B122" s="311"/>
      <c r="C122" s="401" t="s">
        <v>1838</v>
      </c>
      <c r="D122" s="401"/>
      <c r="E122" s="401"/>
      <c r="F122" s="401"/>
      <c r="G122" s="401"/>
      <c r="H122" s="401"/>
      <c r="I122" s="401"/>
      <c r="J122" s="401"/>
      <c r="K122" s="312"/>
    </row>
    <row r="123" spans="2:11" s="1" customFormat="1" ht="17.25" customHeight="1">
      <c r="B123" s="313"/>
      <c r="C123" s="285" t="s">
        <v>1784</v>
      </c>
      <c r="D123" s="285"/>
      <c r="E123" s="285"/>
      <c r="F123" s="285" t="s">
        <v>1785</v>
      </c>
      <c r="G123" s="286"/>
      <c r="H123" s="285" t="s">
        <v>52</v>
      </c>
      <c r="I123" s="285" t="s">
        <v>55</v>
      </c>
      <c r="J123" s="285" t="s">
        <v>1786</v>
      </c>
      <c r="K123" s="314"/>
    </row>
    <row r="124" spans="2:11" s="1" customFormat="1" ht="17.25" customHeight="1">
      <c r="B124" s="313"/>
      <c r="C124" s="287" t="s">
        <v>1787</v>
      </c>
      <c r="D124" s="287"/>
      <c r="E124" s="287"/>
      <c r="F124" s="288" t="s">
        <v>1788</v>
      </c>
      <c r="G124" s="289"/>
      <c r="H124" s="287"/>
      <c r="I124" s="287"/>
      <c r="J124" s="287" t="s">
        <v>1789</v>
      </c>
      <c r="K124" s="314"/>
    </row>
    <row r="125" spans="2:11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pans="2:11" s="1" customFormat="1" ht="15" customHeight="1">
      <c r="B126" s="315"/>
      <c r="C126" s="272" t="s">
        <v>1793</v>
      </c>
      <c r="D126" s="292"/>
      <c r="E126" s="292"/>
      <c r="F126" s="293" t="s">
        <v>1790</v>
      </c>
      <c r="G126" s="272"/>
      <c r="H126" s="272" t="s">
        <v>1830</v>
      </c>
      <c r="I126" s="272" t="s">
        <v>1792</v>
      </c>
      <c r="J126" s="272">
        <v>120</v>
      </c>
      <c r="K126" s="318"/>
    </row>
    <row r="127" spans="2:11" s="1" customFormat="1" ht="15" customHeight="1">
      <c r="B127" s="315"/>
      <c r="C127" s="272" t="s">
        <v>1839</v>
      </c>
      <c r="D127" s="272"/>
      <c r="E127" s="272"/>
      <c r="F127" s="293" t="s">
        <v>1790</v>
      </c>
      <c r="G127" s="272"/>
      <c r="H127" s="272" t="s">
        <v>1840</v>
      </c>
      <c r="I127" s="272" t="s">
        <v>1792</v>
      </c>
      <c r="J127" s="272" t="s">
        <v>1841</v>
      </c>
      <c r="K127" s="318"/>
    </row>
    <row r="128" spans="2:11" s="1" customFormat="1" ht="15" customHeight="1">
      <c r="B128" s="315"/>
      <c r="C128" s="272" t="s">
        <v>83</v>
      </c>
      <c r="D128" s="272"/>
      <c r="E128" s="272"/>
      <c r="F128" s="293" t="s">
        <v>1790</v>
      </c>
      <c r="G128" s="272"/>
      <c r="H128" s="272" t="s">
        <v>1842</v>
      </c>
      <c r="I128" s="272" t="s">
        <v>1792</v>
      </c>
      <c r="J128" s="272" t="s">
        <v>1841</v>
      </c>
      <c r="K128" s="318"/>
    </row>
    <row r="129" spans="2:11" s="1" customFormat="1" ht="15" customHeight="1">
      <c r="B129" s="315"/>
      <c r="C129" s="272" t="s">
        <v>1801</v>
      </c>
      <c r="D129" s="272"/>
      <c r="E129" s="272"/>
      <c r="F129" s="293" t="s">
        <v>1796</v>
      </c>
      <c r="G129" s="272"/>
      <c r="H129" s="272" t="s">
        <v>1802</v>
      </c>
      <c r="I129" s="272" t="s">
        <v>1792</v>
      </c>
      <c r="J129" s="272">
        <v>15</v>
      </c>
      <c r="K129" s="318"/>
    </row>
    <row r="130" spans="2:11" s="1" customFormat="1" ht="15" customHeight="1">
      <c r="B130" s="315"/>
      <c r="C130" s="296" t="s">
        <v>1803</v>
      </c>
      <c r="D130" s="296"/>
      <c r="E130" s="296"/>
      <c r="F130" s="297" t="s">
        <v>1796</v>
      </c>
      <c r="G130" s="296"/>
      <c r="H130" s="296" t="s">
        <v>1804</v>
      </c>
      <c r="I130" s="296" t="s">
        <v>1792</v>
      </c>
      <c r="J130" s="296">
        <v>15</v>
      </c>
      <c r="K130" s="318"/>
    </row>
    <row r="131" spans="2:11" s="1" customFormat="1" ht="15" customHeight="1">
      <c r="B131" s="315"/>
      <c r="C131" s="296" t="s">
        <v>1805</v>
      </c>
      <c r="D131" s="296"/>
      <c r="E131" s="296"/>
      <c r="F131" s="297" t="s">
        <v>1796</v>
      </c>
      <c r="G131" s="296"/>
      <c r="H131" s="296" t="s">
        <v>1806</v>
      </c>
      <c r="I131" s="296" t="s">
        <v>1792</v>
      </c>
      <c r="J131" s="296">
        <v>20</v>
      </c>
      <c r="K131" s="318"/>
    </row>
    <row r="132" spans="2:11" s="1" customFormat="1" ht="15" customHeight="1">
      <c r="B132" s="315"/>
      <c r="C132" s="296" t="s">
        <v>1807</v>
      </c>
      <c r="D132" s="296"/>
      <c r="E132" s="296"/>
      <c r="F132" s="297" t="s">
        <v>1796</v>
      </c>
      <c r="G132" s="296"/>
      <c r="H132" s="296" t="s">
        <v>1808</v>
      </c>
      <c r="I132" s="296" t="s">
        <v>1792</v>
      </c>
      <c r="J132" s="296">
        <v>20</v>
      </c>
      <c r="K132" s="318"/>
    </row>
    <row r="133" spans="2:11" s="1" customFormat="1" ht="15" customHeight="1">
      <c r="B133" s="315"/>
      <c r="C133" s="272" t="s">
        <v>1795</v>
      </c>
      <c r="D133" s="272"/>
      <c r="E133" s="272"/>
      <c r="F133" s="293" t="s">
        <v>1796</v>
      </c>
      <c r="G133" s="272"/>
      <c r="H133" s="272" t="s">
        <v>1830</v>
      </c>
      <c r="I133" s="272" t="s">
        <v>1792</v>
      </c>
      <c r="J133" s="272">
        <v>50</v>
      </c>
      <c r="K133" s="318"/>
    </row>
    <row r="134" spans="2:11" s="1" customFormat="1" ht="15" customHeight="1">
      <c r="B134" s="315"/>
      <c r="C134" s="272" t="s">
        <v>1809</v>
      </c>
      <c r="D134" s="272"/>
      <c r="E134" s="272"/>
      <c r="F134" s="293" t="s">
        <v>1796</v>
      </c>
      <c r="G134" s="272"/>
      <c r="H134" s="272" t="s">
        <v>1830</v>
      </c>
      <c r="I134" s="272" t="s">
        <v>1792</v>
      </c>
      <c r="J134" s="272">
        <v>50</v>
      </c>
      <c r="K134" s="318"/>
    </row>
    <row r="135" spans="2:11" s="1" customFormat="1" ht="15" customHeight="1">
      <c r="B135" s="315"/>
      <c r="C135" s="272" t="s">
        <v>1815</v>
      </c>
      <c r="D135" s="272"/>
      <c r="E135" s="272"/>
      <c r="F135" s="293" t="s">
        <v>1796</v>
      </c>
      <c r="G135" s="272"/>
      <c r="H135" s="272" t="s">
        <v>1830</v>
      </c>
      <c r="I135" s="272" t="s">
        <v>1792</v>
      </c>
      <c r="J135" s="272">
        <v>50</v>
      </c>
      <c r="K135" s="318"/>
    </row>
    <row r="136" spans="2:11" s="1" customFormat="1" ht="15" customHeight="1">
      <c r="B136" s="315"/>
      <c r="C136" s="272" t="s">
        <v>1817</v>
      </c>
      <c r="D136" s="272"/>
      <c r="E136" s="272"/>
      <c r="F136" s="293" t="s">
        <v>1796</v>
      </c>
      <c r="G136" s="272"/>
      <c r="H136" s="272" t="s">
        <v>1830</v>
      </c>
      <c r="I136" s="272" t="s">
        <v>1792</v>
      </c>
      <c r="J136" s="272">
        <v>50</v>
      </c>
      <c r="K136" s="318"/>
    </row>
    <row r="137" spans="2:11" s="1" customFormat="1" ht="15" customHeight="1">
      <c r="B137" s="315"/>
      <c r="C137" s="272" t="s">
        <v>1818</v>
      </c>
      <c r="D137" s="272"/>
      <c r="E137" s="272"/>
      <c r="F137" s="293" t="s">
        <v>1796</v>
      </c>
      <c r="G137" s="272"/>
      <c r="H137" s="272" t="s">
        <v>1843</v>
      </c>
      <c r="I137" s="272" t="s">
        <v>1792</v>
      </c>
      <c r="J137" s="272">
        <v>255</v>
      </c>
      <c r="K137" s="318"/>
    </row>
    <row r="138" spans="2:11" s="1" customFormat="1" ht="15" customHeight="1">
      <c r="B138" s="315"/>
      <c r="C138" s="272" t="s">
        <v>1820</v>
      </c>
      <c r="D138" s="272"/>
      <c r="E138" s="272"/>
      <c r="F138" s="293" t="s">
        <v>1790</v>
      </c>
      <c r="G138" s="272"/>
      <c r="H138" s="272" t="s">
        <v>1844</v>
      </c>
      <c r="I138" s="272" t="s">
        <v>1822</v>
      </c>
      <c r="J138" s="272"/>
      <c r="K138" s="318"/>
    </row>
    <row r="139" spans="2:11" s="1" customFormat="1" ht="15" customHeight="1">
      <c r="B139" s="315"/>
      <c r="C139" s="272" t="s">
        <v>1823</v>
      </c>
      <c r="D139" s="272"/>
      <c r="E139" s="272"/>
      <c r="F139" s="293" t="s">
        <v>1790</v>
      </c>
      <c r="G139" s="272"/>
      <c r="H139" s="272" t="s">
        <v>1845</v>
      </c>
      <c r="I139" s="272" t="s">
        <v>1825</v>
      </c>
      <c r="J139" s="272"/>
      <c r="K139" s="318"/>
    </row>
    <row r="140" spans="2:11" s="1" customFormat="1" ht="15" customHeight="1">
      <c r="B140" s="315"/>
      <c r="C140" s="272" t="s">
        <v>1826</v>
      </c>
      <c r="D140" s="272"/>
      <c r="E140" s="272"/>
      <c r="F140" s="293" t="s">
        <v>1790</v>
      </c>
      <c r="G140" s="272"/>
      <c r="H140" s="272" t="s">
        <v>1826</v>
      </c>
      <c r="I140" s="272" t="s">
        <v>1825</v>
      </c>
      <c r="J140" s="272"/>
      <c r="K140" s="318"/>
    </row>
    <row r="141" spans="2:11" s="1" customFormat="1" ht="15" customHeight="1">
      <c r="B141" s="315"/>
      <c r="C141" s="272" t="s">
        <v>36</v>
      </c>
      <c r="D141" s="272"/>
      <c r="E141" s="272"/>
      <c r="F141" s="293" t="s">
        <v>1790</v>
      </c>
      <c r="G141" s="272"/>
      <c r="H141" s="272" t="s">
        <v>1846</v>
      </c>
      <c r="I141" s="272" t="s">
        <v>1825</v>
      </c>
      <c r="J141" s="272"/>
      <c r="K141" s="318"/>
    </row>
    <row r="142" spans="2:11" s="1" customFormat="1" ht="15" customHeight="1">
      <c r="B142" s="315"/>
      <c r="C142" s="272" t="s">
        <v>1847</v>
      </c>
      <c r="D142" s="272"/>
      <c r="E142" s="272"/>
      <c r="F142" s="293" t="s">
        <v>1790</v>
      </c>
      <c r="G142" s="272"/>
      <c r="H142" s="272" t="s">
        <v>1848</v>
      </c>
      <c r="I142" s="272" t="s">
        <v>1825</v>
      </c>
      <c r="J142" s="272"/>
      <c r="K142" s="318"/>
    </row>
    <row r="143" spans="2:11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pans="2:11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pans="2:11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pans="2:11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pans="2:11" s="1" customFormat="1" ht="45" customHeight="1">
      <c r="B147" s="283"/>
      <c r="C147" s="403" t="s">
        <v>1849</v>
      </c>
      <c r="D147" s="403"/>
      <c r="E147" s="403"/>
      <c r="F147" s="403"/>
      <c r="G147" s="403"/>
      <c r="H147" s="403"/>
      <c r="I147" s="403"/>
      <c r="J147" s="403"/>
      <c r="K147" s="284"/>
    </row>
    <row r="148" spans="2:11" s="1" customFormat="1" ht="17.25" customHeight="1">
      <c r="B148" s="283"/>
      <c r="C148" s="285" t="s">
        <v>1784</v>
      </c>
      <c r="D148" s="285"/>
      <c r="E148" s="285"/>
      <c r="F148" s="285" t="s">
        <v>1785</v>
      </c>
      <c r="G148" s="286"/>
      <c r="H148" s="285" t="s">
        <v>52</v>
      </c>
      <c r="I148" s="285" t="s">
        <v>55</v>
      </c>
      <c r="J148" s="285" t="s">
        <v>1786</v>
      </c>
      <c r="K148" s="284"/>
    </row>
    <row r="149" spans="2:11" s="1" customFormat="1" ht="17.25" customHeight="1">
      <c r="B149" s="283"/>
      <c r="C149" s="287" t="s">
        <v>1787</v>
      </c>
      <c r="D149" s="287"/>
      <c r="E149" s="287"/>
      <c r="F149" s="288" t="s">
        <v>1788</v>
      </c>
      <c r="G149" s="289"/>
      <c r="H149" s="287"/>
      <c r="I149" s="287"/>
      <c r="J149" s="287" t="s">
        <v>1789</v>
      </c>
      <c r="K149" s="284"/>
    </row>
    <row r="150" spans="2:11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pans="2:11" s="1" customFormat="1" ht="15" customHeight="1">
      <c r="B151" s="295"/>
      <c r="C151" s="322" t="s">
        <v>1793</v>
      </c>
      <c r="D151" s="272"/>
      <c r="E151" s="272"/>
      <c r="F151" s="323" t="s">
        <v>1790</v>
      </c>
      <c r="G151" s="272"/>
      <c r="H151" s="322" t="s">
        <v>1830</v>
      </c>
      <c r="I151" s="322" t="s">
        <v>1792</v>
      </c>
      <c r="J151" s="322">
        <v>120</v>
      </c>
      <c r="K151" s="318"/>
    </row>
    <row r="152" spans="2:11" s="1" customFormat="1" ht="15" customHeight="1">
      <c r="B152" s="295"/>
      <c r="C152" s="322" t="s">
        <v>1839</v>
      </c>
      <c r="D152" s="272"/>
      <c r="E152" s="272"/>
      <c r="F152" s="323" t="s">
        <v>1790</v>
      </c>
      <c r="G152" s="272"/>
      <c r="H152" s="322" t="s">
        <v>1850</v>
      </c>
      <c r="I152" s="322" t="s">
        <v>1792</v>
      </c>
      <c r="J152" s="322" t="s">
        <v>1841</v>
      </c>
      <c r="K152" s="318"/>
    </row>
    <row r="153" spans="2:11" s="1" customFormat="1" ht="15" customHeight="1">
      <c r="B153" s="295"/>
      <c r="C153" s="322" t="s">
        <v>83</v>
      </c>
      <c r="D153" s="272"/>
      <c r="E153" s="272"/>
      <c r="F153" s="323" t="s">
        <v>1790</v>
      </c>
      <c r="G153" s="272"/>
      <c r="H153" s="322" t="s">
        <v>1851</v>
      </c>
      <c r="I153" s="322" t="s">
        <v>1792</v>
      </c>
      <c r="J153" s="322" t="s">
        <v>1841</v>
      </c>
      <c r="K153" s="318"/>
    </row>
    <row r="154" spans="2:11" s="1" customFormat="1" ht="15" customHeight="1">
      <c r="B154" s="295"/>
      <c r="C154" s="322" t="s">
        <v>1795</v>
      </c>
      <c r="D154" s="272"/>
      <c r="E154" s="272"/>
      <c r="F154" s="323" t="s">
        <v>1796</v>
      </c>
      <c r="G154" s="272"/>
      <c r="H154" s="322" t="s">
        <v>1830</v>
      </c>
      <c r="I154" s="322" t="s">
        <v>1792</v>
      </c>
      <c r="J154" s="322">
        <v>50</v>
      </c>
      <c r="K154" s="318"/>
    </row>
    <row r="155" spans="2:11" s="1" customFormat="1" ht="15" customHeight="1">
      <c r="B155" s="295"/>
      <c r="C155" s="322" t="s">
        <v>1798</v>
      </c>
      <c r="D155" s="272"/>
      <c r="E155" s="272"/>
      <c r="F155" s="323" t="s">
        <v>1790</v>
      </c>
      <c r="G155" s="272"/>
      <c r="H155" s="322" t="s">
        <v>1830</v>
      </c>
      <c r="I155" s="322" t="s">
        <v>1800</v>
      </c>
      <c r="J155" s="322"/>
      <c r="K155" s="318"/>
    </row>
    <row r="156" spans="2:11" s="1" customFormat="1" ht="15" customHeight="1">
      <c r="B156" s="295"/>
      <c r="C156" s="322" t="s">
        <v>1809</v>
      </c>
      <c r="D156" s="272"/>
      <c r="E156" s="272"/>
      <c r="F156" s="323" t="s">
        <v>1796</v>
      </c>
      <c r="G156" s="272"/>
      <c r="H156" s="322" t="s">
        <v>1830</v>
      </c>
      <c r="I156" s="322" t="s">
        <v>1792</v>
      </c>
      <c r="J156" s="322">
        <v>50</v>
      </c>
      <c r="K156" s="318"/>
    </row>
    <row r="157" spans="2:11" s="1" customFormat="1" ht="15" customHeight="1">
      <c r="B157" s="295"/>
      <c r="C157" s="322" t="s">
        <v>1817</v>
      </c>
      <c r="D157" s="272"/>
      <c r="E157" s="272"/>
      <c r="F157" s="323" t="s">
        <v>1796</v>
      </c>
      <c r="G157" s="272"/>
      <c r="H157" s="322" t="s">
        <v>1830</v>
      </c>
      <c r="I157" s="322" t="s">
        <v>1792</v>
      </c>
      <c r="J157" s="322">
        <v>50</v>
      </c>
      <c r="K157" s="318"/>
    </row>
    <row r="158" spans="2:11" s="1" customFormat="1" ht="15" customHeight="1">
      <c r="B158" s="295"/>
      <c r="C158" s="322" t="s">
        <v>1815</v>
      </c>
      <c r="D158" s="272"/>
      <c r="E158" s="272"/>
      <c r="F158" s="323" t="s">
        <v>1796</v>
      </c>
      <c r="G158" s="272"/>
      <c r="H158" s="322" t="s">
        <v>1830</v>
      </c>
      <c r="I158" s="322" t="s">
        <v>1792</v>
      </c>
      <c r="J158" s="322">
        <v>50</v>
      </c>
      <c r="K158" s="318"/>
    </row>
    <row r="159" spans="2:11" s="1" customFormat="1" ht="15" customHeight="1">
      <c r="B159" s="295"/>
      <c r="C159" s="322" t="s">
        <v>110</v>
      </c>
      <c r="D159" s="272"/>
      <c r="E159" s="272"/>
      <c r="F159" s="323" t="s">
        <v>1790</v>
      </c>
      <c r="G159" s="272"/>
      <c r="H159" s="322" t="s">
        <v>1852</v>
      </c>
      <c r="I159" s="322" t="s">
        <v>1792</v>
      </c>
      <c r="J159" s="322" t="s">
        <v>1853</v>
      </c>
      <c r="K159" s="318"/>
    </row>
    <row r="160" spans="2:11" s="1" customFormat="1" ht="15" customHeight="1">
      <c r="B160" s="295"/>
      <c r="C160" s="322" t="s">
        <v>1854</v>
      </c>
      <c r="D160" s="272"/>
      <c r="E160" s="272"/>
      <c r="F160" s="323" t="s">
        <v>1790</v>
      </c>
      <c r="G160" s="272"/>
      <c r="H160" s="322" t="s">
        <v>1855</v>
      </c>
      <c r="I160" s="322" t="s">
        <v>1825</v>
      </c>
      <c r="J160" s="322"/>
      <c r="K160" s="318"/>
    </row>
    <row r="161" spans="2:1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pans="2:11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pans="2:11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pans="2:11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pans="2:11" s="1" customFormat="1" ht="45" customHeight="1">
      <c r="B165" s="264"/>
      <c r="C165" s="401" t="s">
        <v>1856</v>
      </c>
      <c r="D165" s="401"/>
      <c r="E165" s="401"/>
      <c r="F165" s="401"/>
      <c r="G165" s="401"/>
      <c r="H165" s="401"/>
      <c r="I165" s="401"/>
      <c r="J165" s="401"/>
      <c r="K165" s="265"/>
    </row>
    <row r="166" spans="2:11" s="1" customFormat="1" ht="17.25" customHeight="1">
      <c r="B166" s="264"/>
      <c r="C166" s="285" t="s">
        <v>1784</v>
      </c>
      <c r="D166" s="285"/>
      <c r="E166" s="285"/>
      <c r="F166" s="285" t="s">
        <v>1785</v>
      </c>
      <c r="G166" s="327"/>
      <c r="H166" s="328" t="s">
        <v>52</v>
      </c>
      <c r="I166" s="328" t="s">
        <v>55</v>
      </c>
      <c r="J166" s="285" t="s">
        <v>1786</v>
      </c>
      <c r="K166" s="265"/>
    </row>
    <row r="167" spans="2:11" s="1" customFormat="1" ht="17.25" customHeight="1">
      <c r="B167" s="266"/>
      <c r="C167" s="287" t="s">
        <v>1787</v>
      </c>
      <c r="D167" s="287"/>
      <c r="E167" s="287"/>
      <c r="F167" s="288" t="s">
        <v>1788</v>
      </c>
      <c r="G167" s="329"/>
      <c r="H167" s="330"/>
      <c r="I167" s="330"/>
      <c r="J167" s="287" t="s">
        <v>1789</v>
      </c>
      <c r="K167" s="267"/>
    </row>
    <row r="168" spans="2:11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pans="2:11" s="1" customFormat="1" ht="15" customHeight="1">
      <c r="B169" s="295"/>
      <c r="C169" s="272" t="s">
        <v>1793</v>
      </c>
      <c r="D169" s="272"/>
      <c r="E169" s="272"/>
      <c r="F169" s="293" t="s">
        <v>1790</v>
      </c>
      <c r="G169" s="272"/>
      <c r="H169" s="272" t="s">
        <v>1830</v>
      </c>
      <c r="I169" s="272" t="s">
        <v>1792</v>
      </c>
      <c r="J169" s="272">
        <v>120</v>
      </c>
      <c r="K169" s="318"/>
    </row>
    <row r="170" spans="2:11" s="1" customFormat="1" ht="15" customHeight="1">
      <c r="B170" s="295"/>
      <c r="C170" s="272" t="s">
        <v>1839</v>
      </c>
      <c r="D170" s="272"/>
      <c r="E170" s="272"/>
      <c r="F170" s="293" t="s">
        <v>1790</v>
      </c>
      <c r="G170" s="272"/>
      <c r="H170" s="272" t="s">
        <v>1840</v>
      </c>
      <c r="I170" s="272" t="s">
        <v>1792</v>
      </c>
      <c r="J170" s="272" t="s">
        <v>1841</v>
      </c>
      <c r="K170" s="318"/>
    </row>
    <row r="171" spans="2:11" s="1" customFormat="1" ht="15" customHeight="1">
      <c r="B171" s="295"/>
      <c r="C171" s="272" t="s">
        <v>83</v>
      </c>
      <c r="D171" s="272"/>
      <c r="E171" s="272"/>
      <c r="F171" s="293" t="s">
        <v>1790</v>
      </c>
      <c r="G171" s="272"/>
      <c r="H171" s="272" t="s">
        <v>1857</v>
      </c>
      <c r="I171" s="272" t="s">
        <v>1792</v>
      </c>
      <c r="J171" s="272" t="s">
        <v>1841</v>
      </c>
      <c r="K171" s="318"/>
    </row>
    <row r="172" spans="2:11" s="1" customFormat="1" ht="15" customHeight="1">
      <c r="B172" s="295"/>
      <c r="C172" s="272" t="s">
        <v>1795</v>
      </c>
      <c r="D172" s="272"/>
      <c r="E172" s="272"/>
      <c r="F172" s="293" t="s">
        <v>1796</v>
      </c>
      <c r="G172" s="272"/>
      <c r="H172" s="272" t="s">
        <v>1857</v>
      </c>
      <c r="I172" s="272" t="s">
        <v>1792</v>
      </c>
      <c r="J172" s="272">
        <v>50</v>
      </c>
      <c r="K172" s="318"/>
    </row>
    <row r="173" spans="2:11" s="1" customFormat="1" ht="15" customHeight="1">
      <c r="B173" s="295"/>
      <c r="C173" s="272" t="s">
        <v>1798</v>
      </c>
      <c r="D173" s="272"/>
      <c r="E173" s="272"/>
      <c r="F173" s="293" t="s">
        <v>1790</v>
      </c>
      <c r="G173" s="272"/>
      <c r="H173" s="272" t="s">
        <v>1857</v>
      </c>
      <c r="I173" s="272" t="s">
        <v>1800</v>
      </c>
      <c r="J173" s="272"/>
      <c r="K173" s="318"/>
    </row>
    <row r="174" spans="2:11" s="1" customFormat="1" ht="15" customHeight="1">
      <c r="B174" s="295"/>
      <c r="C174" s="272" t="s">
        <v>1809</v>
      </c>
      <c r="D174" s="272"/>
      <c r="E174" s="272"/>
      <c r="F174" s="293" t="s">
        <v>1796</v>
      </c>
      <c r="G174" s="272"/>
      <c r="H174" s="272" t="s">
        <v>1857</v>
      </c>
      <c r="I174" s="272" t="s">
        <v>1792</v>
      </c>
      <c r="J174" s="272">
        <v>50</v>
      </c>
      <c r="K174" s="318"/>
    </row>
    <row r="175" spans="2:11" s="1" customFormat="1" ht="15" customHeight="1">
      <c r="B175" s="295"/>
      <c r="C175" s="272" t="s">
        <v>1817</v>
      </c>
      <c r="D175" s="272"/>
      <c r="E175" s="272"/>
      <c r="F175" s="293" t="s">
        <v>1796</v>
      </c>
      <c r="G175" s="272"/>
      <c r="H175" s="272" t="s">
        <v>1857</v>
      </c>
      <c r="I175" s="272" t="s">
        <v>1792</v>
      </c>
      <c r="J175" s="272">
        <v>50</v>
      </c>
      <c r="K175" s="318"/>
    </row>
    <row r="176" spans="2:11" s="1" customFormat="1" ht="15" customHeight="1">
      <c r="B176" s="295"/>
      <c r="C176" s="272" t="s">
        <v>1815</v>
      </c>
      <c r="D176" s="272"/>
      <c r="E176" s="272"/>
      <c r="F176" s="293" t="s">
        <v>1796</v>
      </c>
      <c r="G176" s="272"/>
      <c r="H176" s="272" t="s">
        <v>1857</v>
      </c>
      <c r="I176" s="272" t="s">
        <v>1792</v>
      </c>
      <c r="J176" s="272">
        <v>50</v>
      </c>
      <c r="K176" s="318"/>
    </row>
    <row r="177" spans="2:11" s="1" customFormat="1" ht="15" customHeight="1">
      <c r="B177" s="295"/>
      <c r="C177" s="272" t="s">
        <v>122</v>
      </c>
      <c r="D177" s="272"/>
      <c r="E177" s="272"/>
      <c r="F177" s="293" t="s">
        <v>1790</v>
      </c>
      <c r="G177" s="272"/>
      <c r="H177" s="272" t="s">
        <v>1858</v>
      </c>
      <c r="I177" s="272" t="s">
        <v>1859</v>
      </c>
      <c r="J177" s="272"/>
      <c r="K177" s="318"/>
    </row>
    <row r="178" spans="2:11" s="1" customFormat="1" ht="15" customHeight="1">
      <c r="B178" s="295"/>
      <c r="C178" s="272" t="s">
        <v>55</v>
      </c>
      <c r="D178" s="272"/>
      <c r="E178" s="272"/>
      <c r="F178" s="293" t="s">
        <v>1790</v>
      </c>
      <c r="G178" s="272"/>
      <c r="H178" s="272" t="s">
        <v>1860</v>
      </c>
      <c r="I178" s="272" t="s">
        <v>1861</v>
      </c>
      <c r="J178" s="272">
        <v>1</v>
      </c>
      <c r="K178" s="318"/>
    </row>
    <row r="179" spans="2:11" s="1" customFormat="1" ht="15" customHeight="1">
      <c r="B179" s="295"/>
      <c r="C179" s="272" t="s">
        <v>51</v>
      </c>
      <c r="D179" s="272"/>
      <c r="E179" s="272"/>
      <c r="F179" s="293" t="s">
        <v>1790</v>
      </c>
      <c r="G179" s="272"/>
      <c r="H179" s="272" t="s">
        <v>1862</v>
      </c>
      <c r="I179" s="272" t="s">
        <v>1792</v>
      </c>
      <c r="J179" s="272">
        <v>20</v>
      </c>
      <c r="K179" s="318"/>
    </row>
    <row r="180" spans="2:11" s="1" customFormat="1" ht="15" customHeight="1">
      <c r="B180" s="295"/>
      <c r="C180" s="272" t="s">
        <v>52</v>
      </c>
      <c r="D180" s="272"/>
      <c r="E180" s="272"/>
      <c r="F180" s="293" t="s">
        <v>1790</v>
      </c>
      <c r="G180" s="272"/>
      <c r="H180" s="272" t="s">
        <v>1863</v>
      </c>
      <c r="I180" s="272" t="s">
        <v>1792</v>
      </c>
      <c r="J180" s="272">
        <v>255</v>
      </c>
      <c r="K180" s="318"/>
    </row>
    <row r="181" spans="2:11" s="1" customFormat="1" ht="15" customHeight="1">
      <c r="B181" s="295"/>
      <c r="C181" s="272" t="s">
        <v>123</v>
      </c>
      <c r="D181" s="272"/>
      <c r="E181" s="272"/>
      <c r="F181" s="293" t="s">
        <v>1790</v>
      </c>
      <c r="G181" s="272"/>
      <c r="H181" s="272" t="s">
        <v>1754</v>
      </c>
      <c r="I181" s="272" t="s">
        <v>1792</v>
      </c>
      <c r="J181" s="272">
        <v>10</v>
      </c>
      <c r="K181" s="318"/>
    </row>
    <row r="182" spans="2:11" s="1" customFormat="1" ht="15" customHeight="1">
      <c r="B182" s="295"/>
      <c r="C182" s="272" t="s">
        <v>124</v>
      </c>
      <c r="D182" s="272"/>
      <c r="E182" s="272"/>
      <c r="F182" s="293" t="s">
        <v>1790</v>
      </c>
      <c r="G182" s="272"/>
      <c r="H182" s="272" t="s">
        <v>1864</v>
      </c>
      <c r="I182" s="272" t="s">
        <v>1825</v>
      </c>
      <c r="J182" s="272"/>
      <c r="K182" s="318"/>
    </row>
    <row r="183" spans="2:11" s="1" customFormat="1" ht="15" customHeight="1">
      <c r="B183" s="295"/>
      <c r="C183" s="272" t="s">
        <v>1865</v>
      </c>
      <c r="D183" s="272"/>
      <c r="E183" s="272"/>
      <c r="F183" s="293" t="s">
        <v>1790</v>
      </c>
      <c r="G183" s="272"/>
      <c r="H183" s="272" t="s">
        <v>1866</v>
      </c>
      <c r="I183" s="272" t="s">
        <v>1825</v>
      </c>
      <c r="J183" s="272"/>
      <c r="K183" s="318"/>
    </row>
    <row r="184" spans="2:11" s="1" customFormat="1" ht="15" customHeight="1">
      <c r="B184" s="295"/>
      <c r="C184" s="272" t="s">
        <v>1854</v>
      </c>
      <c r="D184" s="272"/>
      <c r="E184" s="272"/>
      <c r="F184" s="293" t="s">
        <v>1790</v>
      </c>
      <c r="G184" s="272"/>
      <c r="H184" s="272" t="s">
        <v>1867</v>
      </c>
      <c r="I184" s="272" t="s">
        <v>1825</v>
      </c>
      <c r="J184" s="272"/>
      <c r="K184" s="318"/>
    </row>
    <row r="185" spans="2:11" s="1" customFormat="1" ht="15" customHeight="1">
      <c r="B185" s="295"/>
      <c r="C185" s="272" t="s">
        <v>126</v>
      </c>
      <c r="D185" s="272"/>
      <c r="E185" s="272"/>
      <c r="F185" s="293" t="s">
        <v>1796</v>
      </c>
      <c r="G185" s="272"/>
      <c r="H185" s="272" t="s">
        <v>1868</v>
      </c>
      <c r="I185" s="272" t="s">
        <v>1792</v>
      </c>
      <c r="J185" s="272">
        <v>50</v>
      </c>
      <c r="K185" s="318"/>
    </row>
    <row r="186" spans="2:11" s="1" customFormat="1" ht="15" customHeight="1">
      <c r="B186" s="295"/>
      <c r="C186" s="272" t="s">
        <v>1869</v>
      </c>
      <c r="D186" s="272"/>
      <c r="E186" s="272"/>
      <c r="F186" s="293" t="s">
        <v>1796</v>
      </c>
      <c r="G186" s="272"/>
      <c r="H186" s="272" t="s">
        <v>1870</v>
      </c>
      <c r="I186" s="272" t="s">
        <v>1871</v>
      </c>
      <c r="J186" s="272"/>
      <c r="K186" s="318"/>
    </row>
    <row r="187" spans="2:11" s="1" customFormat="1" ht="15" customHeight="1">
      <c r="B187" s="295"/>
      <c r="C187" s="272" t="s">
        <v>1872</v>
      </c>
      <c r="D187" s="272"/>
      <c r="E187" s="272"/>
      <c r="F187" s="293" t="s">
        <v>1796</v>
      </c>
      <c r="G187" s="272"/>
      <c r="H187" s="272" t="s">
        <v>1873</v>
      </c>
      <c r="I187" s="272" t="s">
        <v>1871</v>
      </c>
      <c r="J187" s="272"/>
      <c r="K187" s="318"/>
    </row>
    <row r="188" spans="2:11" s="1" customFormat="1" ht="15" customHeight="1">
      <c r="B188" s="295"/>
      <c r="C188" s="272" t="s">
        <v>1874</v>
      </c>
      <c r="D188" s="272"/>
      <c r="E188" s="272"/>
      <c r="F188" s="293" t="s">
        <v>1796</v>
      </c>
      <c r="G188" s="272"/>
      <c r="H188" s="272" t="s">
        <v>1875</v>
      </c>
      <c r="I188" s="272" t="s">
        <v>1871</v>
      </c>
      <c r="J188" s="272"/>
      <c r="K188" s="318"/>
    </row>
    <row r="189" spans="2:11" s="1" customFormat="1" ht="15" customHeight="1">
      <c r="B189" s="295"/>
      <c r="C189" s="331" t="s">
        <v>1876</v>
      </c>
      <c r="D189" s="272"/>
      <c r="E189" s="272"/>
      <c r="F189" s="293" t="s">
        <v>1796</v>
      </c>
      <c r="G189" s="272"/>
      <c r="H189" s="272" t="s">
        <v>1877</v>
      </c>
      <c r="I189" s="272" t="s">
        <v>1878</v>
      </c>
      <c r="J189" s="332" t="s">
        <v>1879</v>
      </c>
      <c r="K189" s="318"/>
    </row>
    <row r="190" spans="2:11" s="1" customFormat="1" ht="15" customHeight="1">
      <c r="B190" s="295"/>
      <c r="C190" s="331" t="s">
        <v>40</v>
      </c>
      <c r="D190" s="272"/>
      <c r="E190" s="272"/>
      <c r="F190" s="293" t="s">
        <v>1790</v>
      </c>
      <c r="G190" s="272"/>
      <c r="H190" s="269" t="s">
        <v>1880</v>
      </c>
      <c r="I190" s="272" t="s">
        <v>1881</v>
      </c>
      <c r="J190" s="272"/>
      <c r="K190" s="318"/>
    </row>
    <row r="191" spans="2:11" s="1" customFormat="1" ht="15" customHeight="1">
      <c r="B191" s="295"/>
      <c r="C191" s="331" t="s">
        <v>1882</v>
      </c>
      <c r="D191" s="272"/>
      <c r="E191" s="272"/>
      <c r="F191" s="293" t="s">
        <v>1790</v>
      </c>
      <c r="G191" s="272"/>
      <c r="H191" s="272" t="s">
        <v>1883</v>
      </c>
      <c r="I191" s="272" t="s">
        <v>1825</v>
      </c>
      <c r="J191" s="272"/>
      <c r="K191" s="318"/>
    </row>
    <row r="192" spans="2:11" s="1" customFormat="1" ht="15" customHeight="1">
      <c r="B192" s="295"/>
      <c r="C192" s="331" t="s">
        <v>1884</v>
      </c>
      <c r="D192" s="272"/>
      <c r="E192" s="272"/>
      <c r="F192" s="293" t="s">
        <v>1790</v>
      </c>
      <c r="G192" s="272"/>
      <c r="H192" s="272" t="s">
        <v>1885</v>
      </c>
      <c r="I192" s="272" t="s">
        <v>1825</v>
      </c>
      <c r="J192" s="272"/>
      <c r="K192" s="318"/>
    </row>
    <row r="193" spans="2:11" s="1" customFormat="1" ht="15" customHeight="1">
      <c r="B193" s="295"/>
      <c r="C193" s="331" t="s">
        <v>1886</v>
      </c>
      <c r="D193" s="272"/>
      <c r="E193" s="272"/>
      <c r="F193" s="293" t="s">
        <v>1796</v>
      </c>
      <c r="G193" s="272"/>
      <c r="H193" s="272" t="s">
        <v>1887</v>
      </c>
      <c r="I193" s="272" t="s">
        <v>1825</v>
      </c>
      <c r="J193" s="272"/>
      <c r="K193" s="318"/>
    </row>
    <row r="194" spans="2:11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pans="2:11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pans="2:11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pans="2:11" s="1" customFormat="1" ht="18.75" customHeight="1"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</row>
    <row r="198" spans="2:11" s="1" customFormat="1" ht="12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pans="2:11" s="1" customFormat="1" ht="22.2">
      <c r="B199" s="264"/>
      <c r="C199" s="401" t="s">
        <v>1888</v>
      </c>
      <c r="D199" s="401"/>
      <c r="E199" s="401"/>
      <c r="F199" s="401"/>
      <c r="G199" s="401"/>
      <c r="H199" s="401"/>
      <c r="I199" s="401"/>
      <c r="J199" s="401"/>
      <c r="K199" s="265"/>
    </row>
    <row r="200" spans="2:11" s="1" customFormat="1" ht="25.5" customHeight="1">
      <c r="B200" s="264"/>
      <c r="C200" s="334" t="s">
        <v>1889</v>
      </c>
      <c r="D200" s="334"/>
      <c r="E200" s="334"/>
      <c r="F200" s="334" t="s">
        <v>1890</v>
      </c>
      <c r="G200" s="335"/>
      <c r="H200" s="407" t="s">
        <v>1891</v>
      </c>
      <c r="I200" s="407"/>
      <c r="J200" s="407"/>
      <c r="K200" s="265"/>
    </row>
    <row r="201" spans="2:1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pans="2:11" s="1" customFormat="1" ht="15" customHeight="1">
      <c r="B202" s="295"/>
      <c r="C202" s="272" t="s">
        <v>1881</v>
      </c>
      <c r="D202" s="272"/>
      <c r="E202" s="272"/>
      <c r="F202" s="293" t="s">
        <v>41</v>
      </c>
      <c r="G202" s="272"/>
      <c r="H202" s="406" t="s">
        <v>1892</v>
      </c>
      <c r="I202" s="406"/>
      <c r="J202" s="406"/>
      <c r="K202" s="318"/>
    </row>
    <row r="203" spans="2:11" s="1" customFormat="1" ht="15" customHeight="1">
      <c r="B203" s="295"/>
      <c r="C203" s="272"/>
      <c r="D203" s="272"/>
      <c r="E203" s="272"/>
      <c r="F203" s="293" t="s">
        <v>42</v>
      </c>
      <c r="G203" s="272"/>
      <c r="H203" s="406" t="s">
        <v>1893</v>
      </c>
      <c r="I203" s="406"/>
      <c r="J203" s="406"/>
      <c r="K203" s="318"/>
    </row>
    <row r="204" spans="2:11" s="1" customFormat="1" ht="15" customHeight="1">
      <c r="B204" s="295"/>
      <c r="C204" s="272"/>
      <c r="D204" s="272"/>
      <c r="E204" s="272"/>
      <c r="F204" s="293" t="s">
        <v>45</v>
      </c>
      <c r="G204" s="272"/>
      <c r="H204" s="406" t="s">
        <v>1894</v>
      </c>
      <c r="I204" s="406"/>
      <c r="J204" s="406"/>
      <c r="K204" s="318"/>
    </row>
    <row r="205" spans="2:11" s="1" customFormat="1" ht="15" customHeight="1">
      <c r="B205" s="295"/>
      <c r="C205" s="272"/>
      <c r="D205" s="272"/>
      <c r="E205" s="272"/>
      <c r="F205" s="293" t="s">
        <v>43</v>
      </c>
      <c r="G205" s="272"/>
      <c r="H205" s="406" t="s">
        <v>1895</v>
      </c>
      <c r="I205" s="406"/>
      <c r="J205" s="406"/>
      <c r="K205" s="318"/>
    </row>
    <row r="206" spans="2:11" s="1" customFormat="1" ht="15" customHeight="1">
      <c r="B206" s="295"/>
      <c r="C206" s="272"/>
      <c r="D206" s="272"/>
      <c r="E206" s="272"/>
      <c r="F206" s="293" t="s">
        <v>44</v>
      </c>
      <c r="G206" s="272"/>
      <c r="H206" s="406" t="s">
        <v>1896</v>
      </c>
      <c r="I206" s="406"/>
      <c r="J206" s="406"/>
      <c r="K206" s="318"/>
    </row>
    <row r="207" spans="2:11" s="1" customFormat="1" ht="15" customHeight="1">
      <c r="B207" s="295"/>
      <c r="C207" s="272"/>
      <c r="D207" s="272"/>
      <c r="E207" s="272"/>
      <c r="F207" s="293"/>
      <c r="G207" s="272"/>
      <c r="H207" s="272"/>
      <c r="I207" s="272"/>
      <c r="J207" s="272"/>
      <c r="K207" s="318"/>
    </row>
    <row r="208" spans="2:11" s="1" customFormat="1" ht="15" customHeight="1">
      <c r="B208" s="295"/>
      <c r="C208" s="272" t="s">
        <v>1837</v>
      </c>
      <c r="D208" s="272"/>
      <c r="E208" s="272"/>
      <c r="F208" s="293" t="s">
        <v>76</v>
      </c>
      <c r="G208" s="272"/>
      <c r="H208" s="406" t="s">
        <v>1897</v>
      </c>
      <c r="I208" s="406"/>
      <c r="J208" s="406"/>
      <c r="K208" s="318"/>
    </row>
    <row r="209" spans="2:11" s="1" customFormat="1" ht="15" customHeight="1">
      <c r="B209" s="295"/>
      <c r="C209" s="272"/>
      <c r="D209" s="272"/>
      <c r="E209" s="272"/>
      <c r="F209" s="293" t="s">
        <v>1735</v>
      </c>
      <c r="G209" s="272"/>
      <c r="H209" s="406" t="s">
        <v>1736</v>
      </c>
      <c r="I209" s="406"/>
      <c r="J209" s="406"/>
      <c r="K209" s="318"/>
    </row>
    <row r="210" spans="2:11" s="1" customFormat="1" ht="15" customHeight="1">
      <c r="B210" s="295"/>
      <c r="C210" s="272"/>
      <c r="D210" s="272"/>
      <c r="E210" s="272"/>
      <c r="F210" s="293" t="s">
        <v>1733</v>
      </c>
      <c r="G210" s="272"/>
      <c r="H210" s="406" t="s">
        <v>1898</v>
      </c>
      <c r="I210" s="406"/>
      <c r="J210" s="406"/>
      <c r="K210" s="318"/>
    </row>
    <row r="211" spans="2:11" s="1" customFormat="1" ht="15" customHeight="1">
      <c r="B211" s="336"/>
      <c r="C211" s="272"/>
      <c r="D211" s="272"/>
      <c r="E211" s="272"/>
      <c r="F211" s="293" t="s">
        <v>100</v>
      </c>
      <c r="G211" s="331"/>
      <c r="H211" s="405" t="s">
        <v>101</v>
      </c>
      <c r="I211" s="405"/>
      <c r="J211" s="405"/>
      <c r="K211" s="337"/>
    </row>
    <row r="212" spans="2:11" s="1" customFormat="1" ht="15" customHeight="1">
      <c r="B212" s="336"/>
      <c r="C212" s="272"/>
      <c r="D212" s="272"/>
      <c r="E212" s="272"/>
      <c r="F212" s="293" t="s">
        <v>1737</v>
      </c>
      <c r="G212" s="331"/>
      <c r="H212" s="405" t="s">
        <v>1899</v>
      </c>
      <c r="I212" s="405"/>
      <c r="J212" s="405"/>
      <c r="K212" s="337"/>
    </row>
    <row r="213" spans="2:11" s="1" customFormat="1" ht="15" customHeight="1">
      <c r="B213" s="336"/>
      <c r="C213" s="272"/>
      <c r="D213" s="272"/>
      <c r="E213" s="272"/>
      <c r="F213" s="293"/>
      <c r="G213" s="331"/>
      <c r="H213" s="322"/>
      <c r="I213" s="322"/>
      <c r="J213" s="322"/>
      <c r="K213" s="337"/>
    </row>
    <row r="214" spans="2:11" s="1" customFormat="1" ht="15" customHeight="1">
      <c r="B214" s="336"/>
      <c r="C214" s="272" t="s">
        <v>1861</v>
      </c>
      <c r="D214" s="272"/>
      <c r="E214" s="272"/>
      <c r="F214" s="293">
        <v>1</v>
      </c>
      <c r="G214" s="331"/>
      <c r="H214" s="405" t="s">
        <v>1900</v>
      </c>
      <c r="I214" s="405"/>
      <c r="J214" s="405"/>
      <c r="K214" s="337"/>
    </row>
    <row r="215" spans="2:11" s="1" customFormat="1" ht="15" customHeight="1">
      <c r="B215" s="336"/>
      <c r="C215" s="272"/>
      <c r="D215" s="272"/>
      <c r="E215" s="272"/>
      <c r="F215" s="293">
        <v>2</v>
      </c>
      <c r="G215" s="331"/>
      <c r="H215" s="405" t="s">
        <v>1901</v>
      </c>
      <c r="I215" s="405"/>
      <c r="J215" s="405"/>
      <c r="K215" s="337"/>
    </row>
    <row r="216" spans="2:11" s="1" customFormat="1" ht="15" customHeight="1">
      <c r="B216" s="336"/>
      <c r="C216" s="272"/>
      <c r="D216" s="272"/>
      <c r="E216" s="272"/>
      <c r="F216" s="293">
        <v>3</v>
      </c>
      <c r="G216" s="331"/>
      <c r="H216" s="405" t="s">
        <v>1902</v>
      </c>
      <c r="I216" s="405"/>
      <c r="J216" s="405"/>
      <c r="K216" s="337"/>
    </row>
    <row r="217" spans="2:11" s="1" customFormat="1" ht="15" customHeight="1">
      <c r="B217" s="336"/>
      <c r="C217" s="272"/>
      <c r="D217" s="272"/>
      <c r="E217" s="272"/>
      <c r="F217" s="293">
        <v>4</v>
      </c>
      <c r="G217" s="331"/>
      <c r="H217" s="405" t="s">
        <v>1903</v>
      </c>
      <c r="I217" s="405"/>
      <c r="J217" s="405"/>
      <c r="K217" s="337"/>
    </row>
    <row r="218" spans="2:11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Rekapitulace stavby</vt:lpstr>
      <vt:lpstr>VOP k ceně díla</vt:lpstr>
      <vt:lpstr>101.1 - Provizorní přemos...</vt:lpstr>
      <vt:lpstr>101.2 - Komunikace</vt:lpstr>
      <vt:lpstr>101.3 - Návrh DIO</vt:lpstr>
      <vt:lpstr>201.1 - Demolice původníh...</vt:lpstr>
      <vt:lpstr>201.2 - Nový most</vt:lpstr>
      <vt:lpstr>VON - Vedlejší a ostatní ...</vt:lpstr>
      <vt:lpstr>Pokyny pro vyplnění</vt:lpstr>
      <vt:lpstr>'101.1 - Provizorní přemos...'!Názvy_tisku</vt:lpstr>
      <vt:lpstr>'101.2 - Komunikace'!Názvy_tisku</vt:lpstr>
      <vt:lpstr>'101.3 - Návrh DIO'!Názvy_tisku</vt:lpstr>
      <vt:lpstr>'201.1 - Demolice původníh...'!Názvy_tisku</vt:lpstr>
      <vt:lpstr>'201.2 - Nový most'!Názvy_tisku</vt:lpstr>
      <vt:lpstr>'Rekapitulace stavby'!Názvy_tisku</vt:lpstr>
      <vt:lpstr>'VON - Vedlejší a ostatní ...'!Názvy_tisku</vt:lpstr>
      <vt:lpstr>'101.1 - Provizorní přemos...'!Oblast_tisku</vt:lpstr>
      <vt:lpstr>'101.2 - Komunikace'!Oblast_tisku</vt:lpstr>
      <vt:lpstr>'101.3 - Návrh DIO'!Oblast_tisku</vt:lpstr>
      <vt:lpstr>'201.1 - Demolice původníh...'!Oblast_tisku</vt:lpstr>
      <vt:lpstr>'201.2 - Nový most'!Oblast_tisku</vt:lpstr>
      <vt:lpstr>'Pokyny pro vyplnění'!Oblast_tisku</vt:lpstr>
      <vt:lpstr>'Rekapitulace stavby'!Oblast_tisku</vt:lpstr>
      <vt:lpstr>'VON - Vedlejší a ostatní ...'!Oblast_tisku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cp:lastPrinted>2021-08-25T06:45:01Z</cp:lastPrinted>
  <dcterms:created xsi:type="dcterms:W3CDTF">2021-08-25T05:43:30Z</dcterms:created>
  <dcterms:modified xsi:type="dcterms:W3CDTF">2022-01-07T11:34:27Z</dcterms:modified>
</cp:coreProperties>
</file>