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vozabal\Downloads\"/>
    </mc:Choice>
  </mc:AlternateContent>
  <bookViews>
    <workbookView xWindow="0" yWindow="0" windowWidth="0" windowHeight="0"/>
  </bookViews>
  <sheets>
    <sheet name="Rekapitulace stavby" sheetId="1" r:id="rId1"/>
    <sheet name="SO 001 - Příprava staveniště" sheetId="2" r:id="rId2"/>
    <sheet name="SO 101 - Rekonstrukce poz..." sheetId="3" r:id="rId3"/>
    <sheet name="SO 102.1 - Propustek pod ..." sheetId="4" r:id="rId4"/>
    <sheet name="SO 102.2 - Propustek pod ..." sheetId="5" r:id="rId5"/>
    <sheet name="SO 103.1 - Propustek pod ..." sheetId="6" r:id="rId6"/>
    <sheet name="SO 103.2 - Propustek pod ..." sheetId="7" r:id="rId7"/>
    <sheet name="SO 103.3 - Propustek pod ..." sheetId="8" r:id="rId8"/>
    <sheet name="SO 103.4 - Propustek pod ..." sheetId="9" r:id="rId9"/>
    <sheet name="SO 103.5 - Propustek pod ..." sheetId="10" r:id="rId10"/>
    <sheet name="SO 103.6 - Propustek pod ..." sheetId="11" r:id="rId11"/>
    <sheet name="SO 103.7 - Propustek pod ..." sheetId="12" r:id="rId12"/>
    <sheet name="SO 103.8 - Propustek pod ..." sheetId="13" r:id="rId13"/>
    <sheet name="SO 103.9 - Propustek pod ..." sheetId="14" r:id="rId14"/>
    <sheet name="SO 103.10 - Propustek pod..." sheetId="15" r:id="rId15"/>
    <sheet name="SO 201 - Opěrná zeď" sheetId="16" r:id="rId16"/>
    <sheet name="SO 401 - Ochrana optickéh..." sheetId="17" r:id="rId17"/>
    <sheet name="SO 501 - Ochrana plynovod..." sheetId="18" r:id="rId18"/>
    <sheet name="SO 801 - Rekultivace stáv..." sheetId="19" r:id="rId19"/>
    <sheet name="VON - Vedlejší a ostatní ..." sheetId="20" r:id="rId20"/>
    <sheet name="Pokyny pro vyplnění" sheetId="21" r:id="rId21"/>
  </sheets>
  <definedNames>
    <definedName name="_xlnm.Print_Area" localSheetId="0">'Rekapitulace stavby'!$D$4:$AO$36,'Rekapitulace stavby'!$C$42:$AQ$76</definedName>
    <definedName name="_xlnm.Print_Titles" localSheetId="0">'Rekapitulace stavby'!$52:$52</definedName>
    <definedName name="_xlnm._FilterDatabase" localSheetId="1" hidden="1">'SO 001 - Příprava staveniště'!$C$80:$K$149</definedName>
    <definedName name="_xlnm.Print_Area" localSheetId="1">'SO 001 - Příprava staveniště'!$C$4:$J$39,'SO 001 - Příprava staveniště'!$C$45:$J$62,'SO 001 - Příprava staveniště'!$C$68:$K$149</definedName>
    <definedName name="_xlnm.Print_Titles" localSheetId="1">'SO 001 - Příprava staveniště'!$80:$80</definedName>
    <definedName name="_xlnm._FilterDatabase" localSheetId="2" hidden="1">'SO 101 - Rekonstrukce poz...'!$C$86:$K$722</definedName>
    <definedName name="_xlnm.Print_Area" localSheetId="2">'SO 101 - Rekonstrukce poz...'!$C$4:$J$39,'SO 101 - Rekonstrukce poz...'!$C$45:$J$68,'SO 101 - Rekonstrukce poz...'!$C$74:$K$722</definedName>
    <definedName name="_xlnm.Print_Titles" localSheetId="2">'SO 101 - Rekonstrukce poz...'!$86:$86</definedName>
    <definedName name="_xlnm._FilterDatabase" localSheetId="3" hidden="1">'SO 102.1 - Propustek pod ...'!$C$90:$K$204</definedName>
    <definedName name="_xlnm.Print_Area" localSheetId="3">'SO 102.1 - Propustek pod ...'!$C$4:$J$41,'SO 102.1 - Propustek pod ...'!$C$47:$J$70,'SO 102.1 - Propustek pod ...'!$C$76:$K$204</definedName>
    <definedName name="_xlnm.Print_Titles" localSheetId="3">'SO 102.1 - Propustek pod ...'!$90:$90</definedName>
    <definedName name="_xlnm._FilterDatabase" localSheetId="4" hidden="1">'SO 102.2 - Propustek pod ...'!$C$90:$K$199</definedName>
    <definedName name="_xlnm.Print_Area" localSheetId="4">'SO 102.2 - Propustek pod ...'!$C$4:$J$41,'SO 102.2 - Propustek pod ...'!$C$47:$J$70,'SO 102.2 - Propustek pod ...'!$C$76:$K$199</definedName>
    <definedName name="_xlnm.Print_Titles" localSheetId="4">'SO 102.2 - Propustek pod ...'!$90:$90</definedName>
    <definedName name="_xlnm._FilterDatabase" localSheetId="5" hidden="1">'SO 103.1 - Propustek pod ...'!$C$90:$K$209</definedName>
    <definedName name="_xlnm.Print_Area" localSheetId="5">'SO 103.1 - Propustek pod ...'!$C$4:$J$41,'SO 103.1 - Propustek pod ...'!$C$47:$J$70,'SO 103.1 - Propustek pod ...'!$C$76:$K$209</definedName>
    <definedName name="_xlnm.Print_Titles" localSheetId="5">'SO 103.1 - Propustek pod ...'!$90:$90</definedName>
    <definedName name="_xlnm._FilterDatabase" localSheetId="6" hidden="1">'SO 103.2 - Propustek pod ...'!$C$90:$K$209</definedName>
    <definedName name="_xlnm.Print_Area" localSheetId="6">'SO 103.2 - Propustek pod ...'!$C$4:$J$41,'SO 103.2 - Propustek pod ...'!$C$47:$J$70,'SO 103.2 - Propustek pod ...'!$C$76:$K$209</definedName>
    <definedName name="_xlnm.Print_Titles" localSheetId="6">'SO 103.2 - Propustek pod ...'!$90:$90</definedName>
    <definedName name="_xlnm._FilterDatabase" localSheetId="7" hidden="1">'SO 103.3 - Propustek pod ...'!$C$90:$K$209</definedName>
    <definedName name="_xlnm.Print_Area" localSheetId="7">'SO 103.3 - Propustek pod ...'!$C$4:$J$41,'SO 103.3 - Propustek pod ...'!$C$47:$J$70,'SO 103.3 - Propustek pod ...'!$C$76:$K$209</definedName>
    <definedName name="_xlnm.Print_Titles" localSheetId="7">'SO 103.3 - Propustek pod ...'!$90:$90</definedName>
    <definedName name="_xlnm._FilterDatabase" localSheetId="8" hidden="1">'SO 103.4 - Propustek pod ...'!$C$90:$K$209</definedName>
    <definedName name="_xlnm.Print_Area" localSheetId="8">'SO 103.4 - Propustek pod ...'!$C$4:$J$41,'SO 103.4 - Propustek pod ...'!$C$47:$J$70,'SO 103.4 - Propustek pod ...'!$C$76:$K$209</definedName>
    <definedName name="_xlnm.Print_Titles" localSheetId="8">'SO 103.4 - Propustek pod ...'!$90:$90</definedName>
    <definedName name="_xlnm._FilterDatabase" localSheetId="9" hidden="1">'SO 103.5 - Propustek pod ...'!$C$90:$K$209</definedName>
    <definedName name="_xlnm.Print_Area" localSheetId="9">'SO 103.5 - Propustek pod ...'!$C$4:$J$41,'SO 103.5 - Propustek pod ...'!$C$47:$J$70,'SO 103.5 - Propustek pod ...'!$C$76:$K$209</definedName>
    <definedName name="_xlnm.Print_Titles" localSheetId="9">'SO 103.5 - Propustek pod ...'!$90:$90</definedName>
    <definedName name="_xlnm._FilterDatabase" localSheetId="10" hidden="1">'SO 103.6 - Propustek pod ...'!$C$90:$K$209</definedName>
    <definedName name="_xlnm.Print_Area" localSheetId="10">'SO 103.6 - Propustek pod ...'!$C$4:$J$41,'SO 103.6 - Propustek pod ...'!$C$47:$J$70,'SO 103.6 - Propustek pod ...'!$C$76:$K$209</definedName>
    <definedName name="_xlnm.Print_Titles" localSheetId="10">'SO 103.6 - Propustek pod ...'!$90:$90</definedName>
    <definedName name="_xlnm._FilterDatabase" localSheetId="11" hidden="1">'SO 103.7 - Propustek pod ...'!$C$90:$K$209</definedName>
    <definedName name="_xlnm.Print_Area" localSheetId="11">'SO 103.7 - Propustek pod ...'!$C$4:$J$41,'SO 103.7 - Propustek pod ...'!$C$47:$J$70,'SO 103.7 - Propustek pod ...'!$C$76:$K$209</definedName>
    <definedName name="_xlnm.Print_Titles" localSheetId="11">'SO 103.7 - Propustek pod ...'!$90:$90</definedName>
    <definedName name="_xlnm._FilterDatabase" localSheetId="12" hidden="1">'SO 103.8 - Propustek pod ...'!$C$90:$K$209</definedName>
    <definedName name="_xlnm.Print_Area" localSheetId="12">'SO 103.8 - Propustek pod ...'!$C$4:$J$41,'SO 103.8 - Propustek pod ...'!$C$47:$J$70,'SO 103.8 - Propustek pod ...'!$C$76:$K$209</definedName>
    <definedName name="_xlnm.Print_Titles" localSheetId="12">'SO 103.8 - Propustek pod ...'!$90:$90</definedName>
    <definedName name="_xlnm._FilterDatabase" localSheetId="13" hidden="1">'SO 103.9 - Propustek pod ...'!$C$90:$K$209</definedName>
    <definedName name="_xlnm.Print_Area" localSheetId="13">'SO 103.9 - Propustek pod ...'!$C$4:$J$41,'SO 103.9 - Propustek pod ...'!$C$47:$J$70,'SO 103.9 - Propustek pod ...'!$C$76:$K$209</definedName>
    <definedName name="_xlnm.Print_Titles" localSheetId="13">'SO 103.9 - Propustek pod ...'!$90:$90</definedName>
    <definedName name="_xlnm._FilterDatabase" localSheetId="14" hidden="1">'SO 103.10 - Propustek pod...'!$C$90:$K$209</definedName>
    <definedName name="_xlnm.Print_Area" localSheetId="14">'SO 103.10 - Propustek pod...'!$C$4:$J$41,'SO 103.10 - Propustek pod...'!$C$47:$J$70,'SO 103.10 - Propustek pod...'!$C$76:$K$209</definedName>
    <definedName name="_xlnm.Print_Titles" localSheetId="14">'SO 103.10 - Propustek pod...'!$90:$90</definedName>
    <definedName name="_xlnm._FilterDatabase" localSheetId="15" hidden="1">'SO 201 - Opěrná zeď'!$C$88:$K$268</definedName>
    <definedName name="_xlnm.Print_Area" localSheetId="15">'SO 201 - Opěrná zeď'!$C$4:$J$39,'SO 201 - Opěrná zeď'!$C$45:$J$70,'SO 201 - Opěrná zeď'!$C$76:$K$268</definedName>
    <definedName name="_xlnm.Print_Titles" localSheetId="15">'SO 201 - Opěrná zeď'!$88:$88</definedName>
    <definedName name="_xlnm._FilterDatabase" localSheetId="16" hidden="1">'SO 401 - Ochrana optickéh...'!$C$80:$K$103</definedName>
    <definedName name="_xlnm.Print_Area" localSheetId="16">'SO 401 - Ochrana optickéh...'!$C$4:$J$39,'SO 401 - Ochrana optickéh...'!$C$45:$J$62,'SO 401 - Ochrana optickéh...'!$C$68:$K$103</definedName>
    <definedName name="_xlnm.Print_Titles" localSheetId="16">'SO 401 - Ochrana optickéh...'!$80:$80</definedName>
    <definedName name="_xlnm._FilterDatabase" localSheetId="17" hidden="1">'SO 501 - Ochrana plynovod...'!$C$84:$K$122</definedName>
    <definedName name="_xlnm.Print_Area" localSheetId="17">'SO 501 - Ochrana plynovod...'!$C$4:$J$39,'SO 501 - Ochrana plynovod...'!$C$45:$J$66,'SO 501 - Ochrana plynovod...'!$C$72:$K$122</definedName>
    <definedName name="_xlnm.Print_Titles" localSheetId="17">'SO 501 - Ochrana plynovod...'!$84:$84</definedName>
    <definedName name="_xlnm._FilterDatabase" localSheetId="18" hidden="1">'SO 801 - Rekultivace stáv...'!$C$82:$K$170</definedName>
    <definedName name="_xlnm.Print_Area" localSheetId="18">'SO 801 - Rekultivace stáv...'!$C$4:$J$39,'SO 801 - Rekultivace stáv...'!$C$45:$J$64,'SO 801 - Rekultivace stáv...'!$C$70:$K$170</definedName>
    <definedName name="_xlnm.Print_Titles" localSheetId="18">'SO 801 - Rekultivace stáv...'!$82:$82</definedName>
    <definedName name="_xlnm._FilterDatabase" localSheetId="19" hidden="1">'VON - Vedlejší a ostatní ...'!$C$84:$K$144</definedName>
    <definedName name="_xlnm.Print_Area" localSheetId="19">'VON - Vedlejší a ostatní ...'!$C$4:$J$39,'VON - Vedlejší a ostatní ...'!$C$45:$J$66,'VON - Vedlejší a ostatní ...'!$C$72:$K$144</definedName>
    <definedName name="_xlnm.Print_Titles" localSheetId="19">'VON - Vedlejší a ostatní ...'!$84:$84</definedName>
    <definedName name="_xlnm.Print_Area" localSheetId="20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0" l="1" r="J37"/>
  <c r="J36"/>
  <c i="1" r="AY75"/>
  <c i="20" r="J35"/>
  <c i="1" r="AX75"/>
  <c i="20" r="BI140"/>
  <c r="BH140"/>
  <c r="BG140"/>
  <c r="BF140"/>
  <c r="T140"/>
  <c r="T139"/>
  <c r="R140"/>
  <c r="R139"/>
  <c r="P140"/>
  <c r="P139"/>
  <c r="BI135"/>
  <c r="BH135"/>
  <c r="BG135"/>
  <c r="BF135"/>
  <c r="T135"/>
  <c r="T134"/>
  <c r="R135"/>
  <c r="R134"/>
  <c r="P135"/>
  <c r="P134"/>
  <c r="BI130"/>
  <c r="BH130"/>
  <c r="BG130"/>
  <c r="BF130"/>
  <c r="T130"/>
  <c r="R130"/>
  <c r="P130"/>
  <c r="BI127"/>
  <c r="BH127"/>
  <c r="BG127"/>
  <c r="BF127"/>
  <c r="T127"/>
  <c r="R127"/>
  <c r="P127"/>
  <c r="BI123"/>
  <c r="BH123"/>
  <c r="BG123"/>
  <c r="BF123"/>
  <c r="T123"/>
  <c r="R123"/>
  <c r="P123"/>
  <c r="BI117"/>
  <c r="BH117"/>
  <c r="BG117"/>
  <c r="BF117"/>
  <c r="T117"/>
  <c r="R117"/>
  <c r="P117"/>
  <c r="BI113"/>
  <c r="BH113"/>
  <c r="BG113"/>
  <c r="BF113"/>
  <c r="T113"/>
  <c r="R113"/>
  <c r="P113"/>
  <c r="BI109"/>
  <c r="BH109"/>
  <c r="BG109"/>
  <c r="BF109"/>
  <c r="T109"/>
  <c r="R109"/>
  <c r="P109"/>
  <c r="BI104"/>
  <c r="BH104"/>
  <c r="BG104"/>
  <c r="BF104"/>
  <c r="T104"/>
  <c r="R104"/>
  <c r="P104"/>
  <c r="BI100"/>
  <c r="BH100"/>
  <c r="BG100"/>
  <c r="BF100"/>
  <c r="T100"/>
  <c r="R100"/>
  <c r="P100"/>
  <c r="BI96"/>
  <c r="BH96"/>
  <c r="BG96"/>
  <c r="BF96"/>
  <c r="T96"/>
  <c r="R96"/>
  <c r="P96"/>
  <c r="BI92"/>
  <c r="BH92"/>
  <c r="BG92"/>
  <c r="BF92"/>
  <c r="T92"/>
  <c r="R92"/>
  <c r="P92"/>
  <c r="BI88"/>
  <c r="BH88"/>
  <c r="BG88"/>
  <c r="BF88"/>
  <c r="T88"/>
  <c r="R88"/>
  <c r="P88"/>
  <c r="J81"/>
  <c r="F81"/>
  <c r="F79"/>
  <c r="E77"/>
  <c r="J54"/>
  <c r="F54"/>
  <c r="F52"/>
  <c r="E50"/>
  <c r="J24"/>
  <c r="E24"/>
  <c r="J55"/>
  <c r="J23"/>
  <c r="J18"/>
  <c r="E18"/>
  <c r="F55"/>
  <c r="J17"/>
  <c r="J12"/>
  <c r="J79"/>
  <c r="E7"/>
  <c r="E75"/>
  <c i="19" r="J37"/>
  <c r="J36"/>
  <c i="1" r="AY74"/>
  <c i="19" r="J35"/>
  <c i="1" r="AX74"/>
  <c i="19" r="BI168"/>
  <c r="BH168"/>
  <c r="BG168"/>
  <c r="BF168"/>
  <c r="T168"/>
  <c r="R168"/>
  <c r="P168"/>
  <c r="BI165"/>
  <c r="BH165"/>
  <c r="BG165"/>
  <c r="BF165"/>
  <c r="T165"/>
  <c r="R165"/>
  <c r="P165"/>
  <c r="BI160"/>
  <c r="BH160"/>
  <c r="BG160"/>
  <c r="BF160"/>
  <c r="T160"/>
  <c r="R160"/>
  <c r="P160"/>
  <c r="BI153"/>
  <c r="BH153"/>
  <c r="BG153"/>
  <c r="BF153"/>
  <c r="T153"/>
  <c r="R153"/>
  <c r="P153"/>
  <c r="BI148"/>
  <c r="BH148"/>
  <c r="BG148"/>
  <c r="BF148"/>
  <c r="T148"/>
  <c r="R148"/>
  <c r="P148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8"/>
  <c r="BH128"/>
  <c r="BG128"/>
  <c r="BF128"/>
  <c r="T128"/>
  <c r="R128"/>
  <c r="P128"/>
  <c r="BI123"/>
  <c r="BH123"/>
  <c r="BG123"/>
  <c r="BF123"/>
  <c r="T123"/>
  <c r="R123"/>
  <c r="P123"/>
  <c r="BI120"/>
  <c r="BH120"/>
  <c r="BG120"/>
  <c r="BF120"/>
  <c r="T120"/>
  <c r="R120"/>
  <c r="P120"/>
  <c r="BI115"/>
  <c r="BH115"/>
  <c r="BG115"/>
  <c r="BF115"/>
  <c r="T115"/>
  <c r="R115"/>
  <c r="P115"/>
  <c r="BI109"/>
  <c r="BH109"/>
  <c r="BG109"/>
  <c r="BF109"/>
  <c r="T109"/>
  <c r="R109"/>
  <c r="P109"/>
  <c r="BI101"/>
  <c r="BH101"/>
  <c r="BG101"/>
  <c r="BF101"/>
  <c r="T101"/>
  <c r="R101"/>
  <c r="P101"/>
  <c r="BI93"/>
  <c r="BH93"/>
  <c r="BG93"/>
  <c r="BF93"/>
  <c r="T93"/>
  <c r="R93"/>
  <c r="P93"/>
  <c r="BI86"/>
  <c r="BH86"/>
  <c r="BG86"/>
  <c r="BF86"/>
  <c r="T86"/>
  <c r="R86"/>
  <c r="P86"/>
  <c r="J79"/>
  <c r="F79"/>
  <c r="F77"/>
  <c r="E75"/>
  <c r="J54"/>
  <c r="F54"/>
  <c r="F52"/>
  <c r="E50"/>
  <c r="J24"/>
  <c r="E24"/>
  <c r="J80"/>
  <c r="J23"/>
  <c r="J18"/>
  <c r="E18"/>
  <c r="F80"/>
  <c r="J17"/>
  <c r="J12"/>
  <c r="J77"/>
  <c r="E7"/>
  <c r="E73"/>
  <c i="18" r="J37"/>
  <c r="J36"/>
  <c i="1" r="AY73"/>
  <c i="18" r="J35"/>
  <c i="1" r="AX73"/>
  <c i="18" r="BI117"/>
  <c r="BH117"/>
  <c r="BG117"/>
  <c r="BF117"/>
  <c r="T117"/>
  <c r="T116"/>
  <c r="R117"/>
  <c r="R116"/>
  <c r="P117"/>
  <c r="P116"/>
  <c r="BI111"/>
  <c r="BH111"/>
  <c r="BG111"/>
  <c r="BF111"/>
  <c r="T111"/>
  <c r="R111"/>
  <c r="P111"/>
  <c r="BI105"/>
  <c r="BH105"/>
  <c r="BG105"/>
  <c r="BF105"/>
  <c r="T105"/>
  <c r="R105"/>
  <c r="P105"/>
  <c r="BI100"/>
  <c r="BH100"/>
  <c r="BG100"/>
  <c r="BF100"/>
  <c r="T100"/>
  <c r="T99"/>
  <c r="R100"/>
  <c r="R99"/>
  <c r="P100"/>
  <c r="P99"/>
  <c r="BI94"/>
  <c r="BH94"/>
  <c r="BG94"/>
  <c r="BF94"/>
  <c r="T94"/>
  <c r="R94"/>
  <c r="P94"/>
  <c r="BI88"/>
  <c r="BH88"/>
  <c r="BG88"/>
  <c r="BF88"/>
  <c r="T88"/>
  <c r="R88"/>
  <c r="P88"/>
  <c r="J81"/>
  <c r="F81"/>
  <c r="F79"/>
  <c r="E77"/>
  <c r="J54"/>
  <c r="F54"/>
  <c r="F52"/>
  <c r="E50"/>
  <c r="J24"/>
  <c r="E24"/>
  <c r="J55"/>
  <c r="J23"/>
  <c r="J18"/>
  <c r="E18"/>
  <c r="F82"/>
  <c r="J17"/>
  <c r="J12"/>
  <c r="J79"/>
  <c r="E7"/>
  <c r="E75"/>
  <c i="17" r="J37"/>
  <c r="J36"/>
  <c i="1" r="AY72"/>
  <c i="17" r="J35"/>
  <c i="1" r="AX72"/>
  <c i="17" r="BI101"/>
  <c r="BH101"/>
  <c r="BG101"/>
  <c r="BF101"/>
  <c r="T101"/>
  <c r="R101"/>
  <c r="P101"/>
  <c r="BI96"/>
  <c r="BH96"/>
  <c r="BG96"/>
  <c r="BF96"/>
  <c r="T96"/>
  <c r="R96"/>
  <c r="P96"/>
  <c r="BI90"/>
  <c r="BH90"/>
  <c r="BG90"/>
  <c r="BF90"/>
  <c r="T90"/>
  <c r="R90"/>
  <c r="P90"/>
  <c r="BI84"/>
  <c r="BH84"/>
  <c r="BG84"/>
  <c r="BF84"/>
  <c r="T84"/>
  <c r="R84"/>
  <c r="P84"/>
  <c r="J77"/>
  <c r="F77"/>
  <c r="F75"/>
  <c r="E73"/>
  <c r="J54"/>
  <c r="F54"/>
  <c r="F52"/>
  <c r="E50"/>
  <c r="J24"/>
  <c r="E24"/>
  <c r="J78"/>
  <c r="J23"/>
  <c r="J18"/>
  <c r="E18"/>
  <c r="F55"/>
  <c r="J17"/>
  <c r="J12"/>
  <c r="J52"/>
  <c r="E7"/>
  <c r="E71"/>
  <c i="16" r="J37"/>
  <c r="J36"/>
  <c i="1" r="AY71"/>
  <c i="16" r="J35"/>
  <c i="1" r="AX71"/>
  <c i="16" r="BI266"/>
  <c r="BH266"/>
  <c r="BG266"/>
  <c r="BF266"/>
  <c r="T266"/>
  <c r="R266"/>
  <c r="P266"/>
  <c r="BI262"/>
  <c r="BH262"/>
  <c r="BG262"/>
  <c r="BF262"/>
  <c r="T262"/>
  <c r="R262"/>
  <c r="P262"/>
  <c r="BI257"/>
  <c r="BH257"/>
  <c r="BG257"/>
  <c r="BF257"/>
  <c r="T257"/>
  <c r="R257"/>
  <c r="P257"/>
  <c r="BI253"/>
  <c r="BH253"/>
  <c r="BG253"/>
  <c r="BF253"/>
  <c r="T253"/>
  <c r="R253"/>
  <c r="P253"/>
  <c r="BI248"/>
  <c r="BH248"/>
  <c r="BG248"/>
  <c r="BF248"/>
  <c r="T248"/>
  <c r="R248"/>
  <c r="P248"/>
  <c r="BI243"/>
  <c r="BH243"/>
  <c r="BG243"/>
  <c r="BF243"/>
  <c r="T243"/>
  <c r="R243"/>
  <c r="P243"/>
  <c r="BI240"/>
  <c r="BH240"/>
  <c r="BG240"/>
  <c r="BF240"/>
  <c r="T240"/>
  <c r="R240"/>
  <c r="P240"/>
  <c r="BI234"/>
  <c r="BH234"/>
  <c r="BG234"/>
  <c r="BF234"/>
  <c r="T234"/>
  <c r="R234"/>
  <c r="P234"/>
  <c r="BI229"/>
  <c r="BH229"/>
  <c r="BG229"/>
  <c r="BF229"/>
  <c r="T229"/>
  <c r="R229"/>
  <c r="P229"/>
  <c r="BI223"/>
  <c r="BH223"/>
  <c r="BG223"/>
  <c r="BF223"/>
  <c r="T223"/>
  <c r="R223"/>
  <c r="P223"/>
  <c r="BI218"/>
  <c r="BH218"/>
  <c r="BG218"/>
  <c r="BF218"/>
  <c r="T218"/>
  <c r="R218"/>
  <c r="P218"/>
  <c r="BI212"/>
  <c r="BH212"/>
  <c r="BG212"/>
  <c r="BF212"/>
  <c r="T212"/>
  <c r="T211"/>
  <c r="R212"/>
  <c r="R211"/>
  <c r="P212"/>
  <c r="P211"/>
  <c r="BI206"/>
  <c r="BH206"/>
  <c r="BG206"/>
  <c r="BF206"/>
  <c r="T206"/>
  <c r="R206"/>
  <c r="P206"/>
  <c r="BI201"/>
  <c r="BH201"/>
  <c r="BG201"/>
  <c r="BF201"/>
  <c r="T201"/>
  <c r="R201"/>
  <c r="P201"/>
  <c r="BI198"/>
  <c r="BH198"/>
  <c r="BG198"/>
  <c r="BF198"/>
  <c r="T198"/>
  <c r="R198"/>
  <c r="P198"/>
  <c r="BI193"/>
  <c r="BH193"/>
  <c r="BG193"/>
  <c r="BF193"/>
  <c r="T193"/>
  <c r="R193"/>
  <c r="P193"/>
  <c r="BI187"/>
  <c r="BH187"/>
  <c r="BG187"/>
  <c r="BF187"/>
  <c r="T187"/>
  <c r="R187"/>
  <c r="P187"/>
  <c r="BI182"/>
  <c r="BH182"/>
  <c r="BG182"/>
  <c r="BF182"/>
  <c r="T182"/>
  <c r="R182"/>
  <c r="P182"/>
  <c r="BI179"/>
  <c r="BH179"/>
  <c r="BG179"/>
  <c r="BF179"/>
  <c r="T179"/>
  <c r="R179"/>
  <c r="P179"/>
  <c r="BI174"/>
  <c r="BH174"/>
  <c r="BG174"/>
  <c r="BF174"/>
  <c r="T174"/>
  <c r="R174"/>
  <c r="P174"/>
  <c r="BI169"/>
  <c r="BH169"/>
  <c r="BG169"/>
  <c r="BF169"/>
  <c r="T169"/>
  <c r="R169"/>
  <c r="P169"/>
  <c r="BI166"/>
  <c r="BH166"/>
  <c r="BG166"/>
  <c r="BF166"/>
  <c r="T166"/>
  <c r="R166"/>
  <c r="P166"/>
  <c r="BI161"/>
  <c r="BH161"/>
  <c r="BG161"/>
  <c r="BF161"/>
  <c r="T161"/>
  <c r="R161"/>
  <c r="P161"/>
  <c r="BI158"/>
  <c r="BH158"/>
  <c r="BG158"/>
  <c r="BF158"/>
  <c r="T158"/>
  <c r="R158"/>
  <c r="P158"/>
  <c r="BI152"/>
  <c r="BH152"/>
  <c r="BG152"/>
  <c r="BF152"/>
  <c r="T152"/>
  <c r="R152"/>
  <c r="P152"/>
  <c r="BI146"/>
  <c r="BH146"/>
  <c r="BG146"/>
  <c r="BF146"/>
  <c r="T146"/>
  <c r="R146"/>
  <c r="P146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8"/>
  <c r="BH128"/>
  <c r="BG128"/>
  <c r="BF128"/>
  <c r="T128"/>
  <c r="R128"/>
  <c r="P128"/>
  <c r="BI123"/>
  <c r="BH123"/>
  <c r="BG123"/>
  <c r="BF123"/>
  <c r="T123"/>
  <c r="R123"/>
  <c r="P123"/>
  <c r="BI117"/>
  <c r="BH117"/>
  <c r="BG117"/>
  <c r="BF117"/>
  <c r="T117"/>
  <c r="R117"/>
  <c r="P117"/>
  <c r="BI111"/>
  <c r="BH111"/>
  <c r="BG111"/>
  <c r="BF111"/>
  <c r="T111"/>
  <c r="R111"/>
  <c r="P111"/>
  <c r="BI105"/>
  <c r="BH105"/>
  <c r="BG105"/>
  <c r="BF105"/>
  <c r="T105"/>
  <c r="R105"/>
  <c r="P105"/>
  <c r="BI100"/>
  <c r="BH100"/>
  <c r="BG100"/>
  <c r="BF100"/>
  <c r="T100"/>
  <c r="R100"/>
  <c r="P100"/>
  <c r="BI97"/>
  <c r="BH97"/>
  <c r="BG97"/>
  <c r="BF97"/>
  <c r="T97"/>
  <c r="R97"/>
  <c r="P97"/>
  <c r="BI92"/>
  <c r="BH92"/>
  <c r="BG92"/>
  <c r="BF92"/>
  <c r="T92"/>
  <c r="R92"/>
  <c r="P92"/>
  <c r="J85"/>
  <c r="F85"/>
  <c r="F83"/>
  <c r="E81"/>
  <c r="J54"/>
  <c r="F54"/>
  <c r="F52"/>
  <c r="E50"/>
  <c r="J24"/>
  <c r="E24"/>
  <c r="J86"/>
  <c r="J23"/>
  <c r="J18"/>
  <c r="E18"/>
  <c r="F86"/>
  <c r="J17"/>
  <c r="J12"/>
  <c r="J83"/>
  <c r="E7"/>
  <c r="E79"/>
  <c i="15" r="J39"/>
  <c r="J38"/>
  <c i="1" r="AY70"/>
  <c i="15" r="J37"/>
  <c i="1" r="AX70"/>
  <c i="15" r="BI207"/>
  <c r="BH207"/>
  <c r="BG207"/>
  <c r="BF207"/>
  <c r="T207"/>
  <c r="T206"/>
  <c r="R207"/>
  <c r="R206"/>
  <c r="P207"/>
  <c r="P206"/>
  <c r="BI201"/>
  <c r="BH201"/>
  <c r="BG201"/>
  <c r="BF201"/>
  <c r="T201"/>
  <c r="R201"/>
  <c r="P201"/>
  <c r="BI197"/>
  <c r="BH197"/>
  <c r="BG197"/>
  <c r="BF197"/>
  <c r="T197"/>
  <c r="R197"/>
  <c r="P197"/>
  <c r="BI191"/>
  <c r="BH191"/>
  <c r="BG191"/>
  <c r="BF191"/>
  <c r="T191"/>
  <c r="R191"/>
  <c r="P191"/>
  <c r="BI184"/>
  <c r="BH184"/>
  <c r="BG184"/>
  <c r="BF184"/>
  <c r="T184"/>
  <c r="R184"/>
  <c r="P184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1"/>
  <c r="BH161"/>
  <c r="BG161"/>
  <c r="BF161"/>
  <c r="T161"/>
  <c r="R161"/>
  <c r="P161"/>
  <c r="BI155"/>
  <c r="BH155"/>
  <c r="BG155"/>
  <c r="BF155"/>
  <c r="T155"/>
  <c r="R155"/>
  <c r="P155"/>
  <c r="BI152"/>
  <c r="BH152"/>
  <c r="BG152"/>
  <c r="BF152"/>
  <c r="T152"/>
  <c r="R152"/>
  <c r="P152"/>
  <c r="BI147"/>
  <c r="BH147"/>
  <c r="BG147"/>
  <c r="BF147"/>
  <c r="T147"/>
  <c r="R147"/>
  <c r="P147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7"/>
  <c r="BH127"/>
  <c r="BG127"/>
  <c r="BF127"/>
  <c r="T127"/>
  <c r="R127"/>
  <c r="P127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101"/>
  <c r="BH101"/>
  <c r="BG101"/>
  <c r="BF101"/>
  <c r="T101"/>
  <c r="R101"/>
  <c r="P101"/>
  <c r="BI94"/>
  <c r="BH94"/>
  <c r="BG94"/>
  <c r="BF94"/>
  <c r="T94"/>
  <c r="R94"/>
  <c r="P94"/>
  <c r="J87"/>
  <c r="F87"/>
  <c r="F85"/>
  <c r="E83"/>
  <c r="J58"/>
  <c r="F58"/>
  <c r="F56"/>
  <c r="E54"/>
  <c r="J26"/>
  <c r="E26"/>
  <c r="J88"/>
  <c r="J25"/>
  <c r="J20"/>
  <c r="E20"/>
  <c r="F59"/>
  <c r="J19"/>
  <c r="J14"/>
  <c r="J85"/>
  <c r="E7"/>
  <c r="E79"/>
  <c i="14" r="J39"/>
  <c r="J38"/>
  <c i="1" r="AY69"/>
  <c i="14" r="J37"/>
  <c i="1" r="AX69"/>
  <c i="14" r="BI207"/>
  <c r="BH207"/>
  <c r="BG207"/>
  <c r="BF207"/>
  <c r="T207"/>
  <c r="T206"/>
  <c r="R207"/>
  <c r="R206"/>
  <c r="P207"/>
  <c r="P206"/>
  <c r="BI201"/>
  <c r="BH201"/>
  <c r="BG201"/>
  <c r="BF201"/>
  <c r="T201"/>
  <c r="R201"/>
  <c r="P201"/>
  <c r="BI197"/>
  <c r="BH197"/>
  <c r="BG197"/>
  <c r="BF197"/>
  <c r="T197"/>
  <c r="R197"/>
  <c r="P197"/>
  <c r="BI191"/>
  <c r="BH191"/>
  <c r="BG191"/>
  <c r="BF191"/>
  <c r="T191"/>
  <c r="R191"/>
  <c r="P191"/>
  <c r="BI184"/>
  <c r="BH184"/>
  <c r="BG184"/>
  <c r="BF184"/>
  <c r="T184"/>
  <c r="R184"/>
  <c r="P184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1"/>
  <c r="BH161"/>
  <c r="BG161"/>
  <c r="BF161"/>
  <c r="T161"/>
  <c r="R161"/>
  <c r="P161"/>
  <c r="BI155"/>
  <c r="BH155"/>
  <c r="BG155"/>
  <c r="BF155"/>
  <c r="T155"/>
  <c r="R155"/>
  <c r="P155"/>
  <c r="BI152"/>
  <c r="BH152"/>
  <c r="BG152"/>
  <c r="BF152"/>
  <c r="T152"/>
  <c r="R152"/>
  <c r="P152"/>
  <c r="BI147"/>
  <c r="BH147"/>
  <c r="BG147"/>
  <c r="BF147"/>
  <c r="T147"/>
  <c r="R147"/>
  <c r="P147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7"/>
  <c r="BH127"/>
  <c r="BG127"/>
  <c r="BF127"/>
  <c r="T127"/>
  <c r="R127"/>
  <c r="P127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101"/>
  <c r="BH101"/>
  <c r="BG101"/>
  <c r="BF101"/>
  <c r="T101"/>
  <c r="R101"/>
  <c r="P101"/>
  <c r="BI94"/>
  <c r="BH94"/>
  <c r="BG94"/>
  <c r="BF94"/>
  <c r="T94"/>
  <c r="R94"/>
  <c r="P94"/>
  <c r="J87"/>
  <c r="F87"/>
  <c r="F85"/>
  <c r="E83"/>
  <c r="J58"/>
  <c r="F58"/>
  <c r="F56"/>
  <c r="E54"/>
  <c r="J26"/>
  <c r="E26"/>
  <c r="J88"/>
  <c r="J25"/>
  <c r="J20"/>
  <c r="E20"/>
  <c r="F59"/>
  <c r="J19"/>
  <c r="J14"/>
  <c r="J85"/>
  <c r="E7"/>
  <c r="E50"/>
  <c i="13" r="J39"/>
  <c r="J38"/>
  <c i="1" r="AY68"/>
  <c i="13" r="J37"/>
  <c i="1" r="AX68"/>
  <c i="13" r="BI207"/>
  <c r="BH207"/>
  <c r="BG207"/>
  <c r="BF207"/>
  <c r="T207"/>
  <c r="T206"/>
  <c r="R207"/>
  <c r="R206"/>
  <c r="P207"/>
  <c r="P206"/>
  <c r="BI201"/>
  <c r="BH201"/>
  <c r="BG201"/>
  <c r="BF201"/>
  <c r="T201"/>
  <c r="R201"/>
  <c r="P201"/>
  <c r="BI197"/>
  <c r="BH197"/>
  <c r="BG197"/>
  <c r="BF197"/>
  <c r="T197"/>
  <c r="R197"/>
  <c r="P197"/>
  <c r="BI191"/>
  <c r="BH191"/>
  <c r="BG191"/>
  <c r="BF191"/>
  <c r="T191"/>
  <c r="R191"/>
  <c r="P191"/>
  <c r="BI184"/>
  <c r="BH184"/>
  <c r="BG184"/>
  <c r="BF184"/>
  <c r="T184"/>
  <c r="R184"/>
  <c r="P184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1"/>
  <c r="BH161"/>
  <c r="BG161"/>
  <c r="BF161"/>
  <c r="T161"/>
  <c r="R161"/>
  <c r="P161"/>
  <c r="BI155"/>
  <c r="BH155"/>
  <c r="BG155"/>
  <c r="BF155"/>
  <c r="T155"/>
  <c r="R155"/>
  <c r="P155"/>
  <c r="BI152"/>
  <c r="BH152"/>
  <c r="BG152"/>
  <c r="BF152"/>
  <c r="T152"/>
  <c r="R152"/>
  <c r="P152"/>
  <c r="BI147"/>
  <c r="BH147"/>
  <c r="BG147"/>
  <c r="BF147"/>
  <c r="T147"/>
  <c r="R147"/>
  <c r="P147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7"/>
  <c r="BH127"/>
  <c r="BG127"/>
  <c r="BF127"/>
  <c r="T127"/>
  <c r="R127"/>
  <c r="P127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101"/>
  <c r="BH101"/>
  <c r="BG101"/>
  <c r="BF101"/>
  <c r="T101"/>
  <c r="R101"/>
  <c r="P101"/>
  <c r="BI94"/>
  <c r="BH94"/>
  <c r="BG94"/>
  <c r="BF94"/>
  <c r="T94"/>
  <c r="R94"/>
  <c r="P94"/>
  <c r="J87"/>
  <c r="F87"/>
  <c r="F85"/>
  <c r="E83"/>
  <c r="J58"/>
  <c r="F58"/>
  <c r="F56"/>
  <c r="E54"/>
  <c r="J26"/>
  <c r="E26"/>
  <c r="J59"/>
  <c r="J25"/>
  <c r="J20"/>
  <c r="E20"/>
  <c r="F88"/>
  <c r="J19"/>
  <c r="J14"/>
  <c r="J85"/>
  <c r="E7"/>
  <c r="E50"/>
  <c i="12" r="J39"/>
  <c r="J38"/>
  <c i="1" r="AY67"/>
  <c i="12" r="J37"/>
  <c i="1" r="AX67"/>
  <c i="12" r="BI207"/>
  <c r="BH207"/>
  <c r="BG207"/>
  <c r="BF207"/>
  <c r="T207"/>
  <c r="T206"/>
  <c r="R207"/>
  <c r="R206"/>
  <c r="P207"/>
  <c r="P206"/>
  <c r="BI201"/>
  <c r="BH201"/>
  <c r="BG201"/>
  <c r="BF201"/>
  <c r="T201"/>
  <c r="R201"/>
  <c r="P201"/>
  <c r="BI197"/>
  <c r="BH197"/>
  <c r="BG197"/>
  <c r="BF197"/>
  <c r="T197"/>
  <c r="R197"/>
  <c r="P197"/>
  <c r="BI191"/>
  <c r="BH191"/>
  <c r="BG191"/>
  <c r="BF191"/>
  <c r="T191"/>
  <c r="R191"/>
  <c r="P191"/>
  <c r="BI184"/>
  <c r="BH184"/>
  <c r="BG184"/>
  <c r="BF184"/>
  <c r="T184"/>
  <c r="R184"/>
  <c r="P184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1"/>
  <c r="BH161"/>
  <c r="BG161"/>
  <c r="BF161"/>
  <c r="T161"/>
  <c r="R161"/>
  <c r="P161"/>
  <c r="BI155"/>
  <c r="BH155"/>
  <c r="BG155"/>
  <c r="BF155"/>
  <c r="T155"/>
  <c r="R155"/>
  <c r="P155"/>
  <c r="BI152"/>
  <c r="BH152"/>
  <c r="BG152"/>
  <c r="BF152"/>
  <c r="T152"/>
  <c r="R152"/>
  <c r="P152"/>
  <c r="BI147"/>
  <c r="BH147"/>
  <c r="BG147"/>
  <c r="BF147"/>
  <c r="T147"/>
  <c r="R147"/>
  <c r="P147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7"/>
  <c r="BH127"/>
  <c r="BG127"/>
  <c r="BF127"/>
  <c r="T127"/>
  <c r="R127"/>
  <c r="P127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101"/>
  <c r="BH101"/>
  <c r="BG101"/>
  <c r="BF101"/>
  <c r="T101"/>
  <c r="R101"/>
  <c r="P101"/>
  <c r="BI94"/>
  <c r="BH94"/>
  <c r="BG94"/>
  <c r="BF94"/>
  <c r="T94"/>
  <c r="R94"/>
  <c r="P94"/>
  <c r="J87"/>
  <c r="F87"/>
  <c r="F85"/>
  <c r="E83"/>
  <c r="J58"/>
  <c r="F58"/>
  <c r="F56"/>
  <c r="E54"/>
  <c r="J26"/>
  <c r="E26"/>
  <c r="J88"/>
  <c r="J25"/>
  <c r="J20"/>
  <c r="E20"/>
  <c r="F59"/>
  <c r="J19"/>
  <c r="J14"/>
  <c r="J85"/>
  <c r="E7"/>
  <c r="E79"/>
  <c i="11" r="J39"/>
  <c r="J38"/>
  <c i="1" r="AY66"/>
  <c i="11" r="J37"/>
  <c i="1" r="AX66"/>
  <c i="11" r="BI207"/>
  <c r="BH207"/>
  <c r="BG207"/>
  <c r="BF207"/>
  <c r="T207"/>
  <c r="T206"/>
  <c r="R207"/>
  <c r="R206"/>
  <c r="P207"/>
  <c r="P206"/>
  <c r="BI201"/>
  <c r="BH201"/>
  <c r="BG201"/>
  <c r="BF201"/>
  <c r="T201"/>
  <c r="R201"/>
  <c r="P201"/>
  <c r="BI197"/>
  <c r="BH197"/>
  <c r="BG197"/>
  <c r="BF197"/>
  <c r="T197"/>
  <c r="R197"/>
  <c r="P197"/>
  <c r="BI191"/>
  <c r="BH191"/>
  <c r="BG191"/>
  <c r="BF191"/>
  <c r="T191"/>
  <c r="R191"/>
  <c r="P191"/>
  <c r="BI184"/>
  <c r="BH184"/>
  <c r="BG184"/>
  <c r="BF184"/>
  <c r="T184"/>
  <c r="R184"/>
  <c r="P184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1"/>
  <c r="BH161"/>
  <c r="BG161"/>
  <c r="BF161"/>
  <c r="T161"/>
  <c r="R161"/>
  <c r="P161"/>
  <c r="BI155"/>
  <c r="BH155"/>
  <c r="BG155"/>
  <c r="BF155"/>
  <c r="T155"/>
  <c r="R155"/>
  <c r="P155"/>
  <c r="BI152"/>
  <c r="BH152"/>
  <c r="BG152"/>
  <c r="BF152"/>
  <c r="T152"/>
  <c r="R152"/>
  <c r="P152"/>
  <c r="BI147"/>
  <c r="BH147"/>
  <c r="BG147"/>
  <c r="BF147"/>
  <c r="T147"/>
  <c r="R147"/>
  <c r="P147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7"/>
  <c r="BH127"/>
  <c r="BG127"/>
  <c r="BF127"/>
  <c r="T127"/>
  <c r="R127"/>
  <c r="P127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101"/>
  <c r="BH101"/>
  <c r="BG101"/>
  <c r="BF101"/>
  <c r="T101"/>
  <c r="R101"/>
  <c r="P101"/>
  <c r="BI94"/>
  <c r="BH94"/>
  <c r="BG94"/>
  <c r="BF94"/>
  <c r="T94"/>
  <c r="R94"/>
  <c r="P94"/>
  <c r="J87"/>
  <c r="F87"/>
  <c r="F85"/>
  <c r="E83"/>
  <c r="J58"/>
  <c r="F58"/>
  <c r="F56"/>
  <c r="E54"/>
  <c r="J26"/>
  <c r="E26"/>
  <c r="J88"/>
  <c r="J25"/>
  <c r="J20"/>
  <c r="E20"/>
  <c r="F88"/>
  <c r="J19"/>
  <c r="J14"/>
  <c r="J85"/>
  <c r="E7"/>
  <c r="E50"/>
  <c i="10" r="J39"/>
  <c r="J38"/>
  <c i="1" r="AY65"/>
  <c i="10" r="J37"/>
  <c i="1" r="AX65"/>
  <c i="10" r="BI207"/>
  <c r="BH207"/>
  <c r="BG207"/>
  <c r="BF207"/>
  <c r="T207"/>
  <c r="T206"/>
  <c r="R207"/>
  <c r="R206"/>
  <c r="P207"/>
  <c r="P206"/>
  <c r="BI201"/>
  <c r="BH201"/>
  <c r="BG201"/>
  <c r="BF201"/>
  <c r="T201"/>
  <c r="R201"/>
  <c r="P201"/>
  <c r="BI197"/>
  <c r="BH197"/>
  <c r="BG197"/>
  <c r="BF197"/>
  <c r="T197"/>
  <c r="R197"/>
  <c r="P197"/>
  <c r="BI191"/>
  <c r="BH191"/>
  <c r="BG191"/>
  <c r="BF191"/>
  <c r="T191"/>
  <c r="R191"/>
  <c r="P191"/>
  <c r="BI184"/>
  <c r="BH184"/>
  <c r="BG184"/>
  <c r="BF184"/>
  <c r="T184"/>
  <c r="R184"/>
  <c r="P184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1"/>
  <c r="BH161"/>
  <c r="BG161"/>
  <c r="BF161"/>
  <c r="T161"/>
  <c r="R161"/>
  <c r="P161"/>
  <c r="BI155"/>
  <c r="BH155"/>
  <c r="BG155"/>
  <c r="BF155"/>
  <c r="T155"/>
  <c r="R155"/>
  <c r="P155"/>
  <c r="BI152"/>
  <c r="BH152"/>
  <c r="BG152"/>
  <c r="BF152"/>
  <c r="T152"/>
  <c r="R152"/>
  <c r="P152"/>
  <c r="BI147"/>
  <c r="BH147"/>
  <c r="BG147"/>
  <c r="BF147"/>
  <c r="T147"/>
  <c r="R147"/>
  <c r="P147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7"/>
  <c r="BH127"/>
  <c r="BG127"/>
  <c r="BF127"/>
  <c r="T127"/>
  <c r="R127"/>
  <c r="P127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101"/>
  <c r="BH101"/>
  <c r="BG101"/>
  <c r="BF101"/>
  <c r="T101"/>
  <c r="R101"/>
  <c r="P101"/>
  <c r="BI94"/>
  <c r="BH94"/>
  <c r="BG94"/>
  <c r="BF94"/>
  <c r="T94"/>
  <c r="R94"/>
  <c r="P94"/>
  <c r="J87"/>
  <c r="F87"/>
  <c r="F85"/>
  <c r="E83"/>
  <c r="J58"/>
  <c r="F58"/>
  <c r="F56"/>
  <c r="E54"/>
  <c r="J26"/>
  <c r="E26"/>
  <c r="J88"/>
  <c r="J25"/>
  <c r="J20"/>
  <c r="E20"/>
  <c r="F59"/>
  <c r="J19"/>
  <c r="J14"/>
  <c r="J56"/>
  <c r="E7"/>
  <c r="E79"/>
  <c i="9" r="J39"/>
  <c r="J38"/>
  <c i="1" r="AY64"/>
  <c i="9" r="J37"/>
  <c i="1" r="AX64"/>
  <c i="9" r="BI207"/>
  <c r="BH207"/>
  <c r="BG207"/>
  <c r="BF207"/>
  <c r="T207"/>
  <c r="T206"/>
  <c r="R207"/>
  <c r="R206"/>
  <c r="P207"/>
  <c r="P206"/>
  <c r="BI201"/>
  <c r="BH201"/>
  <c r="BG201"/>
  <c r="BF201"/>
  <c r="T201"/>
  <c r="R201"/>
  <c r="P201"/>
  <c r="BI197"/>
  <c r="BH197"/>
  <c r="BG197"/>
  <c r="BF197"/>
  <c r="T197"/>
  <c r="R197"/>
  <c r="P197"/>
  <c r="BI191"/>
  <c r="BH191"/>
  <c r="BG191"/>
  <c r="BF191"/>
  <c r="T191"/>
  <c r="R191"/>
  <c r="P191"/>
  <c r="BI184"/>
  <c r="BH184"/>
  <c r="BG184"/>
  <c r="BF184"/>
  <c r="T184"/>
  <c r="R184"/>
  <c r="P184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1"/>
  <c r="BH161"/>
  <c r="BG161"/>
  <c r="BF161"/>
  <c r="T161"/>
  <c r="R161"/>
  <c r="P161"/>
  <c r="BI155"/>
  <c r="BH155"/>
  <c r="BG155"/>
  <c r="BF155"/>
  <c r="T155"/>
  <c r="R155"/>
  <c r="P155"/>
  <c r="BI152"/>
  <c r="BH152"/>
  <c r="BG152"/>
  <c r="BF152"/>
  <c r="T152"/>
  <c r="R152"/>
  <c r="P152"/>
  <c r="BI147"/>
  <c r="BH147"/>
  <c r="BG147"/>
  <c r="BF147"/>
  <c r="T147"/>
  <c r="R147"/>
  <c r="P147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7"/>
  <c r="BH127"/>
  <c r="BG127"/>
  <c r="BF127"/>
  <c r="T127"/>
  <c r="R127"/>
  <c r="P127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101"/>
  <c r="BH101"/>
  <c r="BG101"/>
  <c r="BF101"/>
  <c r="T101"/>
  <c r="R101"/>
  <c r="P101"/>
  <c r="BI94"/>
  <c r="BH94"/>
  <c r="BG94"/>
  <c r="BF94"/>
  <c r="T94"/>
  <c r="R94"/>
  <c r="P94"/>
  <c r="J87"/>
  <c r="F87"/>
  <c r="F85"/>
  <c r="E83"/>
  <c r="J58"/>
  <c r="F58"/>
  <c r="F56"/>
  <c r="E54"/>
  <c r="J26"/>
  <c r="E26"/>
  <c r="J88"/>
  <c r="J25"/>
  <c r="J20"/>
  <c r="E20"/>
  <c r="F88"/>
  <c r="J19"/>
  <c r="J14"/>
  <c r="J56"/>
  <c r="E7"/>
  <c r="E79"/>
  <c i="8" r="J39"/>
  <c r="J38"/>
  <c i="1" r="AY63"/>
  <c i="8" r="J37"/>
  <c i="1" r="AX63"/>
  <c i="8" r="BI207"/>
  <c r="BH207"/>
  <c r="BG207"/>
  <c r="BF207"/>
  <c r="T207"/>
  <c r="T206"/>
  <c r="R207"/>
  <c r="R206"/>
  <c r="P207"/>
  <c r="P206"/>
  <c r="BI201"/>
  <c r="BH201"/>
  <c r="BG201"/>
  <c r="BF201"/>
  <c r="T201"/>
  <c r="R201"/>
  <c r="P201"/>
  <c r="BI197"/>
  <c r="BH197"/>
  <c r="BG197"/>
  <c r="BF197"/>
  <c r="T197"/>
  <c r="R197"/>
  <c r="P197"/>
  <c r="BI191"/>
  <c r="BH191"/>
  <c r="BG191"/>
  <c r="BF191"/>
  <c r="T191"/>
  <c r="R191"/>
  <c r="P191"/>
  <c r="BI184"/>
  <c r="BH184"/>
  <c r="BG184"/>
  <c r="BF184"/>
  <c r="T184"/>
  <c r="R184"/>
  <c r="P184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1"/>
  <c r="BH161"/>
  <c r="BG161"/>
  <c r="BF161"/>
  <c r="T161"/>
  <c r="R161"/>
  <c r="P161"/>
  <c r="BI155"/>
  <c r="BH155"/>
  <c r="BG155"/>
  <c r="BF155"/>
  <c r="T155"/>
  <c r="R155"/>
  <c r="P155"/>
  <c r="BI152"/>
  <c r="BH152"/>
  <c r="BG152"/>
  <c r="BF152"/>
  <c r="T152"/>
  <c r="R152"/>
  <c r="P152"/>
  <c r="BI147"/>
  <c r="BH147"/>
  <c r="BG147"/>
  <c r="BF147"/>
  <c r="T147"/>
  <c r="R147"/>
  <c r="P147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7"/>
  <c r="BH127"/>
  <c r="BG127"/>
  <c r="BF127"/>
  <c r="T127"/>
  <c r="R127"/>
  <c r="P127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101"/>
  <c r="BH101"/>
  <c r="BG101"/>
  <c r="BF101"/>
  <c r="T101"/>
  <c r="R101"/>
  <c r="P101"/>
  <c r="BI94"/>
  <c r="BH94"/>
  <c r="BG94"/>
  <c r="BF94"/>
  <c r="T94"/>
  <c r="R94"/>
  <c r="P94"/>
  <c r="J87"/>
  <c r="F87"/>
  <c r="F85"/>
  <c r="E83"/>
  <c r="J58"/>
  <c r="F58"/>
  <c r="F56"/>
  <c r="E54"/>
  <c r="J26"/>
  <c r="E26"/>
  <c r="J88"/>
  <c r="J25"/>
  <c r="J20"/>
  <c r="E20"/>
  <c r="F88"/>
  <c r="J19"/>
  <c r="J14"/>
  <c r="J85"/>
  <c r="E7"/>
  <c r="E79"/>
  <c i="7" r="J39"/>
  <c r="J38"/>
  <c i="1" r="AY62"/>
  <c i="7" r="J37"/>
  <c i="1" r="AX62"/>
  <c i="7" r="BI207"/>
  <c r="BH207"/>
  <c r="BG207"/>
  <c r="BF207"/>
  <c r="T207"/>
  <c r="T206"/>
  <c r="R207"/>
  <c r="R206"/>
  <c r="P207"/>
  <c r="P206"/>
  <c r="BI201"/>
  <c r="BH201"/>
  <c r="BG201"/>
  <c r="BF201"/>
  <c r="T201"/>
  <c r="R201"/>
  <c r="P201"/>
  <c r="BI197"/>
  <c r="BH197"/>
  <c r="BG197"/>
  <c r="BF197"/>
  <c r="T197"/>
  <c r="R197"/>
  <c r="P197"/>
  <c r="BI191"/>
  <c r="BH191"/>
  <c r="BG191"/>
  <c r="BF191"/>
  <c r="T191"/>
  <c r="R191"/>
  <c r="P191"/>
  <c r="BI184"/>
  <c r="BH184"/>
  <c r="BG184"/>
  <c r="BF184"/>
  <c r="T184"/>
  <c r="R184"/>
  <c r="P184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1"/>
  <c r="BH161"/>
  <c r="BG161"/>
  <c r="BF161"/>
  <c r="T161"/>
  <c r="R161"/>
  <c r="P161"/>
  <c r="BI155"/>
  <c r="BH155"/>
  <c r="BG155"/>
  <c r="BF155"/>
  <c r="T155"/>
  <c r="R155"/>
  <c r="P155"/>
  <c r="BI152"/>
  <c r="BH152"/>
  <c r="BG152"/>
  <c r="BF152"/>
  <c r="T152"/>
  <c r="R152"/>
  <c r="P152"/>
  <c r="BI147"/>
  <c r="BH147"/>
  <c r="BG147"/>
  <c r="BF147"/>
  <c r="T147"/>
  <c r="R147"/>
  <c r="P147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7"/>
  <c r="BH127"/>
  <c r="BG127"/>
  <c r="BF127"/>
  <c r="T127"/>
  <c r="R127"/>
  <c r="P127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101"/>
  <c r="BH101"/>
  <c r="BG101"/>
  <c r="BF101"/>
  <c r="T101"/>
  <c r="R101"/>
  <c r="P101"/>
  <c r="BI94"/>
  <c r="BH94"/>
  <c r="BG94"/>
  <c r="BF94"/>
  <c r="T94"/>
  <c r="R94"/>
  <c r="P94"/>
  <c r="J87"/>
  <c r="F87"/>
  <c r="F85"/>
  <c r="E83"/>
  <c r="J58"/>
  <c r="F58"/>
  <c r="F56"/>
  <c r="E54"/>
  <c r="J26"/>
  <c r="E26"/>
  <c r="J88"/>
  <c r="J25"/>
  <c r="J20"/>
  <c r="E20"/>
  <c r="F88"/>
  <c r="J19"/>
  <c r="J14"/>
  <c r="J56"/>
  <c r="E7"/>
  <c r="E79"/>
  <c i="6" r="J39"/>
  <c r="J38"/>
  <c i="1" r="AY61"/>
  <c i="6" r="J37"/>
  <c i="1" r="AX61"/>
  <c i="6" r="BI207"/>
  <c r="BH207"/>
  <c r="BG207"/>
  <c r="BF207"/>
  <c r="T207"/>
  <c r="T206"/>
  <c r="R207"/>
  <c r="R206"/>
  <c r="P207"/>
  <c r="P206"/>
  <c r="BI201"/>
  <c r="BH201"/>
  <c r="BG201"/>
  <c r="BF201"/>
  <c r="T201"/>
  <c r="R201"/>
  <c r="P201"/>
  <c r="BI197"/>
  <c r="BH197"/>
  <c r="BG197"/>
  <c r="BF197"/>
  <c r="T197"/>
  <c r="R197"/>
  <c r="P197"/>
  <c r="BI191"/>
  <c r="BH191"/>
  <c r="BG191"/>
  <c r="BF191"/>
  <c r="T191"/>
  <c r="R191"/>
  <c r="P191"/>
  <c r="BI184"/>
  <c r="BH184"/>
  <c r="BG184"/>
  <c r="BF184"/>
  <c r="T184"/>
  <c r="R184"/>
  <c r="P184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1"/>
  <c r="BH161"/>
  <c r="BG161"/>
  <c r="BF161"/>
  <c r="T161"/>
  <c r="R161"/>
  <c r="P161"/>
  <c r="BI155"/>
  <c r="BH155"/>
  <c r="BG155"/>
  <c r="BF155"/>
  <c r="T155"/>
  <c r="R155"/>
  <c r="P155"/>
  <c r="BI152"/>
  <c r="BH152"/>
  <c r="BG152"/>
  <c r="BF152"/>
  <c r="T152"/>
  <c r="R152"/>
  <c r="P152"/>
  <c r="BI147"/>
  <c r="BH147"/>
  <c r="BG147"/>
  <c r="BF147"/>
  <c r="T147"/>
  <c r="R147"/>
  <c r="P147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7"/>
  <c r="BH127"/>
  <c r="BG127"/>
  <c r="BF127"/>
  <c r="T127"/>
  <c r="R127"/>
  <c r="P127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101"/>
  <c r="BH101"/>
  <c r="BG101"/>
  <c r="BF101"/>
  <c r="T101"/>
  <c r="R101"/>
  <c r="P101"/>
  <c r="BI94"/>
  <c r="BH94"/>
  <c r="BG94"/>
  <c r="BF94"/>
  <c r="T94"/>
  <c r="R94"/>
  <c r="P94"/>
  <c r="J87"/>
  <c r="F87"/>
  <c r="F85"/>
  <c r="E83"/>
  <c r="J58"/>
  <c r="F58"/>
  <c r="F56"/>
  <c r="E54"/>
  <c r="J26"/>
  <c r="E26"/>
  <c r="J59"/>
  <c r="J25"/>
  <c r="J20"/>
  <c r="E20"/>
  <c r="F59"/>
  <c r="J19"/>
  <c r="J14"/>
  <c r="J56"/>
  <c r="E7"/>
  <c r="E79"/>
  <c i="5" r="J39"/>
  <c r="J38"/>
  <c i="1" r="AY59"/>
  <c i="5" r="J37"/>
  <c i="1" r="AX59"/>
  <c i="5" r="BI197"/>
  <c r="BH197"/>
  <c r="BG197"/>
  <c r="BF197"/>
  <c r="T197"/>
  <c r="T196"/>
  <c r="R197"/>
  <c r="R196"/>
  <c r="P197"/>
  <c r="P196"/>
  <c r="BI192"/>
  <c r="BH192"/>
  <c r="BG192"/>
  <c r="BF192"/>
  <c r="T192"/>
  <c r="R192"/>
  <c r="P192"/>
  <c r="BI186"/>
  <c r="BH186"/>
  <c r="BG186"/>
  <c r="BF186"/>
  <c r="T186"/>
  <c r="R186"/>
  <c r="P186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1"/>
  <c r="BH161"/>
  <c r="BG161"/>
  <c r="BF161"/>
  <c r="T161"/>
  <c r="R161"/>
  <c r="P161"/>
  <c r="BI155"/>
  <c r="BH155"/>
  <c r="BG155"/>
  <c r="BF155"/>
  <c r="T155"/>
  <c r="R155"/>
  <c r="P155"/>
  <c r="BI152"/>
  <c r="BH152"/>
  <c r="BG152"/>
  <c r="BF152"/>
  <c r="T152"/>
  <c r="R152"/>
  <c r="P152"/>
  <c r="BI147"/>
  <c r="BH147"/>
  <c r="BG147"/>
  <c r="BF147"/>
  <c r="T147"/>
  <c r="R147"/>
  <c r="P147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7"/>
  <c r="BH127"/>
  <c r="BG127"/>
  <c r="BF127"/>
  <c r="T127"/>
  <c r="R127"/>
  <c r="P127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101"/>
  <c r="BH101"/>
  <c r="BG101"/>
  <c r="BF101"/>
  <c r="T101"/>
  <c r="R101"/>
  <c r="P101"/>
  <c r="BI94"/>
  <c r="BH94"/>
  <c r="BG94"/>
  <c r="BF94"/>
  <c r="T94"/>
  <c r="R94"/>
  <c r="P94"/>
  <c r="J87"/>
  <c r="F87"/>
  <c r="F85"/>
  <c r="E83"/>
  <c r="J58"/>
  <c r="F58"/>
  <c r="F56"/>
  <c r="E54"/>
  <c r="J26"/>
  <c r="E26"/>
  <c r="J59"/>
  <c r="J25"/>
  <c r="J20"/>
  <c r="E20"/>
  <c r="F88"/>
  <c r="J19"/>
  <c r="J14"/>
  <c r="J56"/>
  <c r="E7"/>
  <c r="E79"/>
  <c i="4" r="J39"/>
  <c r="J38"/>
  <c i="1" r="AY58"/>
  <c i="4" r="J37"/>
  <c i="1" r="AX58"/>
  <c i="4" r="BI202"/>
  <c r="BH202"/>
  <c r="BG202"/>
  <c r="BF202"/>
  <c r="T202"/>
  <c r="T201"/>
  <c r="R202"/>
  <c r="R201"/>
  <c r="P202"/>
  <c r="P201"/>
  <c r="BI197"/>
  <c r="BH197"/>
  <c r="BG197"/>
  <c r="BF197"/>
  <c r="T197"/>
  <c r="R197"/>
  <c r="P197"/>
  <c r="BI191"/>
  <c r="BH191"/>
  <c r="BG191"/>
  <c r="BF191"/>
  <c r="T191"/>
  <c r="R191"/>
  <c r="P191"/>
  <c r="BI184"/>
  <c r="BH184"/>
  <c r="BG184"/>
  <c r="BF184"/>
  <c r="T184"/>
  <c r="R184"/>
  <c r="P184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1"/>
  <c r="BH161"/>
  <c r="BG161"/>
  <c r="BF161"/>
  <c r="T161"/>
  <c r="R161"/>
  <c r="P161"/>
  <c r="BI155"/>
  <c r="BH155"/>
  <c r="BG155"/>
  <c r="BF155"/>
  <c r="T155"/>
  <c r="R155"/>
  <c r="P155"/>
  <c r="BI152"/>
  <c r="BH152"/>
  <c r="BG152"/>
  <c r="BF152"/>
  <c r="T152"/>
  <c r="R152"/>
  <c r="P152"/>
  <c r="BI147"/>
  <c r="BH147"/>
  <c r="BG147"/>
  <c r="BF147"/>
  <c r="T147"/>
  <c r="R147"/>
  <c r="P147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7"/>
  <c r="BH127"/>
  <c r="BG127"/>
  <c r="BF127"/>
  <c r="T127"/>
  <c r="R127"/>
  <c r="P127"/>
  <c r="BI119"/>
  <c r="BH119"/>
  <c r="BG119"/>
  <c r="BF119"/>
  <c r="T119"/>
  <c r="R119"/>
  <c r="P119"/>
  <c r="BI114"/>
  <c r="BH114"/>
  <c r="BG114"/>
  <c r="BF114"/>
  <c r="T114"/>
  <c r="R114"/>
  <c r="P114"/>
  <c r="BI109"/>
  <c r="BH109"/>
  <c r="BG109"/>
  <c r="BF109"/>
  <c r="T109"/>
  <c r="R109"/>
  <c r="P109"/>
  <c r="BI104"/>
  <c r="BH104"/>
  <c r="BG104"/>
  <c r="BF104"/>
  <c r="T104"/>
  <c r="R104"/>
  <c r="P104"/>
  <c r="BI101"/>
  <c r="BH101"/>
  <c r="BG101"/>
  <c r="BF101"/>
  <c r="T101"/>
  <c r="R101"/>
  <c r="P101"/>
  <c r="BI94"/>
  <c r="BH94"/>
  <c r="BG94"/>
  <c r="BF94"/>
  <c r="T94"/>
  <c r="R94"/>
  <c r="P94"/>
  <c r="J87"/>
  <c r="F87"/>
  <c r="F85"/>
  <c r="E83"/>
  <c r="J58"/>
  <c r="F58"/>
  <c r="F56"/>
  <c r="E54"/>
  <c r="J26"/>
  <c r="E26"/>
  <c r="J88"/>
  <c r="J25"/>
  <c r="J20"/>
  <c r="E20"/>
  <c r="F88"/>
  <c r="J19"/>
  <c r="J14"/>
  <c r="J85"/>
  <c r="E7"/>
  <c r="E79"/>
  <c i="3" r="J37"/>
  <c r="J36"/>
  <c i="1" r="AY56"/>
  <c i="3" r="J35"/>
  <c i="1" r="AX56"/>
  <c i="3" r="BI720"/>
  <c r="BH720"/>
  <c r="BG720"/>
  <c r="BF720"/>
  <c r="T720"/>
  <c r="R720"/>
  <c r="P720"/>
  <c r="BI717"/>
  <c r="BH717"/>
  <c r="BG717"/>
  <c r="BF717"/>
  <c r="T717"/>
  <c r="R717"/>
  <c r="P717"/>
  <c r="BI704"/>
  <c r="BH704"/>
  <c r="BG704"/>
  <c r="BF704"/>
  <c r="T704"/>
  <c r="R704"/>
  <c r="P704"/>
  <c r="BI697"/>
  <c r="BH697"/>
  <c r="BG697"/>
  <c r="BF697"/>
  <c r="T697"/>
  <c r="R697"/>
  <c r="P697"/>
  <c r="BI692"/>
  <c r="BH692"/>
  <c r="BG692"/>
  <c r="BF692"/>
  <c r="T692"/>
  <c r="R692"/>
  <c r="P692"/>
  <c r="BI675"/>
  <c r="BH675"/>
  <c r="BG675"/>
  <c r="BF675"/>
  <c r="T675"/>
  <c r="R675"/>
  <c r="P675"/>
  <c r="BI670"/>
  <c r="BH670"/>
  <c r="BG670"/>
  <c r="BF670"/>
  <c r="T670"/>
  <c r="R670"/>
  <c r="P670"/>
  <c r="BI654"/>
  <c r="BH654"/>
  <c r="BG654"/>
  <c r="BF654"/>
  <c r="T654"/>
  <c r="R654"/>
  <c r="P654"/>
  <c r="BI647"/>
  <c r="BH647"/>
  <c r="BG647"/>
  <c r="BF647"/>
  <c r="T647"/>
  <c r="R647"/>
  <c r="P647"/>
  <c r="BI643"/>
  <c r="BH643"/>
  <c r="BG643"/>
  <c r="BF643"/>
  <c r="T643"/>
  <c r="R643"/>
  <c r="P643"/>
  <c r="BI638"/>
  <c r="BH638"/>
  <c r="BG638"/>
  <c r="BF638"/>
  <c r="T638"/>
  <c r="R638"/>
  <c r="P638"/>
  <c r="BI627"/>
  <c r="BH627"/>
  <c r="BG627"/>
  <c r="BF627"/>
  <c r="T627"/>
  <c r="R627"/>
  <c r="P627"/>
  <c r="BI621"/>
  <c r="BH621"/>
  <c r="BG621"/>
  <c r="BF621"/>
  <c r="T621"/>
  <c r="R621"/>
  <c r="P621"/>
  <c r="BI614"/>
  <c r="BH614"/>
  <c r="BG614"/>
  <c r="BF614"/>
  <c r="T614"/>
  <c r="R614"/>
  <c r="P614"/>
  <c r="BI606"/>
  <c r="BH606"/>
  <c r="BG606"/>
  <c r="BF606"/>
  <c r="T606"/>
  <c r="R606"/>
  <c r="P606"/>
  <c r="BI600"/>
  <c r="BH600"/>
  <c r="BG600"/>
  <c r="BF600"/>
  <c r="T600"/>
  <c r="R600"/>
  <c r="P600"/>
  <c r="BI594"/>
  <c r="BH594"/>
  <c r="BG594"/>
  <c r="BF594"/>
  <c r="T594"/>
  <c r="R594"/>
  <c r="P594"/>
  <c r="BI588"/>
  <c r="BH588"/>
  <c r="BG588"/>
  <c r="BF588"/>
  <c r="T588"/>
  <c r="R588"/>
  <c r="P588"/>
  <c r="BI580"/>
  <c r="BH580"/>
  <c r="BG580"/>
  <c r="BF580"/>
  <c r="T580"/>
  <c r="R580"/>
  <c r="P580"/>
  <c r="BI574"/>
  <c r="BH574"/>
  <c r="BG574"/>
  <c r="BF574"/>
  <c r="T574"/>
  <c r="R574"/>
  <c r="P574"/>
  <c r="BI571"/>
  <c r="BH571"/>
  <c r="BG571"/>
  <c r="BF571"/>
  <c r="T571"/>
  <c r="R571"/>
  <c r="P571"/>
  <c r="BI555"/>
  <c r="BH555"/>
  <c r="BG555"/>
  <c r="BF555"/>
  <c r="T555"/>
  <c r="R555"/>
  <c r="P555"/>
  <c r="BI550"/>
  <c r="BH550"/>
  <c r="BG550"/>
  <c r="BF550"/>
  <c r="T550"/>
  <c r="R550"/>
  <c r="P550"/>
  <c r="BI545"/>
  <c r="BH545"/>
  <c r="BG545"/>
  <c r="BF545"/>
  <c r="T545"/>
  <c r="R545"/>
  <c r="P545"/>
  <c r="BI539"/>
  <c r="BH539"/>
  <c r="BG539"/>
  <c r="BF539"/>
  <c r="T539"/>
  <c r="R539"/>
  <c r="P539"/>
  <c r="BI534"/>
  <c r="BH534"/>
  <c r="BG534"/>
  <c r="BF534"/>
  <c r="T534"/>
  <c r="R534"/>
  <c r="P534"/>
  <c r="BI528"/>
  <c r="BH528"/>
  <c r="BG528"/>
  <c r="BF528"/>
  <c r="T528"/>
  <c r="R528"/>
  <c r="P528"/>
  <c r="BI523"/>
  <c r="BH523"/>
  <c r="BG523"/>
  <c r="BF523"/>
  <c r="T523"/>
  <c r="R523"/>
  <c r="P523"/>
  <c r="BI518"/>
  <c r="BH518"/>
  <c r="BG518"/>
  <c r="BF518"/>
  <c r="T518"/>
  <c r="R518"/>
  <c r="P518"/>
  <c r="BI511"/>
  <c r="BH511"/>
  <c r="BG511"/>
  <c r="BF511"/>
  <c r="T511"/>
  <c r="R511"/>
  <c r="P511"/>
  <c r="BI492"/>
  <c r="BH492"/>
  <c r="BG492"/>
  <c r="BF492"/>
  <c r="T492"/>
  <c r="R492"/>
  <c r="P492"/>
  <c r="BI489"/>
  <c r="BH489"/>
  <c r="BG489"/>
  <c r="BF489"/>
  <c r="T489"/>
  <c r="R489"/>
  <c r="P489"/>
  <c r="BI484"/>
  <c r="BH484"/>
  <c r="BG484"/>
  <c r="BF484"/>
  <c r="T484"/>
  <c r="R484"/>
  <c r="P484"/>
  <c r="BI482"/>
  <c r="BH482"/>
  <c r="BG482"/>
  <c r="BF482"/>
  <c r="T482"/>
  <c r="R482"/>
  <c r="P482"/>
  <c r="BI479"/>
  <c r="BH479"/>
  <c r="BG479"/>
  <c r="BF479"/>
  <c r="T479"/>
  <c r="R479"/>
  <c r="P479"/>
  <c r="BI473"/>
  <c r="BH473"/>
  <c r="BG473"/>
  <c r="BF473"/>
  <c r="T473"/>
  <c r="R473"/>
  <c r="P473"/>
  <c r="BI470"/>
  <c r="BH470"/>
  <c r="BG470"/>
  <c r="BF470"/>
  <c r="T470"/>
  <c r="R470"/>
  <c r="P470"/>
  <c r="BI464"/>
  <c r="BH464"/>
  <c r="BG464"/>
  <c r="BF464"/>
  <c r="T464"/>
  <c r="R464"/>
  <c r="P464"/>
  <c r="BI457"/>
  <c r="BH457"/>
  <c r="BG457"/>
  <c r="BF457"/>
  <c r="T457"/>
  <c r="R457"/>
  <c r="P457"/>
  <c r="BI442"/>
  <c r="BH442"/>
  <c r="BG442"/>
  <c r="BF442"/>
  <c r="T442"/>
  <c r="R442"/>
  <c r="P442"/>
  <c r="BI426"/>
  <c r="BH426"/>
  <c r="BG426"/>
  <c r="BF426"/>
  <c r="T426"/>
  <c r="R426"/>
  <c r="P426"/>
  <c r="BI410"/>
  <c r="BH410"/>
  <c r="BG410"/>
  <c r="BF410"/>
  <c r="T410"/>
  <c r="R410"/>
  <c r="P410"/>
  <c r="BI403"/>
  <c r="BH403"/>
  <c r="BG403"/>
  <c r="BF403"/>
  <c r="T403"/>
  <c r="R403"/>
  <c r="P403"/>
  <c r="BI398"/>
  <c r="BH398"/>
  <c r="BG398"/>
  <c r="BF398"/>
  <c r="T398"/>
  <c r="R398"/>
  <c r="P398"/>
  <c r="BI384"/>
  <c r="BH384"/>
  <c r="BG384"/>
  <c r="BF384"/>
  <c r="T384"/>
  <c r="R384"/>
  <c r="P384"/>
  <c r="BI378"/>
  <c r="BH378"/>
  <c r="BG378"/>
  <c r="BF378"/>
  <c r="T378"/>
  <c r="R378"/>
  <c r="P378"/>
  <c r="BI371"/>
  <c r="BH371"/>
  <c r="BG371"/>
  <c r="BF371"/>
  <c r="T371"/>
  <c r="R371"/>
  <c r="P371"/>
  <c r="BI356"/>
  <c r="BH356"/>
  <c r="BG356"/>
  <c r="BF356"/>
  <c r="T356"/>
  <c r="R356"/>
  <c r="P356"/>
  <c r="BI349"/>
  <c r="BH349"/>
  <c r="BG349"/>
  <c r="BF349"/>
  <c r="T349"/>
  <c r="R349"/>
  <c r="P349"/>
  <c r="BI342"/>
  <c r="BH342"/>
  <c r="BG342"/>
  <c r="BF342"/>
  <c r="T342"/>
  <c r="R342"/>
  <c r="P342"/>
  <c r="BI336"/>
  <c r="BH336"/>
  <c r="BG336"/>
  <c r="BF336"/>
  <c r="T336"/>
  <c r="T335"/>
  <c r="R336"/>
  <c r="R335"/>
  <c r="P336"/>
  <c r="P335"/>
  <c r="BI329"/>
  <c r="BH329"/>
  <c r="BG329"/>
  <c r="BF329"/>
  <c r="T329"/>
  <c r="T328"/>
  <c r="R329"/>
  <c r="R328"/>
  <c r="P329"/>
  <c r="P328"/>
  <c r="BI323"/>
  <c r="BH323"/>
  <c r="BG323"/>
  <c r="BF323"/>
  <c r="T323"/>
  <c r="R323"/>
  <c r="P323"/>
  <c r="BI321"/>
  <c r="BH321"/>
  <c r="BG321"/>
  <c r="BF321"/>
  <c r="T321"/>
  <c r="R321"/>
  <c r="P321"/>
  <c r="BI316"/>
  <c r="BH316"/>
  <c r="BG316"/>
  <c r="BF316"/>
  <c r="T316"/>
  <c r="R316"/>
  <c r="P316"/>
  <c r="BI314"/>
  <c r="BH314"/>
  <c r="BG314"/>
  <c r="BF314"/>
  <c r="T314"/>
  <c r="R314"/>
  <c r="P314"/>
  <c r="BI309"/>
  <c r="BH309"/>
  <c r="BG309"/>
  <c r="BF309"/>
  <c r="T309"/>
  <c r="R309"/>
  <c r="P309"/>
  <c r="BI305"/>
  <c r="BH305"/>
  <c r="BG305"/>
  <c r="BF305"/>
  <c r="T305"/>
  <c r="R305"/>
  <c r="P305"/>
  <c r="BI300"/>
  <c r="BH300"/>
  <c r="BG300"/>
  <c r="BF300"/>
  <c r="T300"/>
  <c r="R300"/>
  <c r="P300"/>
  <c r="BI295"/>
  <c r="BH295"/>
  <c r="BG295"/>
  <c r="BF295"/>
  <c r="T295"/>
  <c r="R295"/>
  <c r="P295"/>
  <c r="BI291"/>
  <c r="BH291"/>
  <c r="BG291"/>
  <c r="BF291"/>
  <c r="T291"/>
  <c r="R291"/>
  <c r="P291"/>
  <c r="BI286"/>
  <c r="BH286"/>
  <c r="BG286"/>
  <c r="BF286"/>
  <c r="T286"/>
  <c r="R286"/>
  <c r="P286"/>
  <c r="BI279"/>
  <c r="BH279"/>
  <c r="BG279"/>
  <c r="BF279"/>
  <c r="T279"/>
  <c r="R279"/>
  <c r="P279"/>
  <c r="BI270"/>
  <c r="BH270"/>
  <c r="BG270"/>
  <c r="BF270"/>
  <c r="T270"/>
  <c r="R270"/>
  <c r="P270"/>
  <c r="BI265"/>
  <c r="BH265"/>
  <c r="BG265"/>
  <c r="BF265"/>
  <c r="T265"/>
  <c r="R265"/>
  <c r="P265"/>
  <c r="BI260"/>
  <c r="BH260"/>
  <c r="BG260"/>
  <c r="BF260"/>
  <c r="T260"/>
  <c r="R260"/>
  <c r="P260"/>
  <c r="BI251"/>
  <c r="BH251"/>
  <c r="BG251"/>
  <c r="BF251"/>
  <c r="T251"/>
  <c r="R251"/>
  <c r="P251"/>
  <c r="BI245"/>
  <c r="BH245"/>
  <c r="BG245"/>
  <c r="BF245"/>
  <c r="T245"/>
  <c r="R245"/>
  <c r="P245"/>
  <c r="BI230"/>
  <c r="BH230"/>
  <c r="BG230"/>
  <c r="BF230"/>
  <c r="T230"/>
  <c r="R230"/>
  <c r="P230"/>
  <c r="BI223"/>
  <c r="BH223"/>
  <c r="BG223"/>
  <c r="BF223"/>
  <c r="T223"/>
  <c r="R223"/>
  <c r="P223"/>
  <c r="BI214"/>
  <c r="BH214"/>
  <c r="BG214"/>
  <c r="BF214"/>
  <c r="T214"/>
  <c r="R214"/>
  <c r="P214"/>
  <c r="BI190"/>
  <c r="BH190"/>
  <c r="BG190"/>
  <c r="BF190"/>
  <c r="T190"/>
  <c r="R190"/>
  <c r="P190"/>
  <c r="BI184"/>
  <c r="BH184"/>
  <c r="BG184"/>
  <c r="BF184"/>
  <c r="T184"/>
  <c r="R184"/>
  <c r="P184"/>
  <c r="BI178"/>
  <c r="BH178"/>
  <c r="BG178"/>
  <c r="BF178"/>
  <c r="T178"/>
  <c r="R178"/>
  <c r="P178"/>
  <c r="BI157"/>
  <c r="BH157"/>
  <c r="BG157"/>
  <c r="BF157"/>
  <c r="T157"/>
  <c r="R157"/>
  <c r="P157"/>
  <c r="BI150"/>
  <c r="BH150"/>
  <c r="BG150"/>
  <c r="BF150"/>
  <c r="T150"/>
  <c r="R150"/>
  <c r="P150"/>
  <c r="BI143"/>
  <c r="BH143"/>
  <c r="BG143"/>
  <c r="BF143"/>
  <c r="T143"/>
  <c r="R143"/>
  <c r="P143"/>
  <c r="BI125"/>
  <c r="BH125"/>
  <c r="BG125"/>
  <c r="BF125"/>
  <c r="T125"/>
  <c r="R125"/>
  <c r="P125"/>
  <c r="BI120"/>
  <c r="BH120"/>
  <c r="BG120"/>
  <c r="BF120"/>
  <c r="T120"/>
  <c r="R120"/>
  <c r="P120"/>
  <c r="BI112"/>
  <c r="BH112"/>
  <c r="BG112"/>
  <c r="BF112"/>
  <c r="T112"/>
  <c r="R112"/>
  <c r="P112"/>
  <c r="BI104"/>
  <c r="BH104"/>
  <c r="BG104"/>
  <c r="BF104"/>
  <c r="T104"/>
  <c r="R104"/>
  <c r="P104"/>
  <c r="BI97"/>
  <c r="BH97"/>
  <c r="BG97"/>
  <c r="BF97"/>
  <c r="T97"/>
  <c r="R97"/>
  <c r="P97"/>
  <c r="BI90"/>
  <c r="BH90"/>
  <c r="BG90"/>
  <c r="BF90"/>
  <c r="T90"/>
  <c r="R90"/>
  <c r="P90"/>
  <c r="J83"/>
  <c r="F83"/>
  <c r="F81"/>
  <c r="E79"/>
  <c r="J54"/>
  <c r="F54"/>
  <c r="F52"/>
  <c r="E50"/>
  <c r="J24"/>
  <c r="E24"/>
  <c r="J84"/>
  <c r="J23"/>
  <c r="J18"/>
  <c r="E18"/>
  <c r="F55"/>
  <c r="J17"/>
  <c r="J12"/>
  <c r="J81"/>
  <c r="E7"/>
  <c r="E77"/>
  <c i="2" r="J37"/>
  <c r="J36"/>
  <c i="1" r="AY55"/>
  <c i="2" r="J35"/>
  <c i="1" r="AX55"/>
  <c i="2" r="BI147"/>
  <c r="BH147"/>
  <c r="BG147"/>
  <c r="BF147"/>
  <c r="T147"/>
  <c r="R147"/>
  <c r="P147"/>
  <c r="BI144"/>
  <c r="BH144"/>
  <c r="BG144"/>
  <c r="BF144"/>
  <c r="T144"/>
  <c r="R144"/>
  <c r="P144"/>
  <c r="BI139"/>
  <c r="BH139"/>
  <c r="BG139"/>
  <c r="BF139"/>
  <c r="T139"/>
  <c r="R139"/>
  <c r="P139"/>
  <c r="BI134"/>
  <c r="BH134"/>
  <c r="BG134"/>
  <c r="BF134"/>
  <c r="T134"/>
  <c r="R134"/>
  <c r="P134"/>
  <c r="BI130"/>
  <c r="BH130"/>
  <c r="BG130"/>
  <c r="BF130"/>
  <c r="T130"/>
  <c r="R130"/>
  <c r="P130"/>
  <c r="BI126"/>
  <c r="BH126"/>
  <c r="BG126"/>
  <c r="BF126"/>
  <c r="T126"/>
  <c r="R126"/>
  <c r="P126"/>
  <c r="BI122"/>
  <c r="BH122"/>
  <c r="BG122"/>
  <c r="BF122"/>
  <c r="T122"/>
  <c r="R122"/>
  <c r="P122"/>
  <c r="BI118"/>
  <c r="BH118"/>
  <c r="BG118"/>
  <c r="BF118"/>
  <c r="T118"/>
  <c r="R118"/>
  <c r="P118"/>
  <c r="BI113"/>
  <c r="BH113"/>
  <c r="BG113"/>
  <c r="BF113"/>
  <c r="T113"/>
  <c r="R113"/>
  <c r="P113"/>
  <c r="BI108"/>
  <c r="BH108"/>
  <c r="BG108"/>
  <c r="BF108"/>
  <c r="T108"/>
  <c r="R108"/>
  <c r="P108"/>
  <c r="BI105"/>
  <c r="BH105"/>
  <c r="BG105"/>
  <c r="BF105"/>
  <c r="T105"/>
  <c r="R105"/>
  <c r="P105"/>
  <c r="BI102"/>
  <c r="BH102"/>
  <c r="BG102"/>
  <c r="BF102"/>
  <c r="T102"/>
  <c r="R102"/>
  <c r="P102"/>
  <c r="BI98"/>
  <c r="BH98"/>
  <c r="BG98"/>
  <c r="BF98"/>
  <c r="T98"/>
  <c r="R98"/>
  <c r="P98"/>
  <c r="BI94"/>
  <c r="BH94"/>
  <c r="BG94"/>
  <c r="BF94"/>
  <c r="T94"/>
  <c r="R94"/>
  <c r="P94"/>
  <c r="BI89"/>
  <c r="BH89"/>
  <c r="BG89"/>
  <c r="BF89"/>
  <c r="T89"/>
  <c r="R89"/>
  <c r="P89"/>
  <c r="BI84"/>
  <c r="BH84"/>
  <c r="BG84"/>
  <c r="BF84"/>
  <c r="T84"/>
  <c r="R84"/>
  <c r="P84"/>
  <c r="J77"/>
  <c r="F77"/>
  <c r="F75"/>
  <c r="E73"/>
  <c r="J54"/>
  <c r="F54"/>
  <c r="F52"/>
  <c r="E50"/>
  <c r="J24"/>
  <c r="E24"/>
  <c r="J78"/>
  <c r="J23"/>
  <c r="J18"/>
  <c r="E18"/>
  <c r="F78"/>
  <c r="J17"/>
  <c r="J12"/>
  <c r="J75"/>
  <c r="E7"/>
  <c r="E71"/>
  <c i="1" r="L50"/>
  <c r="AM50"/>
  <c r="AM49"/>
  <c r="L49"/>
  <c r="AM47"/>
  <c r="L47"/>
  <c r="L45"/>
  <c r="L44"/>
  <c i="2" r="BK126"/>
  <c r="BK108"/>
  <c r="BK89"/>
  <c i="3" r="BK717"/>
  <c r="BK675"/>
  <c r="BK621"/>
  <c r="J442"/>
  <c r="J342"/>
  <c r="J178"/>
  <c r="J600"/>
  <c r="BK545"/>
  <c r="J410"/>
  <c r="J329"/>
  <c r="J214"/>
  <c r="J550"/>
  <c r="BK426"/>
  <c r="J300"/>
  <c r="J594"/>
  <c r="BK473"/>
  <c r="BK295"/>
  <c r="J157"/>
  <c i="4" r="J202"/>
  <c r="J109"/>
  <c r="J114"/>
  <c r="BK101"/>
  <c i="5" r="BK186"/>
  <c r="BK197"/>
  <c r="J143"/>
  <c r="J161"/>
  <c r="BK94"/>
  <c i="6" r="BK147"/>
  <c r="BK167"/>
  <c r="J161"/>
  <c r="BK119"/>
  <c i="7" r="BK197"/>
  <c r="BK167"/>
  <c r="J143"/>
  <c i="8" r="J201"/>
  <c r="J207"/>
  <c r="J119"/>
  <c r="J138"/>
  <c r="BK94"/>
  <c i="9" r="BK138"/>
  <c r="J143"/>
  <c i="10" r="BK207"/>
  <c r="BK94"/>
  <c i="11" r="J179"/>
  <c r="BK207"/>
  <c r="BK127"/>
  <c r="BK147"/>
  <c i="12" r="J104"/>
  <c r="J147"/>
  <c r="BK201"/>
  <c r="J207"/>
  <c i="13" r="J201"/>
  <c r="J138"/>
  <c r="J161"/>
  <c r="BK152"/>
  <c r="BK173"/>
  <c i="14" r="J161"/>
  <c r="BK119"/>
  <c r="J119"/>
  <c r="J179"/>
  <c i="15" r="BK173"/>
  <c r="J167"/>
  <c r="BK201"/>
  <c r="BK143"/>
  <c r="J119"/>
  <c i="16" r="J243"/>
  <c r="J229"/>
  <c r="BK198"/>
  <c r="J182"/>
  <c r="BK158"/>
  <c r="J128"/>
  <c r="J117"/>
  <c r="BK92"/>
  <c i="17" r="BK96"/>
  <c i="18" r="J100"/>
  <c i="19" r="J160"/>
  <c r="BK123"/>
  <c r="BK101"/>
  <c r="BK93"/>
  <c i="20" r="BK109"/>
  <c r="J140"/>
  <c i="2" r="J144"/>
  <c r="J130"/>
  <c r="BK113"/>
  <c i="3" r="BK692"/>
  <c r="BK614"/>
  <c r="BK539"/>
  <c r="J356"/>
  <c r="BK336"/>
  <c r="J647"/>
  <c r="BK534"/>
  <c r="J470"/>
  <c r="J230"/>
  <c r="BK120"/>
  <c r="J534"/>
  <c r="J321"/>
  <c r="BK279"/>
  <c r="BK489"/>
  <c r="BK291"/>
  <c r="BK178"/>
  <c i="4" r="BK138"/>
  <c r="J173"/>
  <c r="J155"/>
  <c r="BK94"/>
  <c i="5" r="J133"/>
  <c r="BK138"/>
  <c r="J147"/>
  <c i="6" r="J191"/>
  <c r="BK191"/>
  <c r="BK104"/>
  <c r="J179"/>
  <c r="BK109"/>
  <c i="7" r="J161"/>
  <c r="BK191"/>
  <c r="BK114"/>
  <c i="8" r="J104"/>
  <c r="J155"/>
  <c r="BK109"/>
  <c i="9" r="J207"/>
  <c r="BK191"/>
  <c r="J101"/>
  <c r="BK152"/>
  <c r="J104"/>
  <c i="10" r="BK161"/>
  <c r="J104"/>
  <c r="BK152"/>
  <c r="J127"/>
  <c r="J155"/>
  <c i="11" r="J207"/>
  <c r="BK155"/>
  <c r="BK179"/>
  <c r="BK101"/>
  <c r="BK138"/>
  <c i="12" r="J191"/>
  <c r="J143"/>
  <c r="BK179"/>
  <c r="BK173"/>
  <c i="13" r="J167"/>
  <c r="BK191"/>
  <c r="BK184"/>
  <c r="BK119"/>
  <c i="14" r="BK173"/>
  <c r="BK197"/>
  <c r="J173"/>
  <c r="J114"/>
  <c r="J143"/>
  <c i="15" r="J138"/>
  <c r="J173"/>
  <c r="BK114"/>
  <c r="J197"/>
  <c r="J161"/>
  <c r="BK191"/>
  <c r="J101"/>
  <c i="16" r="J262"/>
  <c r="J248"/>
  <c r="J234"/>
  <c r="J212"/>
  <c r="BK187"/>
  <c r="BK179"/>
  <c r="J166"/>
  <c r="J146"/>
  <c r="BK128"/>
  <c r="BK117"/>
  <c r="J97"/>
  <c i="17" r="BK84"/>
  <c r="J90"/>
  <c i="18" r="J88"/>
  <c r="J105"/>
  <c r="BK94"/>
  <c i="19" r="J86"/>
  <c r="BK115"/>
  <c r="BK153"/>
  <c r="BK86"/>
  <c i="20" r="J127"/>
  <c r="J109"/>
  <c r="J96"/>
  <c r="J92"/>
  <c i="2" r="J147"/>
  <c r="J126"/>
  <c r="J108"/>
  <c r="J105"/>
  <c r="BK84"/>
  <c i="3" r="BK697"/>
  <c r="J675"/>
  <c r="BK647"/>
  <c r="J606"/>
  <c r="J482"/>
  <c r="BK403"/>
  <c r="J279"/>
  <c r="J104"/>
  <c r="BK594"/>
  <c r="J492"/>
  <c r="J398"/>
  <c r="J270"/>
  <c r="BK190"/>
  <c r="J555"/>
  <c r="BK442"/>
  <c r="BK309"/>
  <c r="BK97"/>
  <c r="BK523"/>
  <c r="J457"/>
  <c r="J314"/>
  <c r="BK230"/>
  <c r="BK143"/>
  <c i="4" r="BK143"/>
  <c r="J161"/>
  <c r="BK109"/>
  <c r="BK127"/>
  <c r="J191"/>
  <c i="5" r="BK179"/>
  <c r="BK192"/>
  <c r="BK109"/>
  <c r="J114"/>
  <c r="BK101"/>
  <c i="6" r="J173"/>
  <c r="J114"/>
  <c r="BK133"/>
  <c r="BK184"/>
  <c r="BK94"/>
  <c r="J133"/>
  <c i="7" r="BK201"/>
  <c r="J119"/>
  <c r="BK104"/>
  <c r="BK94"/>
  <c r="J201"/>
  <c r="J191"/>
  <c r="J173"/>
  <c r="BK143"/>
  <c r="J133"/>
  <c r="J109"/>
  <c r="BK138"/>
  <c r="J101"/>
  <c i="8" r="J127"/>
  <c r="J184"/>
  <c r="J161"/>
  <c r="BK119"/>
  <c r="J147"/>
  <c i="9" r="J201"/>
  <c r="BK207"/>
  <c r="BK147"/>
  <c r="J109"/>
  <c r="J152"/>
  <c r="BK155"/>
  <c r="BK109"/>
  <c i="10" r="J147"/>
  <c r="J101"/>
  <c r="J143"/>
  <c r="BK184"/>
  <c r="J119"/>
  <c r="BK138"/>
  <c i="11" r="J191"/>
  <c r="J161"/>
  <c r="BK94"/>
  <c r="J94"/>
  <c r="BK167"/>
  <c r="BK114"/>
  <c i="12" r="J138"/>
  <c r="J155"/>
  <c r="BK191"/>
  <c r="BK133"/>
  <c r="J179"/>
  <c r="BK109"/>
  <c i="13" r="BK147"/>
  <c r="J197"/>
  <c r="J114"/>
  <c r="J119"/>
  <c r="J101"/>
  <c i="14" r="J167"/>
  <c r="J104"/>
  <c r="J138"/>
  <c r="J155"/>
  <c r="BK167"/>
  <c i="15" r="BK147"/>
  <c r="J127"/>
  <c r="J152"/>
  <c r="J147"/>
  <c r="BK104"/>
  <c i="16" r="BK262"/>
  <c r="BK243"/>
  <c r="J218"/>
  <c r="J198"/>
  <c r="J187"/>
  <c r="BK161"/>
  <c r="BK143"/>
  <c r="J123"/>
  <c i="19" r="J165"/>
  <c r="J93"/>
  <c r="J101"/>
  <c r="J120"/>
  <c i="20" r="J135"/>
  <c r="BK135"/>
  <c r="BK130"/>
  <c r="BK100"/>
  <c i="2" r="BK139"/>
  <c r="J113"/>
  <c r="J89"/>
  <c i="3" r="J704"/>
  <c r="J638"/>
  <c r="J426"/>
  <c r="BK184"/>
  <c r="BK643"/>
  <c r="BK518"/>
  <c r="J378"/>
  <c r="BK223"/>
  <c r="BK571"/>
  <c r="J384"/>
  <c r="J120"/>
  <c r="J545"/>
  <c r="J349"/>
  <c r="BK214"/>
  <c i="4" r="J179"/>
  <c r="J138"/>
  <c r="BK167"/>
  <c r="BK147"/>
  <c i="5" r="J94"/>
  <c r="BK127"/>
  <c r="J155"/>
  <c i="6" r="J138"/>
  <c r="BK101"/>
  <c r="BK207"/>
  <c r="BK114"/>
  <c i="7" r="BK155"/>
  <c i="8" r="BK184"/>
  <c r="BK197"/>
  <c r="BK127"/>
  <c r="BK161"/>
  <c i="9" r="J94"/>
  <c r="BK119"/>
  <c r="BK127"/>
  <c r="BK143"/>
  <c i="10" r="BK155"/>
  <c r="J207"/>
  <c r="J94"/>
  <c r="BK101"/>
  <c r="BK104"/>
  <c i="11" r="BK133"/>
  <c r="J133"/>
  <c r="J127"/>
  <c i="12" r="BK152"/>
  <c r="BK104"/>
  <c r="J201"/>
  <c i="13" r="J179"/>
  <c r="J207"/>
  <c r="BK207"/>
  <c r="BK155"/>
  <c i="14" r="BK143"/>
  <c r="J147"/>
  <c r="J133"/>
  <c i="15" r="BK197"/>
  <c r="BK161"/>
  <c r="J155"/>
  <c r="BK133"/>
  <c i="16" r="BK257"/>
  <c r="BK223"/>
  <c r="BK182"/>
  <c r="J161"/>
  <c r="J143"/>
  <c r="BK111"/>
  <c i="17" r="J101"/>
  <c i="18" r="J111"/>
  <c i="19" r="BK133"/>
  <c r="J168"/>
  <c r="BK168"/>
  <c i="20" r="J100"/>
  <c r="J104"/>
  <c i="2" r="BK144"/>
  <c r="BK118"/>
  <c r="J84"/>
  <c i="3" r="J697"/>
  <c r="BK528"/>
  <c r="BK323"/>
  <c r="BK654"/>
  <c r="BK511"/>
  <c r="J291"/>
  <c r="J614"/>
  <c r="J336"/>
  <c r="BK90"/>
  <c r="J403"/>
  <c r="J223"/>
  <c i="4" r="J119"/>
  <c r="J152"/>
  <c r="BK179"/>
  <c i="5" r="J109"/>
  <c r="J119"/>
  <c i="6" r="BK197"/>
  <c r="BK127"/>
  <c r="J197"/>
  <c i="7" r="J155"/>
  <c r="BK127"/>
  <c i="8" r="J114"/>
  <c r="BK167"/>
  <c r="J197"/>
  <c i="9" r="BK197"/>
  <c i="10" r="J161"/>
  <c i="11" r="J173"/>
  <c r="BK173"/>
  <c r="BK104"/>
  <c i="12" r="BK197"/>
  <c r="J127"/>
  <c r="J119"/>
  <c i="13" r="BK201"/>
  <c r="J191"/>
  <c r="BK114"/>
  <c i="14" r="BK184"/>
  <c r="BK152"/>
  <c i="15" r="BK119"/>
  <c r="J104"/>
  <c r="BK152"/>
  <c i="16" r="J257"/>
  <c r="BK218"/>
  <c r="J174"/>
  <c r="BK146"/>
  <c r="BK97"/>
  <c i="18" r="BK105"/>
  <c i="19" r="J109"/>
  <c r="J128"/>
  <c i="20" r="J117"/>
  <c r="J123"/>
  <c i="2" r="J122"/>
  <c r="J94"/>
  <c i="3" r="BK670"/>
  <c r="J479"/>
  <c r="BK305"/>
  <c r="J571"/>
  <c r="J371"/>
  <c r="J580"/>
  <c r="BK356"/>
  <c r="BK555"/>
  <c r="BK371"/>
  <c i="4" r="J167"/>
  <c r="BK191"/>
  <c r="BK161"/>
  <c i="5" r="J101"/>
  <c r="BK119"/>
  <c i="6" r="J127"/>
  <c r="J109"/>
  <c i="7" r="BK184"/>
  <c r="BK119"/>
  <c i="8" r="J152"/>
  <c r="J109"/>
  <c r="BK138"/>
  <c i="9" r="BK161"/>
  <c r="J161"/>
  <c r="BK101"/>
  <c i="10" r="BK109"/>
  <c r="J179"/>
  <c r="BK197"/>
  <c i="11" r="J184"/>
  <c r="J201"/>
  <c r="BK152"/>
  <c i="12" r="BK161"/>
  <c r="BK155"/>
  <c i="13" r="BK197"/>
  <c r="J143"/>
  <c r="BK179"/>
  <c i="14" r="J94"/>
  <c r="J109"/>
  <c r="BK161"/>
  <c r="J152"/>
  <c r="BK94"/>
  <c i="15" r="J94"/>
  <c r="BK155"/>
  <c r="BK101"/>
  <c r="BK138"/>
  <c r="J143"/>
  <c i="16" r="BK253"/>
  <c r="BK240"/>
  <c r="J223"/>
  <c r="J201"/>
  <c r="BK169"/>
  <c r="J158"/>
  <c r="BK138"/>
  <c r="BK105"/>
  <c i="17" r="J96"/>
  <c i="18" r="BK100"/>
  <c i="19" r="BK120"/>
  <c r="J138"/>
  <c r="J123"/>
  <c r="J133"/>
  <c i="20" r="J130"/>
  <c r="BK127"/>
  <c i="2" r="J134"/>
  <c r="J118"/>
  <c r="BK105"/>
  <c r="J98"/>
  <c i="1" r="AS57"/>
  <c i="3" r="BK329"/>
  <c r="BK125"/>
  <c r="BK627"/>
  <c r="BK574"/>
  <c r="J539"/>
  <c r="J473"/>
  <c r="BK342"/>
  <c r="J260"/>
  <c r="J143"/>
  <c r="J643"/>
  <c r="J523"/>
  <c r="J323"/>
  <c r="BK286"/>
  <c r="BK600"/>
  <c r="BK484"/>
  <c r="BK398"/>
  <c r="BK270"/>
  <c r="J184"/>
  <c i="4" r="BK184"/>
  <c r="J127"/>
  <c r="J133"/>
  <c r="BK173"/>
  <c r="J104"/>
  <c i="5" r="BK147"/>
  <c r="BK104"/>
  <c r="BK161"/>
  <c r="J152"/>
  <c r="J197"/>
  <c i="6" r="BK143"/>
  <c r="J184"/>
  <c r="BK155"/>
  <c r="J167"/>
  <c r="J104"/>
  <c i="7" r="BK179"/>
  <c r="BK101"/>
  <c r="BK207"/>
  <c r="J197"/>
  <c r="J179"/>
  <c r="J167"/>
  <c r="J138"/>
  <c r="J127"/>
  <c r="J184"/>
  <c r="BK161"/>
  <c r="J114"/>
  <c i="8" r="BK173"/>
  <c r="BK207"/>
  <c r="BK147"/>
  <c r="BK143"/>
  <c r="J94"/>
  <c r="J133"/>
  <c i="9" r="J155"/>
  <c r="BK173"/>
  <c r="J138"/>
  <c r="J114"/>
  <c r="J197"/>
  <c r="J184"/>
  <c r="J127"/>
  <c i="10" r="BK167"/>
  <c r="J114"/>
  <c r="BK179"/>
  <c r="J197"/>
  <c r="J173"/>
  <c r="J191"/>
  <c r="J109"/>
  <c i="11" r="J152"/>
  <c r="BK119"/>
  <c r="J167"/>
  <c r="J143"/>
  <c r="BK143"/>
  <c i="12" r="J197"/>
  <c r="J94"/>
  <c r="BK119"/>
  <c r="J173"/>
  <c r="BK94"/>
  <c r="J152"/>
  <c i="13" r="J184"/>
  <c r="BK127"/>
  <c r="J152"/>
  <c r="J173"/>
  <c r="J147"/>
  <c i="14" r="J184"/>
  <c r="BK127"/>
  <c r="J201"/>
  <c r="BK207"/>
  <c r="J127"/>
  <c r="J101"/>
  <c i="15" r="J201"/>
  <c r="BK207"/>
  <c r="BK179"/>
  <c r="J114"/>
  <c i="16" r="J253"/>
  <c r="BK229"/>
  <c r="J206"/>
  <c r="J179"/>
  <c r="BK152"/>
  <c r="J133"/>
  <c r="J111"/>
  <c r="J100"/>
  <c i="19" r="BK143"/>
  <c r="J148"/>
  <c r="J143"/>
  <c i="20" r="J113"/>
  <c r="BK104"/>
  <c r="BK96"/>
  <c i="2" r="BK147"/>
  <c r="BK130"/>
  <c r="J102"/>
  <c i="3" r="BK720"/>
  <c r="J692"/>
  <c r="J588"/>
  <c r="BK349"/>
  <c r="BK112"/>
  <c r="BK550"/>
  <c r="BK457"/>
  <c r="BK265"/>
  <c r="J90"/>
  <c r="J464"/>
  <c r="J295"/>
  <c r="BK482"/>
  <c r="BK300"/>
  <c r="BK150"/>
  <c i="4" r="J101"/>
  <c r="J147"/>
  <c i="5" r="J192"/>
  <c r="J127"/>
  <c r="BK152"/>
  <c r="BK133"/>
  <c i="6" r="J155"/>
  <c r="J147"/>
  <c r="BK173"/>
  <c r="BK161"/>
  <c i="7" r="J94"/>
  <c r="BK109"/>
  <c i="8" r="BK101"/>
  <c r="J191"/>
  <c r="BK104"/>
  <c i="9" r="BK167"/>
  <c r="BK104"/>
  <c r="J147"/>
  <c r="J179"/>
  <c i="10" r="BK173"/>
  <c r="J167"/>
  <c r="BK133"/>
  <c r="J152"/>
  <c i="11" r="J104"/>
  <c r="BK184"/>
  <c r="BK161"/>
  <c i="12" r="BK207"/>
  <c r="BK138"/>
  <c r="BK143"/>
  <c r="BK147"/>
  <c i="13" r="BK143"/>
  <c r="BK167"/>
  <c r="J155"/>
  <c r="J109"/>
  <c i="14" r="BK109"/>
  <c r="J197"/>
  <c r="BK138"/>
  <c i="15" r="J179"/>
  <c r="BK94"/>
  <c r="BK127"/>
  <c i="16" r="BK266"/>
  <c r="J240"/>
  <c r="BK201"/>
  <c r="J169"/>
  <c r="BK133"/>
  <c r="BK100"/>
  <c i="17" r="BK101"/>
  <c i="18" r="J94"/>
  <c r="J117"/>
  <c i="19" r="BK128"/>
  <c r="BK109"/>
  <c i="20" r="BK123"/>
  <c r="BK140"/>
  <c r="BK117"/>
  <c i="2" r="BK122"/>
  <c r="BK94"/>
  <c i="3" r="J717"/>
  <c r="J670"/>
  <c r="BK492"/>
  <c r="J286"/>
  <c r="BK588"/>
  <c r="J484"/>
  <c r="BK316"/>
  <c r="BK157"/>
  <c r="J528"/>
  <c r="BK314"/>
  <c r="J621"/>
  <c r="BK410"/>
  <c r="BK260"/>
  <c r="BK104"/>
  <c i="4" r="BK133"/>
  <c r="J197"/>
  <c r="J94"/>
  <c i="5" r="BK155"/>
  <c r="J186"/>
  <c r="BK167"/>
  <c i="6" r="J207"/>
  <c r="J201"/>
  <c r="BK138"/>
  <c i="7" r="BK152"/>
  <c r="BK133"/>
  <c i="8" r="BK133"/>
  <c r="BK155"/>
  <c r="BK152"/>
  <c r="J101"/>
  <c i="9" r="BK184"/>
  <c r="J173"/>
  <c r="BK94"/>
  <c r="BK114"/>
  <c i="10" r="BK127"/>
  <c r="BK147"/>
  <c r="BK191"/>
  <c r="J201"/>
  <c i="11" r="BK197"/>
  <c r="J101"/>
  <c r="J197"/>
  <c i="12" r="J161"/>
  <c r="BK184"/>
  <c r="BK114"/>
  <c r="BK101"/>
  <c i="13" r="BK109"/>
  <c r="BK138"/>
  <c r="BK101"/>
  <c i="14" r="BK179"/>
  <c r="J207"/>
  <c r="BK155"/>
  <c i="15" r="J109"/>
  <c r="BK109"/>
  <c r="J191"/>
  <c r="J184"/>
  <c i="16" r="BK248"/>
  <c r="BK212"/>
  <c r="BK193"/>
  <c r="BK174"/>
  <c r="J152"/>
  <c r="BK123"/>
  <c r="J92"/>
  <c i="17" r="J84"/>
  <c i="18" r="BK88"/>
  <c i="19" r="BK160"/>
  <c r="BK138"/>
  <c r="J115"/>
  <c i="20" r="BK113"/>
  <c i="2" r="BK134"/>
  <c r="BK98"/>
  <c i="3" r="J720"/>
  <c r="BK704"/>
  <c r="J654"/>
  <c r="J574"/>
  <c r="BK378"/>
  <c r="J265"/>
  <c r="BK638"/>
  <c r="BK580"/>
  <c r="BK479"/>
  <c r="BK384"/>
  <c r="J251"/>
  <c r="J125"/>
  <c r="J518"/>
  <c r="J316"/>
  <c r="J190"/>
  <c r="J511"/>
  <c r="BK321"/>
  <c r="BK251"/>
  <c r="J112"/>
  <c i="4" r="BK152"/>
  <c r="BK155"/>
  <c r="J184"/>
  <c r="BK197"/>
  <c r="J143"/>
  <c i="5" r="BK143"/>
  <c r="J173"/>
  <c r="J138"/>
  <c r="J104"/>
  <c i="6" r="J119"/>
  <c r="BK201"/>
  <c r="J101"/>
  <c r="J94"/>
  <c i="7" r="BK173"/>
  <c r="J152"/>
  <c r="J104"/>
  <c i="8" r="J167"/>
  <c r="J179"/>
  <c r="BK114"/>
  <c r="J143"/>
  <c i="9" r="BK179"/>
  <c r="J167"/>
  <c r="J133"/>
  <c i="10" r="J133"/>
  <c i="11" r="BK201"/>
  <c r="J114"/>
  <c r="J155"/>
  <c r="J119"/>
  <c i="12" r="J184"/>
  <c r="BK127"/>
  <c r="BK167"/>
  <c r="J167"/>
  <c i="13" r="BK161"/>
  <c r="J104"/>
  <c r="J127"/>
  <c r="BK94"/>
  <c i="14" r="J191"/>
  <c r="BK101"/>
  <c r="BK191"/>
  <c r="BK147"/>
  <c r="BK104"/>
  <c i="15" r="BK184"/>
  <c r="J133"/>
  <c r="BK167"/>
  <c r="J207"/>
  <c i="16" r="J266"/>
  <c r="BK234"/>
  <c r="BK206"/>
  <c r="J193"/>
  <c r="BK166"/>
  <c r="J138"/>
  <c r="J105"/>
  <c i="17" r="BK90"/>
  <c i="18" r="BK117"/>
  <c r="BK111"/>
  <c i="19" r="J153"/>
  <c r="BK165"/>
  <c r="BK148"/>
  <c i="20" r="BK92"/>
  <c r="BK88"/>
  <c r="J88"/>
  <c i="2" r="J139"/>
  <c r="BK102"/>
  <c i="1" r="AS60"/>
  <c i="3" r="BK245"/>
  <c r="BK606"/>
  <c r="J489"/>
  <c r="J309"/>
  <c r="J150"/>
  <c r="BK470"/>
  <c r="J305"/>
  <c r="J627"/>
  <c r="BK464"/>
  <c r="J245"/>
  <c r="J97"/>
  <c i="4" r="BK114"/>
  <c r="BK119"/>
  <c r="BK104"/>
  <c r="BK202"/>
  <c i="5" r="BK173"/>
  <c r="J179"/>
  <c r="BK114"/>
  <c r="J167"/>
  <c i="6" r="J152"/>
  <c r="J143"/>
  <c r="BK179"/>
  <c r="BK152"/>
  <c i="7" r="J207"/>
  <c r="BK147"/>
  <c r="J147"/>
  <c i="8" r="BK191"/>
  <c r="BK201"/>
  <c r="J173"/>
  <c r="BK179"/>
  <c i="9" r="BK133"/>
  <c r="BK201"/>
  <c r="J191"/>
  <c r="J119"/>
  <c i="10" r="BK201"/>
  <c r="BK143"/>
  <c r="J184"/>
  <c r="J138"/>
  <c r="BK114"/>
  <c r="BK119"/>
  <c i="11" r="J138"/>
  <c r="J109"/>
  <c r="J147"/>
  <c r="BK191"/>
  <c r="BK109"/>
  <c i="12" r="J114"/>
  <c r="J109"/>
  <c r="J101"/>
  <c r="J133"/>
  <c i="13" r="BK133"/>
  <c r="J94"/>
  <c r="BK104"/>
  <c r="J133"/>
  <c i="14" r="BK201"/>
  <c r="BK133"/>
  <c r="BK114"/>
  <c i="4" l="1" r="T190"/>
  <c i="18" r="P87"/>
  <c r="P86"/>
  <c i="4" r="R190"/>
  <c i="18" r="T87"/>
  <c r="T86"/>
  <c i="4" r="P190"/>
  <c i="18" r="R87"/>
  <c r="R86"/>
  <c i="2" r="R83"/>
  <c r="R82"/>
  <c r="R81"/>
  <c i="3" r="P89"/>
  <c r="R341"/>
  <c r="P463"/>
  <c r="T669"/>
  <c r="T716"/>
  <c i="4" r="R93"/>
  <c r="P132"/>
  <c r="T146"/>
  <c i="5" r="P93"/>
  <c r="R132"/>
  <c r="P146"/>
  <c r="R185"/>
  <c i="6" r="P93"/>
  <c r="P132"/>
  <c r="BK146"/>
  <c r="J146"/>
  <c r="J67"/>
  <c r="P190"/>
  <c i="7" r="T93"/>
  <c r="T132"/>
  <c r="T146"/>
  <c r="T190"/>
  <c i="8" r="P93"/>
  <c r="R132"/>
  <c r="P146"/>
  <c r="BK190"/>
  <c r="J190"/>
  <c r="J68"/>
  <c i="9" r="R93"/>
  <c r="T132"/>
  <c r="R146"/>
  <c r="R190"/>
  <c i="10" r="R93"/>
  <c r="R132"/>
  <c r="R146"/>
  <c r="R190"/>
  <c i="11" r="T93"/>
  <c r="T132"/>
  <c r="T146"/>
  <c r="T190"/>
  <c i="12" r="P93"/>
  <c r="BK132"/>
  <c r="J132"/>
  <c r="J66"/>
  <c r="T146"/>
  <c r="T190"/>
  <c i="13" r="P93"/>
  <c r="P132"/>
  <c r="P146"/>
  <c r="R190"/>
  <c i="14" r="P93"/>
  <c r="BK132"/>
  <c r="J132"/>
  <c r="J66"/>
  <c r="BK146"/>
  <c r="J146"/>
  <c r="J67"/>
  <c r="BK190"/>
  <c r="J190"/>
  <c r="J68"/>
  <c i="15" r="R93"/>
  <c r="T132"/>
  <c r="R146"/>
  <c r="P190"/>
  <c i="16" r="P91"/>
  <c r="P122"/>
  <c r="P151"/>
  <c r="R217"/>
  <c r="P228"/>
  <c r="R239"/>
  <c r="T247"/>
  <c r="T246"/>
  <c i="17" r="R83"/>
  <c r="R82"/>
  <c r="R81"/>
  <c i="18" r="T104"/>
  <c r="T103"/>
  <c r="T85"/>
  <c i="2" r="BK83"/>
  <c r="J83"/>
  <c r="J61"/>
  <c i="3" r="T89"/>
  <c r="T341"/>
  <c r="BK463"/>
  <c r="J463"/>
  <c r="J65"/>
  <c r="R669"/>
  <c r="R716"/>
  <c i="4" r="T93"/>
  <c r="R132"/>
  <c r="BK146"/>
  <c r="J146"/>
  <c r="J67"/>
  <c i="5" r="BK93"/>
  <c r="J93"/>
  <c r="J65"/>
  <c r="BK132"/>
  <c r="J132"/>
  <c r="J66"/>
  <c r="BK146"/>
  <c r="J146"/>
  <c r="J67"/>
  <c r="BK185"/>
  <c r="J185"/>
  <c r="J68"/>
  <c i="6" r="R93"/>
  <c r="BK132"/>
  <c r="J132"/>
  <c r="J66"/>
  <c r="T146"/>
  <c r="R190"/>
  <c i="7" r="R93"/>
  <c r="P132"/>
  <c r="P146"/>
  <c r="P190"/>
  <c i="8" r="R93"/>
  <c r="P132"/>
  <c r="R146"/>
  <c r="R190"/>
  <c i="9" r="BK93"/>
  <c r="J93"/>
  <c r="J65"/>
  <c r="BK132"/>
  <c r="J132"/>
  <c r="J66"/>
  <c r="T146"/>
  <c r="T190"/>
  <c i="10" r="BK93"/>
  <c r="J93"/>
  <c r="J65"/>
  <c r="BK132"/>
  <c r="J132"/>
  <c r="J66"/>
  <c r="BK146"/>
  <c r="J146"/>
  <c r="J67"/>
  <c r="BK190"/>
  <c r="J190"/>
  <c r="J68"/>
  <c i="11" r="R93"/>
  <c r="P132"/>
  <c r="BK146"/>
  <c r="J146"/>
  <c r="J67"/>
  <c r="BK190"/>
  <c r="J190"/>
  <c r="J68"/>
  <c i="12" r="R93"/>
  <c r="P132"/>
  <c r="BK146"/>
  <c r="J146"/>
  <c r="J67"/>
  <c r="BK190"/>
  <c r="J190"/>
  <c r="J68"/>
  <c i="13" r="R93"/>
  <c r="R132"/>
  <c r="T146"/>
  <c r="BK190"/>
  <c r="J190"/>
  <c r="J68"/>
  <c i="14" r="T93"/>
  <c r="T132"/>
  <c r="P146"/>
  <c r="T190"/>
  <c i="15" r="P93"/>
  <c r="P132"/>
  <c r="T146"/>
  <c r="T190"/>
  <c i="16" r="T91"/>
  <c r="T122"/>
  <c r="T151"/>
  <c r="T217"/>
  <c r="T228"/>
  <c r="T239"/>
  <c r="R247"/>
  <c r="R246"/>
  <c i="17" r="P83"/>
  <c r="P82"/>
  <c r="P81"/>
  <c i="1" r="AU72"/>
  <c i="18" r="BK104"/>
  <c r="J104"/>
  <c r="J64"/>
  <c i="2" r="T83"/>
  <c r="T82"/>
  <c r="T81"/>
  <c i="3" r="R89"/>
  <c r="P341"/>
  <c r="T463"/>
  <c r="BK669"/>
  <c r="J669"/>
  <c r="J66"/>
  <c r="P716"/>
  <c i="4" r="BK93"/>
  <c r="BK132"/>
  <c r="J132"/>
  <c r="J66"/>
  <c r="P146"/>
  <c i="5" r="T93"/>
  <c r="P132"/>
  <c r="T146"/>
  <c r="P185"/>
  <c i="6" r="BK93"/>
  <c r="J93"/>
  <c r="J65"/>
  <c r="T132"/>
  <c r="R146"/>
  <c r="T190"/>
  <c i="7" r="BK93"/>
  <c r="J93"/>
  <c r="J65"/>
  <c r="R132"/>
  <c r="R146"/>
  <c r="R190"/>
  <c i="8" r="T93"/>
  <c r="T132"/>
  <c r="BK146"/>
  <c r="J146"/>
  <c r="J67"/>
  <c r="T190"/>
  <c i="9" r="T93"/>
  <c r="T92"/>
  <c r="T91"/>
  <c r="P132"/>
  <c r="BK146"/>
  <c r="J146"/>
  <c r="J67"/>
  <c r="P190"/>
  <c i="10" r="T93"/>
  <c r="T132"/>
  <c r="T146"/>
  <c r="T190"/>
  <c i="11" r="P93"/>
  <c r="BK132"/>
  <c r="J132"/>
  <c r="J66"/>
  <c r="P146"/>
  <c r="R190"/>
  <c i="12" r="T93"/>
  <c r="T92"/>
  <c r="T91"/>
  <c r="T132"/>
  <c r="R146"/>
  <c r="R190"/>
  <c i="13" r="BK93"/>
  <c r="BK132"/>
  <c r="J132"/>
  <c r="J66"/>
  <c r="BK146"/>
  <c r="J146"/>
  <c r="J67"/>
  <c r="T190"/>
  <c i="14" r="BK93"/>
  <c r="J93"/>
  <c r="J65"/>
  <c r="R132"/>
  <c r="T146"/>
  <c r="P190"/>
  <c i="15" r="T93"/>
  <c r="T92"/>
  <c r="T91"/>
  <c r="BK132"/>
  <c r="J132"/>
  <c r="J66"/>
  <c r="P146"/>
  <c r="R190"/>
  <c i="16" r="BK91"/>
  <c r="J91"/>
  <c r="J61"/>
  <c r="BK122"/>
  <c r="J122"/>
  <c r="J62"/>
  <c r="BK151"/>
  <c r="J151"/>
  <c r="J63"/>
  <c r="BK217"/>
  <c r="J217"/>
  <c r="J65"/>
  <c r="BK228"/>
  <c r="J228"/>
  <c r="J66"/>
  <c r="BK239"/>
  <c r="J239"/>
  <c r="J67"/>
  <c r="BK247"/>
  <c r="J247"/>
  <c r="J69"/>
  <c i="17" r="T83"/>
  <c r="T82"/>
  <c r="T81"/>
  <c i="18" r="R104"/>
  <c r="R103"/>
  <c r="R85"/>
  <c i="2" r="P83"/>
  <c r="P82"/>
  <c r="P81"/>
  <c i="1" r="AU55"/>
  <c i="3" r="BK89"/>
  <c r="J89"/>
  <c r="J61"/>
  <c r="BK341"/>
  <c r="J341"/>
  <c r="J64"/>
  <c r="R463"/>
  <c r="P669"/>
  <c r="BK716"/>
  <c r="J716"/>
  <c r="J67"/>
  <c i="4" r="P93"/>
  <c r="P92"/>
  <c r="P91"/>
  <c i="1" r="AU58"/>
  <c i="4" r="T132"/>
  <c r="R146"/>
  <c i="5" r="R93"/>
  <c r="T132"/>
  <c r="R146"/>
  <c r="T185"/>
  <c i="6" r="T93"/>
  <c r="T92"/>
  <c r="T91"/>
  <c r="R132"/>
  <c r="P146"/>
  <c r="BK190"/>
  <c r="J190"/>
  <c r="J68"/>
  <c i="7" r="P93"/>
  <c r="P92"/>
  <c r="P91"/>
  <c i="1" r="AU62"/>
  <c i="7" r="BK132"/>
  <c r="J132"/>
  <c r="J66"/>
  <c r="BK146"/>
  <c r="J146"/>
  <c r="J67"/>
  <c r="BK190"/>
  <c r="J190"/>
  <c r="J68"/>
  <c i="8" r="BK93"/>
  <c r="J93"/>
  <c r="J65"/>
  <c r="BK132"/>
  <c r="J132"/>
  <c r="J66"/>
  <c r="T146"/>
  <c r="P190"/>
  <c i="9" r="P93"/>
  <c r="R132"/>
  <c r="P146"/>
  <c r="BK190"/>
  <c r="J190"/>
  <c r="J68"/>
  <c i="10" r="P93"/>
  <c r="P132"/>
  <c r="P146"/>
  <c r="P190"/>
  <c i="11" r="BK93"/>
  <c r="J93"/>
  <c r="J65"/>
  <c r="R132"/>
  <c r="R146"/>
  <c r="P190"/>
  <c i="12" r="BK93"/>
  <c r="J93"/>
  <c r="J65"/>
  <c r="R132"/>
  <c r="P146"/>
  <c r="P92"/>
  <c r="P91"/>
  <c i="1" r="AU67"/>
  <c i="12" r="P190"/>
  <c i="13" r="T93"/>
  <c r="T92"/>
  <c r="T91"/>
  <c r="T132"/>
  <c r="R146"/>
  <c r="P190"/>
  <c i="14" r="R93"/>
  <c r="P132"/>
  <c r="R146"/>
  <c r="R190"/>
  <c i="15" r="BK93"/>
  <c r="R132"/>
  <c r="BK146"/>
  <c r="J146"/>
  <c r="J67"/>
  <c r="BK190"/>
  <c r="J190"/>
  <c r="J68"/>
  <c i="16" r="R91"/>
  <c r="R122"/>
  <c r="R151"/>
  <c r="P217"/>
  <c r="R228"/>
  <c r="P239"/>
  <c r="P247"/>
  <c r="P246"/>
  <c i="17" r="BK83"/>
  <c r="J83"/>
  <c r="J61"/>
  <c i="18" r="P104"/>
  <c r="P103"/>
  <c r="P85"/>
  <c i="1" r="AU73"/>
  <c i="19" r="BK85"/>
  <c r="J85"/>
  <c r="J61"/>
  <c r="P85"/>
  <c r="R85"/>
  <c r="T85"/>
  <c r="BK152"/>
  <c r="J152"/>
  <c r="J62"/>
  <c r="P152"/>
  <c r="R152"/>
  <c r="T152"/>
  <c r="BK164"/>
  <c r="J164"/>
  <c r="J63"/>
  <c r="P164"/>
  <c r="R164"/>
  <c r="T164"/>
  <c i="20" r="BK87"/>
  <c r="J87"/>
  <c r="J61"/>
  <c r="P87"/>
  <c r="R87"/>
  <c r="T87"/>
  <c r="BK108"/>
  <c r="J108"/>
  <c r="J62"/>
  <c r="P108"/>
  <c r="R108"/>
  <c r="T108"/>
  <c r="BK122"/>
  <c r="J122"/>
  <c r="J63"/>
  <c r="P122"/>
  <c r="R122"/>
  <c r="T122"/>
  <c i="4" r="BK190"/>
  <c r="J190"/>
  <c r="J68"/>
  <c i="8" r="BK206"/>
  <c r="J206"/>
  <c r="J69"/>
  <c i="10" r="BK206"/>
  <c r="J206"/>
  <c r="J69"/>
  <c i="14" r="BK206"/>
  <c r="J206"/>
  <c r="J69"/>
  <c i="4" r="BK201"/>
  <c r="J201"/>
  <c r="J69"/>
  <c i="5" r="BK196"/>
  <c r="J196"/>
  <c r="J69"/>
  <c i="11" r="BK206"/>
  <c r="J206"/>
  <c r="J69"/>
  <c i="12" r="BK206"/>
  <c r="J206"/>
  <c r="J69"/>
  <c i="13" r="BK206"/>
  <c r="J206"/>
  <c r="J69"/>
  <c i="18" r="BK116"/>
  <c r="J116"/>
  <c r="J65"/>
  <c i="9" r="BK206"/>
  <c r="J206"/>
  <c r="J69"/>
  <c i="15" r="BK206"/>
  <c r="J206"/>
  <c r="J69"/>
  <c i="18" r="BK87"/>
  <c r="BK86"/>
  <c r="BK99"/>
  <c r="J99"/>
  <c r="J62"/>
  <c i="3" r="BK328"/>
  <c r="J328"/>
  <c r="J62"/>
  <c r="BK335"/>
  <c r="J335"/>
  <c r="J63"/>
  <c i="6" r="BK206"/>
  <c r="J206"/>
  <c r="J69"/>
  <c i="7" r="BK206"/>
  <c r="J206"/>
  <c r="J69"/>
  <c i="16" r="BK211"/>
  <c r="J211"/>
  <c r="J64"/>
  <c i="20" r="BK134"/>
  <c r="J134"/>
  <c r="J64"/>
  <c r="BK139"/>
  <c r="J139"/>
  <c r="J65"/>
  <c r="E48"/>
  <c r="F82"/>
  <c r="BE109"/>
  <c r="BE123"/>
  <c r="BE127"/>
  <c r="BE130"/>
  <c r="BE88"/>
  <c r="BE104"/>
  <c r="BE113"/>
  <c r="J52"/>
  <c r="J82"/>
  <c r="BE100"/>
  <c r="BE117"/>
  <c r="BE140"/>
  <c r="BE92"/>
  <c r="BE96"/>
  <c r="BE135"/>
  <c i="19" r="J52"/>
  <c r="J55"/>
  <c r="BE101"/>
  <c r="BE115"/>
  <c r="BE133"/>
  <c r="BE138"/>
  <c r="BE160"/>
  <c i="18" r="J87"/>
  <c r="J61"/>
  <c r="J86"/>
  <c r="J60"/>
  <c i="19" r="F55"/>
  <c r="BE86"/>
  <c r="BE93"/>
  <c r="BE109"/>
  <c r="BE128"/>
  <c r="BE148"/>
  <c r="E48"/>
  <c r="BE120"/>
  <c r="BE123"/>
  <c r="BE143"/>
  <c r="BE153"/>
  <c r="BE165"/>
  <c r="BE168"/>
  <c i="18" r="E48"/>
  <c r="J82"/>
  <c r="BE88"/>
  <c r="BE94"/>
  <c r="BE100"/>
  <c r="BE105"/>
  <c r="BE111"/>
  <c r="BE117"/>
  <c r="J52"/>
  <c r="F55"/>
  <c i="17" r="E48"/>
  <c r="BE96"/>
  <c r="J55"/>
  <c r="J75"/>
  <c r="F78"/>
  <c r="BE84"/>
  <c r="BE90"/>
  <c r="BE101"/>
  <c i="15" r="J93"/>
  <c r="J65"/>
  <c i="16" r="E48"/>
  <c r="J52"/>
  <c r="F55"/>
  <c r="J55"/>
  <c r="BE92"/>
  <c r="BE97"/>
  <c r="BE100"/>
  <c r="BE105"/>
  <c r="BE111"/>
  <c r="BE117"/>
  <c r="BE123"/>
  <c r="BE128"/>
  <c r="BE133"/>
  <c r="BE138"/>
  <c r="BE143"/>
  <c r="BE146"/>
  <c r="BE152"/>
  <c r="BE158"/>
  <c r="BE161"/>
  <c r="BE166"/>
  <c r="BE169"/>
  <c r="BE174"/>
  <c r="BE179"/>
  <c r="BE182"/>
  <c r="BE187"/>
  <c r="BE193"/>
  <c r="BE198"/>
  <c r="BE201"/>
  <c r="BE206"/>
  <c r="BE212"/>
  <c r="BE218"/>
  <c r="BE223"/>
  <c r="BE229"/>
  <c r="BE234"/>
  <c r="BE240"/>
  <c r="BE243"/>
  <c r="BE248"/>
  <c r="BE253"/>
  <c r="BE257"/>
  <c r="BE262"/>
  <c r="BE266"/>
  <c i="15" r="J56"/>
  <c r="J59"/>
  <c r="BE109"/>
  <c r="BE114"/>
  <c r="BE119"/>
  <c r="BE127"/>
  <c r="BE138"/>
  <c r="BE155"/>
  <c r="BE173"/>
  <c r="BE197"/>
  <c i="14" r="BK92"/>
  <c r="BK91"/>
  <c r="J91"/>
  <c i="15" r="E50"/>
  <c r="F88"/>
  <c r="BE94"/>
  <c r="BE104"/>
  <c r="BE179"/>
  <c r="BE201"/>
  <c r="BE207"/>
  <c r="BE101"/>
  <c r="BE133"/>
  <c r="BE143"/>
  <c r="BE147"/>
  <c r="BE191"/>
  <c r="BE152"/>
  <c r="BE161"/>
  <c r="BE167"/>
  <c r="BE184"/>
  <c i="14" r="E79"/>
  <c r="BE127"/>
  <c r="BE179"/>
  <c r="BE184"/>
  <c r="BE191"/>
  <c r="BE197"/>
  <c i="13" r="J93"/>
  <c r="J65"/>
  <c i="14" r="J59"/>
  <c r="F88"/>
  <c r="BE94"/>
  <c r="BE101"/>
  <c r="BE104"/>
  <c r="BE143"/>
  <c r="BE167"/>
  <c r="BE201"/>
  <c r="BE207"/>
  <c r="BE109"/>
  <c r="BE114"/>
  <c r="BE119"/>
  <c r="BE133"/>
  <c r="BE138"/>
  <c r="BE155"/>
  <c r="BE161"/>
  <c r="BE173"/>
  <c r="J56"/>
  <c r="BE147"/>
  <c r="BE152"/>
  <c i="12" r="BK92"/>
  <c r="J92"/>
  <c r="J64"/>
  <c i="13" r="E79"/>
  <c r="J88"/>
  <c r="BE133"/>
  <c r="BE147"/>
  <c r="BE184"/>
  <c r="BE197"/>
  <c r="J56"/>
  <c r="F59"/>
  <c r="BE101"/>
  <c r="BE104"/>
  <c r="BE109"/>
  <c r="BE119"/>
  <c r="BE138"/>
  <c r="BE155"/>
  <c r="BE161"/>
  <c r="BE173"/>
  <c r="BE191"/>
  <c r="BE201"/>
  <c r="BE207"/>
  <c r="BE94"/>
  <c r="BE127"/>
  <c r="BE143"/>
  <c r="BE179"/>
  <c r="BE114"/>
  <c r="BE152"/>
  <c r="BE167"/>
  <c i="12" r="E50"/>
  <c r="J56"/>
  <c r="J59"/>
  <c r="F88"/>
  <c r="BE101"/>
  <c r="BE109"/>
  <c r="BE119"/>
  <c r="BE133"/>
  <c r="BE155"/>
  <c r="BE184"/>
  <c r="BE94"/>
  <c r="BE104"/>
  <c r="BE138"/>
  <c r="BE197"/>
  <c r="BE207"/>
  <c r="BE173"/>
  <c r="BE179"/>
  <c r="BE114"/>
  <c r="BE127"/>
  <c r="BE143"/>
  <c r="BE147"/>
  <c r="BE152"/>
  <c r="BE161"/>
  <c r="BE167"/>
  <c r="BE191"/>
  <c r="BE201"/>
  <c i="11" r="F59"/>
  <c r="BE94"/>
  <c r="BE201"/>
  <c r="J56"/>
  <c r="E79"/>
  <c r="BE109"/>
  <c r="BE147"/>
  <c r="BE167"/>
  <c r="BE173"/>
  <c r="BE197"/>
  <c r="J59"/>
  <c r="BE101"/>
  <c r="BE133"/>
  <c r="BE143"/>
  <c r="BE161"/>
  <c r="BE179"/>
  <c r="BE184"/>
  <c r="BE191"/>
  <c r="BE207"/>
  <c r="BE104"/>
  <c r="BE114"/>
  <c r="BE119"/>
  <c r="BE127"/>
  <c r="BE138"/>
  <c r="BE152"/>
  <c r="BE155"/>
  <c i="10" r="J59"/>
  <c r="BE133"/>
  <c r="BE138"/>
  <c r="BE173"/>
  <c r="BE179"/>
  <c r="BE184"/>
  <c r="BE201"/>
  <c r="BE207"/>
  <c i="9" r="BK92"/>
  <c r="J92"/>
  <c r="J64"/>
  <c i="10" r="E50"/>
  <c r="F88"/>
  <c r="BE114"/>
  <c r="BE143"/>
  <c r="J85"/>
  <c r="BE94"/>
  <c r="BE101"/>
  <c r="BE104"/>
  <c r="BE109"/>
  <c r="BE119"/>
  <c r="BE127"/>
  <c r="BE155"/>
  <c r="BE167"/>
  <c r="BE191"/>
  <c r="BE197"/>
  <c r="BE147"/>
  <c r="BE152"/>
  <c r="BE161"/>
  <c i="9" r="E50"/>
  <c r="F59"/>
  <c r="BE119"/>
  <c r="BE133"/>
  <c r="BE179"/>
  <c r="BE104"/>
  <c r="BE127"/>
  <c r="BE138"/>
  <c r="BE155"/>
  <c r="BE173"/>
  <c r="BE184"/>
  <c r="BE197"/>
  <c r="J59"/>
  <c r="J85"/>
  <c r="BE94"/>
  <c r="BE152"/>
  <c r="BE101"/>
  <c r="BE109"/>
  <c r="BE114"/>
  <c r="BE143"/>
  <c r="BE147"/>
  <c r="BE161"/>
  <c r="BE167"/>
  <c r="BE191"/>
  <c r="BE201"/>
  <c r="BE207"/>
  <c i="8" r="F59"/>
  <c r="BE109"/>
  <c r="BE114"/>
  <c r="BE147"/>
  <c r="BE152"/>
  <c r="BE167"/>
  <c r="BE191"/>
  <c r="J56"/>
  <c r="J59"/>
  <c r="BE173"/>
  <c r="BE197"/>
  <c r="BE94"/>
  <c r="BE101"/>
  <c r="BE119"/>
  <c r="BE127"/>
  <c r="BE133"/>
  <c r="BE184"/>
  <c r="BE201"/>
  <c r="BE207"/>
  <c r="E50"/>
  <c r="BE104"/>
  <c r="BE138"/>
  <c r="BE143"/>
  <c r="BE155"/>
  <c r="BE161"/>
  <c r="BE179"/>
  <c i="7" r="J59"/>
  <c r="J85"/>
  <c r="BE104"/>
  <c r="BE94"/>
  <c r="BE114"/>
  <c r="BE119"/>
  <c r="BE127"/>
  <c r="BE133"/>
  <c r="BE143"/>
  <c r="BE152"/>
  <c r="BE155"/>
  <c r="BE161"/>
  <c r="BE179"/>
  <c r="BE184"/>
  <c r="E50"/>
  <c r="BE101"/>
  <c r="BE109"/>
  <c r="BE138"/>
  <c r="BE167"/>
  <c r="BE173"/>
  <c r="BE197"/>
  <c r="BE207"/>
  <c r="F59"/>
  <c r="BE147"/>
  <c r="BE191"/>
  <c r="BE201"/>
  <c i="6" r="E50"/>
  <c r="J85"/>
  <c r="BE104"/>
  <c r="BE138"/>
  <c r="BE143"/>
  <c r="BE173"/>
  <c r="BE179"/>
  <c r="BE184"/>
  <c r="BE201"/>
  <c r="BE207"/>
  <c r="J88"/>
  <c r="BE109"/>
  <c r="BE114"/>
  <c r="BE119"/>
  <c r="BE147"/>
  <c r="BE167"/>
  <c r="BE191"/>
  <c r="BE197"/>
  <c r="F88"/>
  <c r="BE133"/>
  <c r="BE152"/>
  <c r="BE155"/>
  <c r="BE94"/>
  <c r="BE101"/>
  <c r="BE127"/>
  <c r="BE161"/>
  <c i="5" r="F59"/>
  <c r="J85"/>
  <c r="BE104"/>
  <c r="BE119"/>
  <c r="BE138"/>
  <c r="BE143"/>
  <c r="BE155"/>
  <c r="BE161"/>
  <c r="BE167"/>
  <c r="BE179"/>
  <c r="BE197"/>
  <c i="4" r="J93"/>
  <c r="J65"/>
  <c i="5" r="BE101"/>
  <c r="BE109"/>
  <c r="BE127"/>
  <c r="BE152"/>
  <c r="BE173"/>
  <c r="BE186"/>
  <c r="E50"/>
  <c r="J88"/>
  <c r="BE94"/>
  <c r="BE147"/>
  <c r="BE114"/>
  <c r="BE133"/>
  <c r="BE192"/>
  <c i="4" r="J56"/>
  <c r="J59"/>
  <c r="BE104"/>
  <c r="BE114"/>
  <c r="BE127"/>
  <c r="BE152"/>
  <c r="BE161"/>
  <c r="BE167"/>
  <c r="BE184"/>
  <c r="BE109"/>
  <c r="BE138"/>
  <c r="BE197"/>
  <c r="BE202"/>
  <c i="3" r="BK88"/>
  <c r="J88"/>
  <c r="J60"/>
  <c i="4" r="F59"/>
  <c r="BE101"/>
  <c r="BE133"/>
  <c r="BE143"/>
  <c r="BE147"/>
  <c r="BE173"/>
  <c r="BE179"/>
  <c r="E50"/>
  <c r="BE94"/>
  <c r="BE119"/>
  <c r="BE155"/>
  <c r="BE191"/>
  <c i="3" r="J55"/>
  <c r="F84"/>
  <c r="BE97"/>
  <c r="BE120"/>
  <c r="BE223"/>
  <c r="BE270"/>
  <c r="BE279"/>
  <c r="BE305"/>
  <c r="BE323"/>
  <c r="BE329"/>
  <c r="BE336"/>
  <c r="BE356"/>
  <c r="BE473"/>
  <c r="BE511"/>
  <c r="BE528"/>
  <c r="BE534"/>
  <c r="BE545"/>
  <c r="BE571"/>
  <c r="BE574"/>
  <c r="BE606"/>
  <c r="BE621"/>
  <c r="E48"/>
  <c r="BE104"/>
  <c r="BE125"/>
  <c r="BE143"/>
  <c r="BE157"/>
  <c r="BE245"/>
  <c r="BE251"/>
  <c r="BE260"/>
  <c r="BE265"/>
  <c r="BE321"/>
  <c r="BE342"/>
  <c r="BE371"/>
  <c r="BE378"/>
  <c r="BE403"/>
  <c r="BE479"/>
  <c r="BE484"/>
  <c r="BE489"/>
  <c r="BE492"/>
  <c r="BE539"/>
  <c r="BE588"/>
  <c r="BE594"/>
  <c r="BE600"/>
  <c r="BE638"/>
  <c r="J52"/>
  <c r="BE90"/>
  <c r="BE112"/>
  <c r="BE178"/>
  <c r="BE230"/>
  <c r="BE309"/>
  <c r="BE316"/>
  <c r="BE349"/>
  <c r="BE398"/>
  <c r="BE410"/>
  <c r="BE426"/>
  <c r="BE523"/>
  <c r="BE614"/>
  <c r="BE643"/>
  <c r="BE647"/>
  <c r="BE150"/>
  <c r="BE184"/>
  <c r="BE190"/>
  <c r="BE214"/>
  <c r="BE286"/>
  <c r="BE291"/>
  <c r="BE295"/>
  <c r="BE300"/>
  <c r="BE314"/>
  <c r="BE384"/>
  <c r="BE442"/>
  <c r="BE457"/>
  <c r="BE464"/>
  <c r="BE470"/>
  <c r="BE482"/>
  <c r="BE518"/>
  <c r="BE550"/>
  <c r="BE555"/>
  <c r="BE580"/>
  <c r="BE627"/>
  <c r="BE654"/>
  <c r="BE670"/>
  <c r="BE675"/>
  <c r="BE692"/>
  <c r="BE697"/>
  <c r="BE704"/>
  <c r="BE717"/>
  <c r="BE720"/>
  <c i="2" r="E48"/>
  <c r="J52"/>
  <c r="F55"/>
  <c r="J55"/>
  <c r="BE84"/>
  <c r="BE89"/>
  <c r="BE94"/>
  <c r="BE98"/>
  <c r="BE102"/>
  <c r="BE105"/>
  <c r="BE108"/>
  <c r="BE113"/>
  <c r="BE118"/>
  <c r="BE122"/>
  <c r="BE126"/>
  <c r="BE130"/>
  <c r="BE134"/>
  <c r="BE139"/>
  <c r="BE144"/>
  <c r="BE147"/>
  <c r="F35"/>
  <c i="1" r="BB55"/>
  <c i="5" r="F37"/>
  <c i="1" r="BB59"/>
  <c i="7" r="F39"/>
  <c i="1" r="BD62"/>
  <c i="9" r="F36"/>
  <c i="1" r="BA64"/>
  <c i="12" r="F39"/>
  <c i="1" r="BD67"/>
  <c i="15" r="F37"/>
  <c i="1" r="BB70"/>
  <c i="20" r="F34"/>
  <c i="1" r="BA75"/>
  <c i="2" r="F36"/>
  <c i="1" r="BC55"/>
  <c i="6" r="J36"/>
  <c i="1" r="AW61"/>
  <c i="7" r="J36"/>
  <c i="1" r="AW62"/>
  <c i="9" r="F37"/>
  <c i="1" r="BB64"/>
  <c i="12" r="J36"/>
  <c i="1" r="AW67"/>
  <c i="14" r="F37"/>
  <c i="1" r="BB69"/>
  <c i="17" r="F35"/>
  <c i="1" r="BB72"/>
  <c i="18" r="F37"/>
  <c i="1" r="BD73"/>
  <c i="20" r="J34"/>
  <c i="1" r="AW75"/>
  <c i="2" r="F34"/>
  <c i="1" r="BA55"/>
  <c i="7" r="F37"/>
  <c i="1" r="BB62"/>
  <c i="10" r="F37"/>
  <c i="1" r="BB65"/>
  <c i="13" r="F36"/>
  <c i="1" r="BA68"/>
  <c i="14" r="F38"/>
  <c i="1" r="BC69"/>
  <c i="17" r="F34"/>
  <c i="1" r="BA72"/>
  <c i="18" r="F36"/>
  <c i="1" r="BC73"/>
  <c i="20" r="F36"/>
  <c i="1" r="BC75"/>
  <c i="5" r="J36"/>
  <c i="1" r="AW59"/>
  <c i="6" r="F37"/>
  <c i="1" r="BB61"/>
  <c i="8" r="F38"/>
  <c i="1" r="BC63"/>
  <c i="12" r="F36"/>
  <c i="1" r="BA67"/>
  <c i="15" r="J36"/>
  <c i="1" r="AW70"/>
  <c i="19" r="F37"/>
  <c i="1" r="BD74"/>
  <c i="3" r="J34"/>
  <c i="1" r="AW56"/>
  <c i="14" r="F39"/>
  <c i="1" r="BD69"/>
  <c i="18" r="J34"/>
  <c i="1" r="AW73"/>
  <c i="19" r="F36"/>
  <c i="1" r="BC74"/>
  <c i="4" r="J36"/>
  <c i="1" r="AW58"/>
  <c i="5" r="F38"/>
  <c i="1" r="BC59"/>
  <c i="9" r="F39"/>
  <c i="1" r="BD64"/>
  <c i="10" r="F39"/>
  <c i="1" r="BD65"/>
  <c i="12" r="F38"/>
  <c i="1" r="BC67"/>
  <c i="15" r="F36"/>
  <c i="1" r="BA70"/>
  <c i="18" r="F34"/>
  <c i="1" r="BA73"/>
  <c i="19" r="J34"/>
  <c i="1" r="AW74"/>
  <c i="6" r="F39"/>
  <c i="1" r="BD61"/>
  <c i="9" r="F38"/>
  <c i="1" r="BC64"/>
  <c i="12" r="F37"/>
  <c i="1" r="BB67"/>
  <c i="15" r="F38"/>
  <c i="1" r="BC70"/>
  <c i="2" r="J34"/>
  <c i="1" r="AW55"/>
  <c i="3" r="F37"/>
  <c i="1" r="BD56"/>
  <c i="13" r="F39"/>
  <c i="1" r="BD68"/>
  <c i="20" r="F37"/>
  <c i="1" r="BD75"/>
  <c r="AS54"/>
  <c i="4" r="F39"/>
  <c i="1" r="BD58"/>
  <c i="6" r="F38"/>
  <c i="1" r="BC61"/>
  <c i="8" r="F37"/>
  <c i="1" r="BB63"/>
  <c i="11" r="J36"/>
  <c i="1" r="AW66"/>
  <c i="13" r="J36"/>
  <c i="1" r="AW68"/>
  <c i="16" r="F34"/>
  <c i="1" r="BA71"/>
  <c i="4" r="F38"/>
  <c i="1" r="BC58"/>
  <c i="8" r="F36"/>
  <c i="1" r="BA63"/>
  <c i="10" r="J36"/>
  <c i="1" r="AW65"/>
  <c i="11" r="F37"/>
  <c i="1" r="BB66"/>
  <c i="13" r="F37"/>
  <c i="1" r="BB68"/>
  <c i="16" r="F35"/>
  <c i="1" r="BB71"/>
  <c i="3" r="F34"/>
  <c i="1" r="BA56"/>
  <c i="8" r="J36"/>
  <c i="1" r="AW63"/>
  <c i="11" r="F38"/>
  <c i="1" r="BC66"/>
  <c i="14" r="F36"/>
  <c i="1" r="BA69"/>
  <c i="16" r="J34"/>
  <c i="1" r="AW71"/>
  <c i="17" r="F37"/>
  <c i="1" r="BD72"/>
  <c i="19" r="F34"/>
  <c i="1" r="BA74"/>
  <c i="20" r="F35"/>
  <c i="1" r="BB75"/>
  <c i="4" r="F37"/>
  <c i="1" r="BB58"/>
  <c i="7" r="F38"/>
  <c i="1" r="BC62"/>
  <c i="9" r="J36"/>
  <c i="1" r="AW64"/>
  <c i="11" r="F39"/>
  <c i="1" r="BD66"/>
  <c i="16" r="F37"/>
  <c i="1" r="BD71"/>
  <c i="4" r="F36"/>
  <c i="1" r="BA58"/>
  <c i="6" r="F36"/>
  <c i="1" r="BA61"/>
  <c i="8" r="F39"/>
  <c i="1" r="BD63"/>
  <c i="10" r="F36"/>
  <c i="1" r="BA65"/>
  <c i="13" r="F38"/>
  <c i="1" r="BC68"/>
  <c i="17" r="J34"/>
  <c i="1" r="AW72"/>
  <c i="18" r="F35"/>
  <c i="1" r="BB73"/>
  <c i="2" r="F37"/>
  <c i="1" r="BD55"/>
  <c i="3" r="F35"/>
  <c i="1" r="BB56"/>
  <c i="14" r="J32"/>
  <c i="15" r="F39"/>
  <c i="1" r="BD70"/>
  <c i="17" r="F36"/>
  <c i="1" r="BC72"/>
  <c i="19" r="F35"/>
  <c i="1" r="BB74"/>
  <c i="3" r="F36"/>
  <c i="1" r="BC56"/>
  <c i="5" r="F36"/>
  <c i="1" r="BA59"/>
  <c i="5" r="F39"/>
  <c i="1" r="BD59"/>
  <c i="7" r="F36"/>
  <c i="1" r="BA62"/>
  <c i="10" r="F38"/>
  <c i="1" r="BC65"/>
  <c i="11" r="F36"/>
  <c i="1" r="BA66"/>
  <c i="14" r="J36"/>
  <c i="1" r="AW69"/>
  <c i="16" r="F36"/>
  <c i="1" r="BC71"/>
  <c i="20" l="1" r="R86"/>
  <c r="R85"/>
  <c i="19" r="P84"/>
  <c r="P83"/>
  <c i="1" r="AU74"/>
  <c i="15" r="BK92"/>
  <c r="J92"/>
  <c r="J64"/>
  <c i="5" r="R92"/>
  <c r="R91"/>
  <c i="10" r="T92"/>
  <c r="T91"/>
  <c i="8" r="T92"/>
  <c r="T91"/>
  <c i="12" r="R92"/>
  <c r="R91"/>
  <c i="8" r="R92"/>
  <c r="R91"/>
  <c i="16" r="P90"/>
  <c r="P89"/>
  <c i="1" r="AU71"/>
  <c i="10" r="R92"/>
  <c r="R91"/>
  <c i="8" r="P92"/>
  <c r="P91"/>
  <c i="1" r="AU63"/>
  <c i="6" r="P92"/>
  <c r="P91"/>
  <c i="1" r="AU61"/>
  <c i="14" r="R92"/>
  <c r="R91"/>
  <c i="10" r="P92"/>
  <c r="P91"/>
  <c i="1" r="AU65"/>
  <c i="13" r="BK92"/>
  <c r="J92"/>
  <c r="J64"/>
  <c i="11" r="P92"/>
  <c r="P91"/>
  <c i="1" r="AU66"/>
  <c i="3" r="R88"/>
  <c r="R87"/>
  <c i="13" r="R92"/>
  <c r="R91"/>
  <c i="6" r="R92"/>
  <c r="R91"/>
  <c i="3" r="T88"/>
  <c r="T87"/>
  <c i="13" r="P92"/>
  <c r="P91"/>
  <c i="1" r="AU68"/>
  <c i="11" r="T92"/>
  <c r="T91"/>
  <c i="3" r="P88"/>
  <c r="P87"/>
  <c i="1" r="AU56"/>
  <c i="20" r="T86"/>
  <c r="T85"/>
  <c i="19" r="T84"/>
  <c r="T83"/>
  <c i="16" r="R90"/>
  <c r="R89"/>
  <c i="5" r="T92"/>
  <c r="T91"/>
  <c i="4" r="BK92"/>
  <c r="BK91"/>
  <c r="J91"/>
  <c r="J63"/>
  <c i="11" r="R92"/>
  <c r="R91"/>
  <c i="7" r="R92"/>
  <c r="R91"/>
  <c i="9" r="R92"/>
  <c r="R91"/>
  <c i="7" r="T92"/>
  <c r="T91"/>
  <c i="20" r="P86"/>
  <c r="P85"/>
  <c i="1" r="AU75"/>
  <c i="19" r="R84"/>
  <c r="R83"/>
  <c i="9" r="P92"/>
  <c r="P91"/>
  <c i="1" r="AU64"/>
  <c i="16" r="T90"/>
  <c r="T89"/>
  <c i="15" r="P92"/>
  <c r="P91"/>
  <c i="1" r="AU70"/>
  <c i="14" r="T92"/>
  <c r="T91"/>
  <c i="4" r="T92"/>
  <c r="T91"/>
  <c i="15" r="R92"/>
  <c r="R91"/>
  <c i="14" r="P92"/>
  <c r="P91"/>
  <c i="1" r="AU69"/>
  <c i="5" r="P92"/>
  <c r="P91"/>
  <c i="1" r="AU59"/>
  <c i="4" r="R92"/>
  <c r="R91"/>
  <c i="2" r="BK82"/>
  <c r="J82"/>
  <c r="J60"/>
  <c i="5" r="BK92"/>
  <c r="J92"/>
  <c r="J64"/>
  <c i="7" r="BK92"/>
  <c r="J92"/>
  <c r="J64"/>
  <c i="16" r="BK246"/>
  <c r="J246"/>
  <c r="J68"/>
  <c i="10" r="BK92"/>
  <c r="J92"/>
  <c r="J64"/>
  <c i="17" r="BK82"/>
  <c r="J82"/>
  <c r="J60"/>
  <c i="18" r="BK103"/>
  <c r="J103"/>
  <c r="J63"/>
  <c i="8" r="BK92"/>
  <c r="J92"/>
  <c r="J64"/>
  <c i="11" r="BK92"/>
  <c r="J92"/>
  <c r="J64"/>
  <c i="6" r="BK92"/>
  <c r="J92"/>
  <c r="J64"/>
  <c i="16" r="BK90"/>
  <c r="J90"/>
  <c r="J60"/>
  <c i="19" r="BK84"/>
  <c r="J84"/>
  <c r="J60"/>
  <c i="20" r="BK86"/>
  <c r="J86"/>
  <c r="J60"/>
  <c i="1" r="AG69"/>
  <c i="14" r="J63"/>
  <c r="J92"/>
  <c r="J64"/>
  <c i="12" r="BK91"/>
  <c r="J91"/>
  <c r="J63"/>
  <c i="9" r="BK91"/>
  <c r="J91"/>
  <c r="J63"/>
  <c i="3" r="BK87"/>
  <c r="J87"/>
  <c r="J59"/>
  <c r="F33"/>
  <c i="1" r="AZ56"/>
  <c i="9" r="J35"/>
  <c i="1" r="AV64"/>
  <c r="AT64"/>
  <c i="18" r="J33"/>
  <c i="1" r="AV73"/>
  <c r="AT73"/>
  <c r="BD57"/>
  <c i="5" r="F35"/>
  <c i="1" r="AZ59"/>
  <c i="11" r="J35"/>
  <c i="1" r="AV66"/>
  <c r="AT66"/>
  <c i="20" r="J33"/>
  <c i="1" r="AV75"/>
  <c r="AT75"/>
  <c i="14" r="J35"/>
  <c i="1" r="AV69"/>
  <c r="AT69"/>
  <c r="AN69"/>
  <c i="16" r="J33"/>
  <c i="1" r="AV71"/>
  <c r="AT71"/>
  <c i="8" r="J35"/>
  <c i="1" r="AV63"/>
  <c r="AT63"/>
  <c i="15" r="J35"/>
  <c i="1" r="AV70"/>
  <c r="AT70"/>
  <c i="4" r="F35"/>
  <c i="1" r="AZ58"/>
  <c i="7" r="J35"/>
  <c i="1" r="AV62"/>
  <c r="AT62"/>
  <c i="15" r="F35"/>
  <c i="1" r="AZ70"/>
  <c i="17" r="F33"/>
  <c i="1" r="AZ72"/>
  <c i="19" r="F33"/>
  <c i="1" r="AZ74"/>
  <c i="2" r="J33"/>
  <c i="1" r="AV55"/>
  <c r="AT55"/>
  <c i="8" r="F35"/>
  <c i="1" r="AZ63"/>
  <c r="BB60"/>
  <c r="AX60"/>
  <c i="3" r="J33"/>
  <c i="1" r="AV56"/>
  <c r="AT56"/>
  <c i="20" r="F33"/>
  <c i="1" r="AZ75"/>
  <c i="10" r="J35"/>
  <c i="1" r="AV65"/>
  <c r="AT65"/>
  <c i="14" r="F35"/>
  <c i="1" r="AZ69"/>
  <c i="2" r="F33"/>
  <c i="1" r="AZ55"/>
  <c i="5" r="J35"/>
  <c i="1" r="AV59"/>
  <c r="AT59"/>
  <c i="11" r="F35"/>
  <c i="1" r="AZ66"/>
  <c i="4" r="J35"/>
  <c i="1" r="AV58"/>
  <c r="AT58"/>
  <c i="10" r="F35"/>
  <c i="1" r="AZ65"/>
  <c r="BA60"/>
  <c r="AW60"/>
  <c i="7" r="F35"/>
  <c i="1" r="AZ62"/>
  <c i="9" r="F35"/>
  <c i="1" r="AZ64"/>
  <c i="12" r="J35"/>
  <c i="1" r="AV67"/>
  <c r="AT67"/>
  <c r="BD60"/>
  <c r="BC60"/>
  <c r="AY60"/>
  <c r="AU57"/>
  <c i="12" r="F35"/>
  <c i="1" r="AZ67"/>
  <c i="17" r="J33"/>
  <c i="1" r="AV72"/>
  <c r="AT72"/>
  <c i="18" r="F33"/>
  <c i="1" r="AZ73"/>
  <c i="19" r="J33"/>
  <c i="1" r="AV74"/>
  <c r="AT74"/>
  <c r="BC57"/>
  <c r="AY57"/>
  <c r="BB57"/>
  <c r="AX57"/>
  <c r="BA57"/>
  <c r="AW57"/>
  <c i="6" r="F35"/>
  <c i="1" r="AZ61"/>
  <c i="13" r="J35"/>
  <c i="1" r="AV68"/>
  <c r="AT68"/>
  <c i="6" r="J35"/>
  <c i="1" r="AV61"/>
  <c r="AT61"/>
  <c i="13" r="F35"/>
  <c i="1" r="AZ68"/>
  <c i="16" r="F33"/>
  <c i="1" r="AZ71"/>
  <c i="8" l="1" r="BK91"/>
  <c r="J91"/>
  <c r="J63"/>
  <c i="13" r="BK91"/>
  <c r="J91"/>
  <c r="J63"/>
  <c i="18" r="BK85"/>
  <c r="J85"/>
  <c r="J59"/>
  <c i="15" r="BK91"/>
  <c r="J91"/>
  <c i="11" r="BK91"/>
  <c r="J91"/>
  <c r="J63"/>
  <c i="5" r="BK91"/>
  <c r="J91"/>
  <c i="17" r="BK81"/>
  <c r="J81"/>
  <c i="2" r="BK81"/>
  <c r="J81"/>
  <c r="J59"/>
  <c i="6" r="BK91"/>
  <c r="J91"/>
  <c i="10" r="BK91"/>
  <c r="J91"/>
  <c i="4" r="J92"/>
  <c r="J64"/>
  <c i="16" r="BK89"/>
  <c r="J89"/>
  <c r="J59"/>
  <c i="19" r="BK83"/>
  <c r="J83"/>
  <c r="J59"/>
  <c i="20" r="BK85"/>
  <c r="J85"/>
  <c r="J59"/>
  <c i="7" r="BK91"/>
  <c r="J91"/>
  <c i="14" r="J41"/>
  <c i="15" r="J32"/>
  <c i="1" r="AG70"/>
  <c i="6" r="J32"/>
  <c i="1" r="AG61"/>
  <c r="BD54"/>
  <c r="W33"/>
  <c i="7" r="J32"/>
  <c i="1" r="AG62"/>
  <c r="AZ60"/>
  <c r="AV60"/>
  <c r="AT60"/>
  <c i="17" r="J30"/>
  <c i="1" r="AG72"/>
  <c r="AZ57"/>
  <c r="AV57"/>
  <c r="AT57"/>
  <c i="10" r="J32"/>
  <c i="1" r="AG65"/>
  <c i="3" r="J30"/>
  <c i="1" r="AG56"/>
  <c r="AU60"/>
  <c i="9" r="J32"/>
  <c i="1" r="AG64"/>
  <c r="BB54"/>
  <c r="W31"/>
  <c r="BA54"/>
  <c r="W30"/>
  <c i="5" r="J32"/>
  <c i="1" r="AG59"/>
  <c i="12" r="J32"/>
  <c i="1" r="AG67"/>
  <c r="AN67"/>
  <c i="4" r="J32"/>
  <c i="1" r="AG58"/>
  <c r="BC54"/>
  <c r="W32"/>
  <c i="6" l="1" r="J41"/>
  <c i="5" r="J41"/>
  <c i="15" r="J41"/>
  <c i="17" r="J39"/>
  <c i="7" r="J41"/>
  <c i="10" r="J41"/>
  <c i="4" r="J41"/>
  <c i="6" r="J63"/>
  <c i="17" r="J59"/>
  <c i="10" r="J63"/>
  <c i="5" r="J63"/>
  <c i="15" r="J63"/>
  <c i="7" r="J63"/>
  <c i="12" r="J41"/>
  <c i="9" r="J41"/>
  <c i="1" r="AN64"/>
  <c i="3" r="J39"/>
  <c i="1" r="AN56"/>
  <c r="AN65"/>
  <c r="AN70"/>
  <c r="AN72"/>
  <c r="AN59"/>
  <c r="AN62"/>
  <c r="AN58"/>
  <c r="AN61"/>
  <c i="18" r="J30"/>
  <c i="1" r="AG73"/>
  <c i="13" r="J32"/>
  <c i="1" r="AG68"/>
  <c r="AN68"/>
  <c i="8" r="J32"/>
  <c i="1" r="AG63"/>
  <c r="AX54"/>
  <c i="11" r="J32"/>
  <c i="1" r="AG66"/>
  <c r="AU54"/>
  <c i="20" r="J30"/>
  <c i="1" r="AG75"/>
  <c r="AZ54"/>
  <c r="W29"/>
  <c r="AW54"/>
  <c r="AK30"/>
  <c i="2" r="J30"/>
  <c i="1" r="AG55"/>
  <c i="19" r="J30"/>
  <c i="1" r="AG74"/>
  <c r="AY54"/>
  <c r="AG57"/>
  <c i="16" r="J30"/>
  <c i="1" r="AG71"/>
  <c i="18" l="1" r="J39"/>
  <c i="16" r="J39"/>
  <c i="11" r="J41"/>
  <c i="20" r="J39"/>
  <c i="13" r="J41"/>
  <c i="8" r="J41"/>
  <c i="19" r="J39"/>
  <c i="2" r="J39"/>
  <c i="1" r="AN63"/>
  <c r="AN74"/>
  <c r="AN73"/>
  <c r="AN55"/>
  <c r="AN66"/>
  <c r="AN75"/>
  <c r="AN71"/>
  <c r="AN57"/>
  <c r="AV54"/>
  <c r="AK29"/>
  <c r="AG60"/>
  <c l="1" r="AN60"/>
  <c r="AG54"/>
  <c r="AK26"/>
  <c r="AK35"/>
  <c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<sst xmlns="http://schemas.openxmlformats.org/spreadsheetml/2006/main">
  <si>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</si>
  <si>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</si>
  <si>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</si>
  <si>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</si>
  <si>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</si>
  <si>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{ef148aac-79c8-4f97-ab9b-0f5384de585e}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</si>
  <si>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</si>
  <si>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</si>
  <si>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</si>
  <si>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</si>
  <si>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</si>
  <si>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</si>
  <si>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</si>
  <si>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</si>
  <si>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118205020100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</si>
  <si>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</si>
  <si>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</si>
  <si>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II/230 Stříbro - dálnice D5, úsek 2</t>
  </si>
  <si>
    <t>KSO:</t>
  </si>
  <si>
    <t/>
  </si>
  <si>
    <t>CC-CZ:</t>
  </si>
  <si>
    <t>Místo:</t>
  </si>
  <si>
    <t>Stříbro</t>
  </si>
  <si>
    <t>Datum:</t>
  </si>
  <si>
    <t>5. 11. 2021</t>
  </si>
  <si>
    <t>Zadavatel:</t>
  </si>
  <si>
    <t>IČ:</t>
  </si>
  <si>
    <t>Správa a údržba silnic Plzeňského kraje, p. o.</t>
  </si>
  <si>
    <t>DIČ:</t>
  </si>
  <si>
    <t>Uchazeč:</t>
  </si>
  <si>
    <t>Vyplň údaj</t>
  </si>
  <si>
    <t>Projektant:</t>
  </si>
  <si>
    <t>Sweco Hydroprojekt a.s.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</si>
  <si>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</si>
  <si>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</si>
  <si>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</si>
  <si>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</si>
  <si>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</si>
  <si>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</si>
  <si>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</si>
  <si>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</si>
  <si>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</si>
  <si>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</si>
  <si>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</si>
  <si>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</si>
  <si>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</si>
  <si>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</si>
  <si>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</si>
  <si>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</si>
  <si>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</si>
  <si>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</si>
  <si>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</si>
  <si>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</si>
  <si>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</si>
  <si>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</si>
  <si>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</si>
  <si>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</si>
  <si>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</si>
  <si>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</si>
  <si>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</si>
  <si>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</si>
  <si>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</si>
  <si>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</si>
  <si>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</si>
  <si>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</si>
  <si>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</si>
  <si>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</si>
  <si>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</si>
  <si>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</si>
  <si>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</si>
  <si>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</si>
  <si>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</si>
  <si>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</si>
  <si>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</si>
  <si>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</si>
  <si>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</si>
  <si>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</si>
  <si>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</si>
  <si>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Příprava staveniště</t>
  </si>
  <si>
    <t>STA</t>
  </si>
  <si>
    <t>1</t>
  </si>
  <si>
    <t>{861243ec-0652-467d-a1d8-a8c4bd7cb907}</t>
  </si>
  <si>
    <t>2</t>
  </si>
  <si>
    <t>SO 101</t>
  </si>
  <si>
    <t>Rekonstrukce pozemní komunikace</t>
  </si>
  <si>
    <t>{937d4c5b-8843-4e7c-afd5-765b74d47c1b}</t>
  </si>
  <si>
    <t>SO 102</t>
  </si>
  <si>
    <t>Propustky pod komunikací II/230</t>
  </si>
  <si>
    <t>{a57c6041-bcfb-4ace-9a18-9aea15467e0a}</t>
  </si>
  <si>
    <t>SO 102.1</t>
  </si>
  <si>
    <t>Propustek pod komunikací DN 800 v km 0,480</t>
  </si>
  <si>
    <t>Soupis</t>
  </si>
  <si>
    <t>{cbed918b-35d3-4c8a-9088-78e5cb0d3620}</t>
  </si>
  <si>
    <t>SO 102.2</t>
  </si>
  <si>
    <t>Propustek pod komunikací DN 800 v km 2,456 99</t>
  </si>
  <si>
    <t>{ac6a7575-24ff-4edb-9ffa-c406fc50d731}</t>
  </si>
  <si>
    <t>SO 103</t>
  </si>
  <si>
    <t>Propustky pod hospodářskými sjezdy</t>
  </si>
  <si>
    <t>{e735cd2f-48be-4ee8-862a-b9c88185ebcc}</t>
  </si>
  <si>
    <t>SO 103.1</t>
  </si>
  <si>
    <t>Propustek pod sjezdem DN 600 v km 0,046 25</t>
  </si>
  <si>
    <t>{7185421a-e59f-4db9-9d77-4e1e5512bdc5}</t>
  </si>
  <si>
    <t>SO 103.2</t>
  </si>
  <si>
    <t>Propustek pod sjezdem DN 600 v km 0,240 55</t>
  </si>
  <si>
    <t>{4baad608-ff36-4c7e-8685-1f5a4c25f116}</t>
  </si>
  <si>
    <t>SO 103.3</t>
  </si>
  <si>
    <t>Propustek pod sjezdem DN 600 v km 0,551 36</t>
  </si>
  <si>
    <t>{9c8bf516-205a-462d-95ed-f4d904154542}</t>
  </si>
  <si>
    <t>SO 103.4</t>
  </si>
  <si>
    <t>Propustek pod sjezdem DN 600 v km 0,717 03</t>
  </si>
  <si>
    <t>{91770736-ecc2-46ef-b11e-fa2dc8ee2f6e}</t>
  </si>
  <si>
    <t>SO 103.5</t>
  </si>
  <si>
    <t>Propustek pod sjezdem DN 600 v km 0,723 95</t>
  </si>
  <si>
    <t>{a89ba44f-6d4c-4c02-8885-1a8aa0baa63b}</t>
  </si>
  <si>
    <t>SO 103.6</t>
  </si>
  <si>
    <t>Propustek pod sjezdem DN 600 v km 1,345 89</t>
  </si>
  <si>
    <t>{e657601e-cad6-44a3-8325-6845d8204d6c}</t>
  </si>
  <si>
    <t>SO 103.7</t>
  </si>
  <si>
    <t>Propustek pod sjezdem DN 600 v km 2,240 20</t>
  </si>
  <si>
    <t>{4e7fb7e4-dcb8-4516-903b-916aa835773c}</t>
  </si>
  <si>
    <t>SO 103.8</t>
  </si>
  <si>
    <t>Propustek pod sjezdem DN 600 v km 2,637 30</t>
  </si>
  <si>
    <t>{510f2394-9161-483e-9926-1c185330c7a3}</t>
  </si>
  <si>
    <t>SO 103.9</t>
  </si>
  <si>
    <t>Propustek pod sjezdem DN 600 v km 3,068 95</t>
  </si>
  <si>
    <t>{f274aa7c-54ff-44a9-a5c5-f2ef50a93c7e}</t>
  </si>
  <si>
    <t>SO 103.10</t>
  </si>
  <si>
    <t>Propustek pod sjezdem DN 600 v km 3,415 95</t>
  </si>
  <si>
    <t>{ef8a469e-d4e6-4f9d-aecd-1a0061d9995c}</t>
  </si>
  <si>
    <t>SO 201</t>
  </si>
  <si>
    <t>Opěrná zeď</t>
  </si>
  <si>
    <t>{5c31a06a-c4ae-4042-b680-9287355652c6}</t>
  </si>
  <si>
    <t>SO 401</t>
  </si>
  <si>
    <t>Ochrana optického vedení</t>
  </si>
  <si>
    <t>{fffdb09a-3a4a-4f1b-9992-e05e0b720e2d}</t>
  </si>
  <si>
    <t>SO 501</t>
  </si>
  <si>
    <t>Ochrana plynovodu VTL</t>
  </si>
  <si>
    <t>{5a396437-75d8-4d05-9288-f23daf938e19}</t>
  </si>
  <si>
    <t>SO 801</t>
  </si>
  <si>
    <t xml:space="preserve">Rekultivace stávajícího tělesa pozemní komunikace </t>
  </si>
  <si>
    <t>{86ad4fde-a399-45d5-b539-ba7227c03f7f}</t>
  </si>
  <si>
    <t>VON</t>
  </si>
  <si>
    <t>Vedlejší a ostatní náklady</t>
  </si>
  <si>
    <t>{acecc68b-7838-449b-a974-20cadbb573bd}</t>
  </si>
  <si>
    <t>KRYCÍ LIST SOUPISU PRACÍ</t>
  </si>
  <si>
    <t>Objekt:</t>
  </si>
  <si>
    <t>SO 001 - Příprava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</si>
  <si>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</si>
  <si>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</si>
  <si>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</si>
  <si>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</si>
  <si>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</si>
  <si>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</si>
  <si>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</si>
  <si>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</si>
  <si>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</si>
  <si>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</si>
  <si>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</si>
  <si>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</si>
  <si>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</si>
  <si>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</si>
  <si>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</si>
  <si>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</si>
  <si>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</si>
  <si>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</si>
  <si>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</si>
  <si>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</si>
  <si>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</si>
  <si>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</si>
  <si>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</si>
  <si>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</si>
  <si>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</si>
  <si>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listnatých průměru kmene přes 100 do 300 mm</t>
  </si>
  <si>
    <t>kus</t>
  </si>
  <si>
    <t>CS ÚRS 2021 02</t>
  </si>
  <si>
    <t>4</t>
  </si>
  <si>
    <t>-1825702004</t>
  </si>
  <si>
    <t>PP</t>
  </si>
  <si>
    <t>Odstranění stromů s odřezáním kmene a s odvětvením listnatých, průměru kmene přes 100 do 300 mm</t>
  </si>
  <si>
    <t>Online PSC</t>
  </si>
  <si>
    <t>https://podminky.urs.cz/item/CS_URS_2021_02/112101101</t>
  </si>
  <si>
    <t>VV</t>
  </si>
  <si>
    <t>"Kácení soliterních dřevin ; dle dendrologického průzkumu"</t>
  </si>
  <si>
    <t>"Kácení dřevin průměr kmene D do 0,30 m včetně" 37</t>
  </si>
  <si>
    <t>112101102</t>
  </si>
  <si>
    <t>Odstranění stromů listnatých průměru kmene přes 300 do 500 mm</t>
  </si>
  <si>
    <t>-2116866408</t>
  </si>
  <si>
    <t>Odstranění stromů s odřezáním kmene a s odvětvením listnatých, průměru kmene přes 300 do 500 mm</t>
  </si>
  <si>
    <t>https://podminky.urs.cz/item/CS_URS_2021_02/112101102</t>
  </si>
  <si>
    <t>"Kácení dřevin průměr kmene D do 0,50 m včetně" 31</t>
  </si>
  <si>
    <t>3</t>
  </si>
  <si>
    <t>112155215</t>
  </si>
  <si>
    <t>Štěpkování solitérních stromků a větví průměru kmene do 300 mm s naložením</t>
  </si>
  <si>
    <t>992471268</t>
  </si>
  <si>
    <t>Štěpkování s naložením na dopravní prostředek a odvozem do 20 km stromků a větví solitérů, průměru kmene do 300 mm</t>
  </si>
  <si>
    <t>https://podminky.urs.cz/item/CS_URS_2021_02/112155215</t>
  </si>
  <si>
    <t>P</t>
  </si>
  <si>
    <t>Poznámka k položce:_x000d_
vč. likvidace dřevní hmoty dle dispozic zhotovitele</t>
  </si>
  <si>
    <t>112155221</t>
  </si>
  <si>
    <t>Štěpkování solitérních stromků a větví průměru kmene přes 300 do 500 mm s naložením</t>
  </si>
  <si>
    <t>1882238132</t>
  </si>
  <si>
    <t>Štěpkování s naložením na dopravní prostředek a odvozem do 20 km stromků a větví solitérů, průměru kmene přes 300 do 500 mm</t>
  </si>
  <si>
    <t>https://podminky.urs.cz/item/CS_URS_2021_02/112155221</t>
  </si>
  <si>
    <t>5</t>
  </si>
  <si>
    <t>112251101</t>
  </si>
  <si>
    <t>Odstranění pařezů D přes 100 do 300 mm</t>
  </si>
  <si>
    <t>-1470879984</t>
  </si>
  <si>
    <t>Odstranění pařezů strojně s jejich vykopáním, vytrháním nebo odstřelením průměru přes 100 do 300 mm</t>
  </si>
  <si>
    <t>https://podminky.urs.cz/item/CS_URS_2021_02/112251101</t>
  </si>
  <si>
    <t>6</t>
  </si>
  <si>
    <t>112251102</t>
  </si>
  <si>
    <t>Odstranění pařezů D přes 300 do 500 mm</t>
  </si>
  <si>
    <t>-1401828605</t>
  </si>
  <si>
    <t>Odstranění pařezů strojně s jejich vykopáním, vytrháním nebo odstřelením průměru přes 300 do 500 mm</t>
  </si>
  <si>
    <t>https://podminky.urs.cz/item/CS_URS_2021_02/112251102</t>
  </si>
  <si>
    <t>7</t>
  </si>
  <si>
    <t>121151115</t>
  </si>
  <si>
    <t>Sejmutí ornice plochy do 500 m2 tl vrstvy přes 250 do 300 mm strojně</t>
  </si>
  <si>
    <t>m2</t>
  </si>
  <si>
    <t>-1991320554</t>
  </si>
  <si>
    <t>Sejmutí ornice strojně při souvislé ploše přes 100 do 500 m2, tl. vrstvy přes 250 do 300 mm</t>
  </si>
  <si>
    <t>https://podminky.urs.cz/item/CS_URS_2021_02/121151115</t>
  </si>
  <si>
    <t>"Skrývka ornice ; plochy odměřeny digitálně ze situace dle zaměření"</t>
  </si>
  <si>
    <t>"Odhumusování tl. 0,28 m ; průměrná tloušťka dle pedologického průzkumu" 133,5</t>
  </si>
  <si>
    <t>8</t>
  </si>
  <si>
    <t>121151123</t>
  </si>
  <si>
    <t>Sejmutí ornice plochy přes 500 m2 tl vrstvy do 200 mm strojně</t>
  </si>
  <si>
    <t>-852942740</t>
  </si>
  <si>
    <t>Sejmutí ornice strojně při souvislé ploše přes 500 m2, tl. vrstvy do 200 mm</t>
  </si>
  <si>
    <t>https://podminky.urs.cz/item/CS_URS_2021_02/121151123</t>
  </si>
  <si>
    <t>"Sejmutí drnu, odhumusování tl. 0,20 m ; průměrná tloušťka dle zemědělské přílohy" 38037,0</t>
  </si>
  <si>
    <t>9</t>
  </si>
  <si>
    <t>162201411</t>
  </si>
  <si>
    <t>Vodorovné přemístění kmenů stromů listnatých do 1 km D kmene přes 100 do 300 mm</t>
  </si>
  <si>
    <t>-1305429126</t>
  </si>
  <si>
    <t>Vodorovné přemístění větví, kmenů nebo pařezů s naložením, složením a dopravou do 1000 m kmenů stromů listnatých, průměru přes 100 do 300 mm</t>
  </si>
  <si>
    <t>https://podminky.urs.cz/item/CS_URS_2021_02/162201411</t>
  </si>
  <si>
    <t>10</t>
  </si>
  <si>
    <t>162201412</t>
  </si>
  <si>
    <t>Vodorovné přemístění kmenů stromů listnatých do 1 km D kmene přes 300 do 500 mm</t>
  </si>
  <si>
    <t>-1618885779</t>
  </si>
  <si>
    <t>Vodorovné přemístění větví, kmenů nebo pařezů s naložením, složením a dopravou do 1000 m kmenů stromů listnatých, průměru přes 300 do 500 mm</t>
  </si>
  <si>
    <t>https://podminky.urs.cz/item/CS_URS_2021_02/162201412</t>
  </si>
  <si>
    <t>11</t>
  </si>
  <si>
    <t>162201421</t>
  </si>
  <si>
    <t>Vodorovné přemístění pařezů do 1 km D přes 100 do 300 mm</t>
  </si>
  <si>
    <t>-1475890962</t>
  </si>
  <si>
    <t>Vodorovné přemístění větví, kmenů nebo pařezů s naložením, složením a dopravou do 1000 m pařezů kmenů, průměru přes 100 do 300 mm</t>
  </si>
  <si>
    <t>https://podminky.urs.cz/item/CS_URS_2021_02/162201421</t>
  </si>
  <si>
    <t>12</t>
  </si>
  <si>
    <t>162201422</t>
  </si>
  <si>
    <t>Vodorovné přemístění pařezů do 1 km D přes 300 do 500 mm</t>
  </si>
  <si>
    <t>-1725547633</t>
  </si>
  <si>
    <t>Vodorovné přemístění větví, kmenů nebo pařezů s naložením, složením a dopravou do 1000 m pařezů kmenů, průměru přes 300 do 500 mm</t>
  </si>
  <si>
    <t>https://podminky.urs.cz/item/CS_URS_2021_02/162201422</t>
  </si>
  <si>
    <t>13</t>
  </si>
  <si>
    <t>162651112-1</t>
  </si>
  <si>
    <t>Vodorovné přemístění výkopku/sypaniny z horniny třídy těžitelnosti I, skupiny 1 až 3 na meziskládku nebo z meziskládky včetně uložení</t>
  </si>
  <si>
    <t>m3</t>
  </si>
  <si>
    <t>1673523609</t>
  </si>
  <si>
    <t>Vodorovné přemístění výkopku nebo sypaniny po suchu na obvyklém dopravním prostředku, bez naložení výkopku, z horniny třídy těžitelnosti I skupiny 1 až 3 na meziskládku nebo z meziskládky včetně uložení</t>
  </si>
  <si>
    <t>Poznámka k položce:_x000d_
Vzdálenost meziskládky (více ploch) do 5km, součástí položky je i výběr vhodného materiálu!</t>
  </si>
  <si>
    <t>"odvoz na meziskládku"</t>
  </si>
  <si>
    <t>"Materiál potřebný pro zpětné ohumusování v rámci SO 101 a 801" 17244,6*0,15+9295,0*0,25</t>
  </si>
  <si>
    <t>14</t>
  </si>
  <si>
    <t>162751117-2</t>
  </si>
  <si>
    <t>Vodorovné přemístění výkopku/sypaniny z horniny třídy těžitelnosti I, skupiny 1 až 3 na plochy určené objednatelem včetně uložení a vysvahování, ošetření</t>
  </si>
  <si>
    <t>656457998</t>
  </si>
  <si>
    <t>Vodorovné přemístění výkopku nebo sypaniny po suchu na obvyklém dopravním prostředku, bez naložení výkopku, z horniny třídy těžitelnosti I skupiny 1 až 3 na plochy určené objednatelem včetně uložení a vysvahování, ošetření</t>
  </si>
  <si>
    <t>Poznámka k položce:_x000d_
vzdálenost ploch od místa stavby max. 20km</t>
  </si>
  <si>
    <t>"Sejmutá ornice celkem" 133,5*0,28+38037*0,2</t>
  </si>
  <si>
    <t>"odpočet materiálu určeného pro zpětné použití (meziskládka)" -4910,44</t>
  </si>
  <si>
    <t>174251201</t>
  </si>
  <si>
    <t>Zásyp jam po pařezech D pařezů do 300 mm strojně</t>
  </si>
  <si>
    <t>363160535</t>
  </si>
  <si>
    <t>Zásyp jam po pařezech strojně výkopkem z horniny získané při dobývání pařezů s hrubým urovnáním povrchu zasypávky průměru pařezu přes 100 do 300 mm</t>
  </si>
  <si>
    <t>https://podminky.urs.cz/item/CS_URS_2021_02/174251201</t>
  </si>
  <si>
    <t>16</t>
  </si>
  <si>
    <t>174251202</t>
  </si>
  <si>
    <t>Zásyp jam po pařezech D pařezů přes 300 do 500 mm strojně</t>
  </si>
  <si>
    <t>-1415223272</t>
  </si>
  <si>
    <t>Zásyp jam po pařezech strojně výkopkem z horniny získané při dobývání pařezů s hrubým urovnáním povrchu zasypávky průměru pařezu přes 300 do 500 mm</t>
  </si>
  <si>
    <t>https://podminky.urs.cz/item/CS_URS_2021_02/174251202</t>
  </si>
  <si>
    <t>SO 101 - Rekonstrukce pozemní komunikace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</si>
  <si>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</si>
  <si>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</si>
  <si>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</si>
  <si>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</si>
  <si>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</si>
  <si>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</si>
  <si>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113107221</t>
  </si>
  <si>
    <t>Odstranění podkladu z kameniva drceného tl do 100 mm strojně pl přes 200 m2</t>
  </si>
  <si>
    <t>-681283771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</si>
  <si>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</si>
  <si>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https://podminky.urs.cz/item/CS_URS_2021_02/113107221</t>
  </si>
  <si>
    <t>"Vybourání vozovkových vrstev ; plocha digitálně odměřena z přílohy Situace"</t>
  </si>
  <si>
    <t>"tloušťky vrstev stávajících vozovkových vrstev vycházejí z průměrných hodnot z diagnostiky vozovky"</t>
  </si>
  <si>
    <t>"vrstvy pod AB budou použity do aktivní zóny v profilu nové komunikace"</t>
  </si>
  <si>
    <t>"vybourání podkladní vrstvy ze štěrkodrti prům. tl. 100 mm" 19683,6</t>
  </si>
  <si>
    <t>113107222</t>
  </si>
  <si>
    <t>Odstranění podkladu z kameniva drceného tl přes 100 do 200 mm strojně pl přes 200 m2</t>
  </si>
  <si>
    <t>-1694447617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</si>
  <si>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</si>
  <si>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https://podminky.urs.cz/item/CS_URS_2021_02/113107222</t>
  </si>
  <si>
    <t>"Vybourání nezpevněných vozovek ; plocha digitálně odměřena z přílohy Situace"</t>
  </si>
  <si>
    <t>"vrstvy budou použity do aktivní zóny v profilu nové komunikace"</t>
  </si>
  <si>
    <t>"předpokládaná tl. 200 mm"</t>
  </si>
  <si>
    <t>"vybourání vrstvy ze štěrkodrti" 495,67</t>
  </si>
  <si>
    <t>113107246</t>
  </si>
  <si>
    <t>Odstranění podkladu živičného tl přes 250 do 300 mm strojně pl přes 200 m2</t>
  </si>
  <si>
    <t>-96667080</t>
  </si>
  <si>
    <t>Odstranění podkladů nebo krytů strojně plochy jednotlivě přes 200 m2 s přemístěním hmot na skládku na vzdálenost do 20 m nebo s naložením na dopravní prostředek živičných, o tl. vrstvy přes 250 do 300 mm</t>
  </si>
  <si>
    <t>https://podminky.urs.cz/item/CS_URS_2021_02/113107246</t>
  </si>
  <si>
    <t>Poznámka k položce:_x000d_
Dle provedených rozborů (PAU) se nejedná o nebezpečný materiál - ZAS-T1.</t>
  </si>
  <si>
    <t>"vrstvy pod AB budou použity jako recyklovaná směs do aktivní zóny v profilu nové komunikace"</t>
  </si>
  <si>
    <t>"vybourání podkladní vrstvy 2x nátěr / PM + nátěr prům. tl. 170 mm a Kalený štěrk prům tl. 130 mm (celkem 300 mm)" 19683,6</t>
  </si>
  <si>
    <t>113154434</t>
  </si>
  <si>
    <t>Frézování živičného krytu tl 100 mm pruh š přes 1 do 2 m pl přes 10000 m2 bez překážek v trase</t>
  </si>
  <si>
    <t>838292717</t>
  </si>
  <si>
    <t>Frézování živičného podkladu nebo krytu s naložením na dopravní prostředek plochy přes 10 000 m2 bez překážek v trase pruhu šířky do 2 m, tloušťky vrstvy 100 mm</t>
  </si>
  <si>
    <t>https://podminky.urs.cz/item/CS_URS_2021_02/113154434</t>
  </si>
  <si>
    <t>Poznámka k položce:_x000d_
Tl. frézování do 100mm, vzhledem k velkému množství materiálu hmotnost suti přepočtena na tl. vrstvy 60mm._x000d_
Dle provedených rozborů (PAU) se nejedná o nebezpečný materiál - ZAS-T1.</t>
  </si>
  <si>
    <t>"Asfaltový beton bude použit na nezpevněné krajnice a sjezdy, přebytek uložen na recyklační středisko"</t>
  </si>
  <si>
    <t>"zfrézování obrusné a podkladní vrstvy z AB prům tl. 60 mm" 19683,6</t>
  </si>
  <si>
    <t>119005131</t>
  </si>
  <si>
    <t>Vytyčení výsadeb zapojených nebo v záhonu pl přes 100 m2 s rozmístěním rostlin ve sponu</t>
  </si>
  <si>
    <t>-77234322</t>
  </si>
  <si>
    <t>Vytyčení výsadeb s rozmístěním rostlin dle projektové dokumentace zapojených nebo v záhonu, plochy přes 100 m2 ve sponu</t>
  </si>
  <si>
    <t>https://podminky.urs.cz/item/CS_URS_2021_02/119005131</t>
  </si>
  <si>
    <t>"Náhradní výsadba"</t>
  </si>
  <si>
    <t>"Vysazení keřového pásma v délce cca 1000m, spon 2m, šířka plochy pásu pro vytyčení 1m" 1000</t>
  </si>
  <si>
    <t>122252203</t>
  </si>
  <si>
    <t>Odkopávky a prokopávky nezapažené pro silnice a dálnice v hornině třídy těžitelnosti I objem do 100 m3 strojně</t>
  </si>
  <si>
    <t>1436180537</t>
  </si>
  <si>
    <t>Odkopávky a prokopávky nezapažené pro silnice a dálnice strojně v hornině třídy těžitelnosti I do 100 m3</t>
  </si>
  <si>
    <t>https://podminky.urs.cz/item/CS_URS_2021_02/122252203</t>
  </si>
  <si>
    <t>Poznámka k položce:_x000d_
Položka bude čerpána pouze se souhlasem a v rozsahu dle pokynů objednatele!</t>
  </si>
  <si>
    <t>"Zemní práce"</t>
  </si>
  <si>
    <t>"dle bilance kubatur ; jednotlivě do 100 m3"</t>
  </si>
  <si>
    <t xml:space="preserve">"odkopávky pro zřízení zpevněných sjezdů" </t>
  </si>
  <si>
    <t>"km 0,240 00" 35,1</t>
  </si>
  <si>
    <t>"km 1,345 89" 27,4</t>
  </si>
  <si>
    <t>"km 2,240 00" 25,4</t>
  </si>
  <si>
    <t xml:space="preserve">"odkopávky pro zřízení nezpevněných sjezdů" </t>
  </si>
  <si>
    <t>"km 0,046 25" 1,9</t>
  </si>
  <si>
    <t>"km 0,551 36" 3,1</t>
  </si>
  <si>
    <t>"km 0,720 00" 40,7</t>
  </si>
  <si>
    <t>"km 0,723 95" 39,0</t>
  </si>
  <si>
    <t>"km 2,456 99" 19,9</t>
  </si>
  <si>
    <t>"km 2,637 30" 17,7</t>
  </si>
  <si>
    <t>"km 3,415 00" 5,2</t>
  </si>
  <si>
    <t>122252206</t>
  </si>
  <si>
    <t>Odkopávky a prokopávky nezapažené pro silnice a dálnice v hornině třídy těžitelnosti I objem do 5000 m3 strojně</t>
  </si>
  <si>
    <t>-911227665</t>
  </si>
  <si>
    <t>Odkopávky a prokopávky nezapažené pro silnice a dálnice strojně v hornině třídy těžitelnosti I přes 1 000 do 5 000 m3</t>
  </si>
  <si>
    <t>https://podminky.urs.cz/item/CS_URS_2021_02/122252206</t>
  </si>
  <si>
    <t>"Sanace"</t>
  </si>
  <si>
    <t>"odkopávky pro provedení sanace AZ v tl. 0,5m - odborný odhad" 4800*0,5</t>
  </si>
  <si>
    <t>122252207</t>
  </si>
  <si>
    <t>Odkopávky a prokopávky nezapažené pro silnice a dálnice v hornině třídy těžitelnosti I objem přes 5000 m3 strojně</t>
  </si>
  <si>
    <t>1696394740</t>
  </si>
  <si>
    <t>Odkopávky a prokopávky nezapažené pro silnice a dálnice strojně v hornině třídy těžitelnosti I přes 5 000 m3</t>
  </si>
  <si>
    <t>https://podminky.urs.cz/item/CS_URS_2021_02/122252207</t>
  </si>
  <si>
    <t>"dle bilance kubatur"</t>
  </si>
  <si>
    <t>"odkopávky pro zřízení nového tělesa komunikace" 30296,1</t>
  </si>
  <si>
    <t>1644783612</t>
  </si>
  <si>
    <t>Poznámka k položce:_x000d_
Vzdálenost meziskládky (více ploch) do 5km_x000d_
Položka bude čerpána pouze se souhlasem a v rozsahu dle pokynů objednatele, na základě rozbourů vytěžených zemin!</t>
  </si>
  <si>
    <t>"50% vytěžené zeminy v rámci odkopávek pro vyhodnocení vhodnosti materiálu k zpětnému využití na stavbě (určí zástupce objednatele)" (215,4+30296,1)/2</t>
  </si>
  <si>
    <t>"dovoz z meziskládky"</t>
  </si>
  <si>
    <t>"NÁSYPY"</t>
  </si>
  <si>
    <t xml:space="preserve">"Materiál potřebný pro dosažení kubatury násypu" </t>
  </si>
  <si>
    <t>"násypy pro zřízení nového tělesa komunikace" 12191,3</t>
  </si>
  <si>
    <t>"násypy pro zřízení zpevněných sjezdů a propustu" 115,1</t>
  </si>
  <si>
    <t>"násypy pro provedení krajnic" 465,2</t>
  </si>
  <si>
    <t>"odpočet materiálu vyzískaných z bourání stávající vozovky - výpočet dle bouraných kubatur"</t>
  </si>
  <si>
    <t>"SO 101"</t>
  </si>
  <si>
    <t>"vybourané štěrkové vrstvy (ŠD)" -1*(19683,6*0,1+495,67*0,2)</t>
  </si>
  <si>
    <t>"vybourané asfaltové vrstvy (PM a Kalený štěrk)" -19683,6*0,3+(100/2,2)</t>
  </si>
  <si>
    <t>"SO 801"</t>
  </si>
  <si>
    <t>"vybourané štěrkové vrstvy (ŠD)" -4619,4*0,1</t>
  </si>
  <si>
    <t>"vybourané asfaltové vrstvy (PM a Kalený štěrk)" -4619,4*0,3</t>
  </si>
  <si>
    <t>"OHUMUSOVÁNÍ"</t>
  </si>
  <si>
    <t>"Materiál potřebný pro zpětné ohumusování v rámci SO 101" 17244,6*0,15</t>
  </si>
  <si>
    <t>162751117-0</t>
  </si>
  <si>
    <t>Vodorovné přemístění výkopku/sypaniny z horniny třídy těžitelnosti I, skupiny 1 až 3 z meziskládky na recyklační středisko nebo skládku dle dodavatele stavby včetně uložení</t>
  </si>
  <si>
    <t>-2019650756</t>
  </si>
  <si>
    <t>Vodorovné přemístění výkopku nebo sypaniny po suchu na obvyklém dopravním prostředku, bez naložení výkopku, z horniny třídy těžitelnosti I skupiny 1 až 3 z meziskládky na recyklační středisko nebo skládku dle dodavatele stavby včetně uložení</t>
  </si>
  <si>
    <t>Poznámka k položce:_x000d_
Položka bude čerpána pouze se souhlasem a v rozsahu dle pokynů objednatele, na základě rozbourů vytěžených zemin!</t>
  </si>
  <si>
    <t>"Přebytek vytříděné zeminy na meziskládce, která nebude určena pro zpětné použití na stavbě"</t>
  </si>
  <si>
    <t>"Dovezené množství (50% z výkopů)" (215,4+30296,1)/2</t>
  </si>
  <si>
    <t>"Odpočet zpětně použitého množství" -2996,721</t>
  </si>
  <si>
    <t>162751117-1</t>
  </si>
  <si>
    <t>Vodorovné přemístění výkopku/sypaniny z horniny třídy těžitelnosti I, skupiny 1 až 3 na recyklační středisko nebo skládku dle dodavatele stavby včetně uložení</t>
  </si>
  <si>
    <t>460839934</t>
  </si>
  <si>
    <t>Vodorovné přemístění výkopku nebo sypaniny po suchu na obvyklém dopravním prostředku, bez naložení výkopku, z horniny třídy těžitelnosti I skupiny 1 až 3 na recyklační středisko nebo skládku dle dodavatele stavby včetně uložení</t>
  </si>
  <si>
    <t>"50% vytěžené zeminy v rámci odkopávek zjevně nevhodné k zpětnému využití na stavbě (určí zástupce objednatele)" (215,4+30296,1)/2</t>
  </si>
  <si>
    <t>167151111</t>
  </si>
  <si>
    <t>Nakládání výkopku z hornin třídy těžitelnosti I skupiny 1 až 3 přes 100 m3</t>
  </si>
  <si>
    <t>1831147247</t>
  </si>
  <si>
    <t>Nakládání, skládání a překládání neulehlého výkopku nebo sypaniny strojně nakládání, množství přes 100 m3, z hornin třídy těžitelnosti I, skupiny 1 až 3</t>
  </si>
  <si>
    <t>https://podminky.urs.cz/item/CS_URS_2021_02/167151111</t>
  </si>
  <si>
    <t>"odvoz z meziskládky na trvalou skládku / recyklační středisko"</t>
  </si>
  <si>
    <t>171152111</t>
  </si>
  <si>
    <t>Uložení sypaniny z hornin nesoudržných a sypkých do násypů zhutněných v aktivní zóně silnic a dálnic</t>
  </si>
  <si>
    <t>539551564</t>
  </si>
  <si>
    <t>Uložení sypaniny do zhutněných násypů pro silnice, dálnice a letiště s rozprostřením sypaniny ve vrstvách, s hrubým urovnáním a uzavřením povrchu násypu z hornin nesoudržných sypkých v aktivní zóně</t>
  </si>
  <si>
    <t>https://podminky.urs.cz/item/CS_URS_2021_02/171152111</t>
  </si>
  <si>
    <t>"násypy pro zřízení nového tělesa komunikace (předpoklad 100% z vyzískaného materiálu)" 12191,3</t>
  </si>
  <si>
    <t>"násypy pro provedení sanace AZ v tl. 0,5m - odborný odhad" 4800*0,5</t>
  </si>
  <si>
    <t>M</t>
  </si>
  <si>
    <t>58344197</t>
  </si>
  <si>
    <t>štěrkodrť frakce 0/63</t>
  </si>
  <si>
    <t>t</t>
  </si>
  <si>
    <t>565792391</t>
  </si>
  <si>
    <t>https://podminky.urs.cz/item/CS_URS_2021_02/58344197</t>
  </si>
  <si>
    <t>2400*2,1 'Přepočtené koeficientem množství</t>
  </si>
  <si>
    <t>171151111</t>
  </si>
  <si>
    <t>Uložení sypaniny z hornin nesoudržných sypkých do násypů zhutněných strojně</t>
  </si>
  <si>
    <t>1670359858</t>
  </si>
  <si>
    <t>Uložení sypanin do násypů strojně s rozprostřením sypaniny ve vrstvách a s hrubým urovnáním zhutněných z hornin nesoudržných sypkých</t>
  </si>
  <si>
    <t>https://podminky.urs.cz/item/CS_URS_2021_02/171151111</t>
  </si>
  <si>
    <t xml:space="preserve">"násypy pro zřízení zpevněných sjezdů" </t>
  </si>
  <si>
    <t>"km 0,240 00" 9,2</t>
  </si>
  <si>
    <t>"km 1,345 89" 10,1</t>
  </si>
  <si>
    <t xml:space="preserve">"násypy pro zřízení nezpevněných sjezdů" </t>
  </si>
  <si>
    <t>"km 0,046 25" 3,5</t>
  </si>
  <si>
    <t>"km 0,551 36" 3,6</t>
  </si>
  <si>
    <t>"násypy pro zřízení propustku v km 2,456 99"</t>
  </si>
  <si>
    <t>"v rámci sjezdu" 30,1</t>
  </si>
  <si>
    <t>"v rámci vozovky" 19,4</t>
  </si>
  <si>
    <t>"dosypání nad propustkem k pláni v km 2,46" 39,2</t>
  </si>
  <si>
    <t>171152112</t>
  </si>
  <si>
    <t>Uložení sypaniny z hornin nesoudržných a sypkých do násypů zhutněných mimo aktivní zónu silnic a dálnic</t>
  </si>
  <si>
    <t>-788466311</t>
  </si>
  <si>
    <t>Uložení sypaniny do zhutněných násypů pro silnice, dálnice a letiště s rozprostřením sypaniny ve vrstvách, s hrubým urovnáním a uzavřením povrchu násypu z hornin nesoudržných sypkých mimo aktivní zónu</t>
  </si>
  <si>
    <t>https://podminky.urs.cz/item/CS_URS_2021_02/171152112</t>
  </si>
  <si>
    <t>"násypy pro provedení krajnic (předpoklad 100% z vyzískaného materiálu)" 465,2</t>
  </si>
  <si>
    <t>17</t>
  </si>
  <si>
    <t>171201231</t>
  </si>
  <si>
    <t>Poplatek za uložení zeminy a kamení na recyklační skládce (skládkovné) kód odpadu 17 05 04</t>
  </si>
  <si>
    <t>1940049461</t>
  </si>
  <si>
    <t>Poplatek za uložení stavebního odpadu na recyklační skládce (skládkovné) zeminy a kamení zatříděného do Katalogu odpadů pod kódem 17 05 04</t>
  </si>
  <si>
    <t>https://podminky.urs.cz/item/CS_URS_2021_02/171201231</t>
  </si>
  <si>
    <t>"odkopávky celkem" 215,4+30296,1</t>
  </si>
  <si>
    <t>"odpočet zpětně použitého materiálu, dle pol. 162651112-1" -2996,721</t>
  </si>
  <si>
    <t>"Sanace - položka bude čerpána pouze se souhlasem a v rozsahu dle pokynů objednatele"</t>
  </si>
  <si>
    <t>29914,779*1,8 'Přepočtené koeficientem množství</t>
  </si>
  <si>
    <t>18</t>
  </si>
  <si>
    <t>182351133</t>
  </si>
  <si>
    <t>Rozprostření ornice pl přes 500 m2 ve svahu nad 1:5 tl vrstvy do 200 mm strojně</t>
  </si>
  <si>
    <t>1858236765</t>
  </si>
  <si>
    <t>Rozprostření a urovnání ornice ve svahu sklonu přes 1:5 strojně při souvislé ploše přes 500 m2, tl. vrstvy do 200 mm</t>
  </si>
  <si>
    <t>https://podminky.urs.cz/item/CS_URS_2021_02/182351133</t>
  </si>
  <si>
    <t>"Ohumusování a zatravnění ; plocha digitálně odměřena z přílohy Situace"</t>
  </si>
  <si>
    <t>"ohumusování svahů a příkopů tl. 0,15m" 17244,6</t>
  </si>
  <si>
    <t>19</t>
  </si>
  <si>
    <t>181951111</t>
  </si>
  <si>
    <t>Úprava pláně v hornině třídy těžitelnosti I skupiny 1 až 3 bez zhutnění strojně</t>
  </si>
  <si>
    <t>-1859740300</t>
  </si>
  <si>
    <t>Úprava pláně vyrovnáním výškových rozdílů strojně v hornině třídy těžitelnosti I, skupiny 1 až 3 bez zhutnění</t>
  </si>
  <si>
    <t>https://podminky.urs.cz/item/CS_URS_2021_02/181951111</t>
  </si>
  <si>
    <t>"příprava plochy pro ohumusování" 17244,6</t>
  </si>
  <si>
    <t>20</t>
  </si>
  <si>
    <t>181951112</t>
  </si>
  <si>
    <t>Úprava pláně v hornině třídy těžitelnosti I skupiny 1 až 3 se zhutněním strojně</t>
  </si>
  <si>
    <t>-1282155680</t>
  </si>
  <si>
    <t>Úprava pláně vyrovnáním výškových rozdílů strojně v hornině třídy těžitelnosti I, skupiny 1 až 3 se zhutněním</t>
  </si>
  <si>
    <t>https://podminky.urs.cz/item/CS_URS_2021_02/181951112</t>
  </si>
  <si>
    <t>"Konstrukce komunikace ; plocha digitálně odměřena z přílohy Situace"</t>
  </si>
  <si>
    <t>"Příprava pro podkladní vrstvu vozovky ŠDA - přehutnění pláně (obrusná vrstva rozšířená o 33%)" 39753,7</t>
  </si>
  <si>
    <t>"Konstrukce zpevněných a nezpevněných sjezdů ; dle pol. 564871111"</t>
  </si>
  <si>
    <t>"Příprava pro podkladní vrstvu vozovky ŠDB - přehutnění pláně" 1526,77</t>
  </si>
  <si>
    <t>"Úprava pláně pro provedení sanace AZ v tl. 0,5m - odborný odhad" 4800</t>
  </si>
  <si>
    <t>182251101</t>
  </si>
  <si>
    <t>Svahování násypů strojně</t>
  </si>
  <si>
    <t>775751887</t>
  </si>
  <si>
    <t>Svahování trvalých svahů do projektovaných profilů strojně s potřebným přemístěním výkopku při svahování násypů v jakékoliv hornině</t>
  </si>
  <si>
    <t>https://podminky.urs.cz/item/CS_URS_2021_02/182251101</t>
  </si>
  <si>
    <t>"Příprava plochy pro provedení nové části tělesa komunikace ; plocha digitálně odměřena z přílohy Situace a příčných řezů"</t>
  </si>
  <si>
    <t>"Zarovnání terénu před provedením násypů (zazubení)"</t>
  </si>
  <si>
    <t>"pravá strana" 9707,9</t>
  </si>
  <si>
    <t>"levá strana" 11024,4</t>
  </si>
  <si>
    <t>22</t>
  </si>
  <si>
    <t>183111312</t>
  </si>
  <si>
    <t>Jamky pro výsadbu s výměnou 100 % půdy zeminy tř 1 až 4 obj přes 0,002 do 0,005 m3 v rovině a svahu do 1:5</t>
  </si>
  <si>
    <t>1892940628</t>
  </si>
  <si>
    <t>Hloubení jamek pro vysazování rostlin v zemině tř.1 až 4 s výměnou půdy z 100% v rovině nebo na svahu do 1:5, objemu přes 0,002 do 0,005 m3</t>
  </si>
  <si>
    <t>https://podminky.urs.cz/item/CS_URS_2021_02/183111312</t>
  </si>
  <si>
    <t>"Vysazení keřového pásma v délce cca 1000m, spon 2m" 1000/2</t>
  </si>
  <si>
    <t>23</t>
  </si>
  <si>
    <t>10371500</t>
  </si>
  <si>
    <t>substrát pro trávníky VL</t>
  </si>
  <si>
    <t>1358095837</t>
  </si>
  <si>
    <t>https://podminky.urs.cz/item/CS_URS_2021_02/10371500</t>
  </si>
  <si>
    <t>500*0,005 'Přepočtené koeficientem množství</t>
  </si>
  <si>
    <t>24</t>
  </si>
  <si>
    <t>183151112</t>
  </si>
  <si>
    <t>Hloubení jam pro výsadbu dřevin strojně v rovině nebo ve svahu do 1:5 obj jamky přes 0,2 do 0,3 m3</t>
  </si>
  <si>
    <t>801730534</t>
  </si>
  <si>
    <t>Hloubení jam pro výsadbu dřevin strojně v rovině nebo ve svahu do 1:5, objem přes 0,20 do 0,30 m3</t>
  </si>
  <si>
    <t>https://podminky.urs.cz/item/CS_URS_2021_02/183151112</t>
  </si>
  <si>
    <t>"Vysazení 70ks listnatých stromů - předpoklad platan menšího vzrůstu - středně vysoký kmen" 70</t>
  </si>
  <si>
    <t>25</t>
  </si>
  <si>
    <t>183405211</t>
  </si>
  <si>
    <t>Výsev trávníku hydroosevem na ornici</t>
  </si>
  <si>
    <t>-223008155</t>
  </si>
  <si>
    <t>https://podminky.urs.cz/item/CS_URS_2021_02/183405211</t>
  </si>
  <si>
    <t>"Zatravnění ohumusovaných ploch" 17244,6</t>
  </si>
  <si>
    <t>26</t>
  </si>
  <si>
    <t>00572472</t>
  </si>
  <si>
    <t>osivo směs travní krajinná-rovinná</t>
  </si>
  <si>
    <t>kg</t>
  </si>
  <si>
    <t>1654031799</t>
  </si>
  <si>
    <t>https://podminky.urs.cz/item/CS_URS_2021_02/00572472</t>
  </si>
  <si>
    <t>17244,6*0,025 'Přepočtené koeficientem množství</t>
  </si>
  <si>
    <t>27</t>
  </si>
  <si>
    <t>184102114</t>
  </si>
  <si>
    <t>Výsadba dřeviny s balem D přes 0,4 do 0,5 m do jamky se zalitím v rovině a svahu do 1:5</t>
  </si>
  <si>
    <t>-1139203529</t>
  </si>
  <si>
    <t>Výsadba dřeviny s balem do předem vyhloubené jamky se zalitím v rovině nebo na svahu do 1:5, při průměru balu přes 400 do 500 mm</t>
  </si>
  <si>
    <t>https://podminky.urs.cz/item/CS_URS_2021_02/184102114</t>
  </si>
  <si>
    <t>28</t>
  </si>
  <si>
    <t>02650430-1</t>
  </si>
  <si>
    <t>Strom listnatý s balem (Platan) 150-200cm</t>
  </si>
  <si>
    <t>-155234004</t>
  </si>
  <si>
    <t>29</t>
  </si>
  <si>
    <t>184102211</t>
  </si>
  <si>
    <t>Výsadba keře bez balu v do 1 m do jamky se zalitím v rovině a svahu do 1:5</t>
  </si>
  <si>
    <t>-32582567</t>
  </si>
  <si>
    <t>Výsadba keře bez balu do předem vyhloubené jamky se zalitím v rovině nebo na svahu do 1:5 výšky do 1 m v terénu</t>
  </si>
  <si>
    <t>https://podminky.urs.cz/item/CS_URS_2021_02/184102211</t>
  </si>
  <si>
    <t>30</t>
  </si>
  <si>
    <t>02650530</t>
  </si>
  <si>
    <t>keř 20-35cm</t>
  </si>
  <si>
    <t>-152884920</t>
  </si>
  <si>
    <t>31</t>
  </si>
  <si>
    <t>184215112-1</t>
  </si>
  <si>
    <t>Ukotvení dřeviny kůly a ochrana před okusem zvěří, před uschnutím</t>
  </si>
  <si>
    <t>163057664</t>
  </si>
  <si>
    <t>Poznámka k položce:_x000d_
kompletní ochrana vysazených stromů, vč. zdravotního řezu, zálivky a mulčování</t>
  </si>
  <si>
    <t>"Vysazení 70ks listnatých stromů - předpoklad platan menšího vzrůstu - středně vysoký kmen - ochrana" 70</t>
  </si>
  <si>
    <t>Zakládání</t>
  </si>
  <si>
    <t>32</t>
  </si>
  <si>
    <t>212752412</t>
  </si>
  <si>
    <t>Trativod z drenážních trubek korugovaných PE-HD SN 8 perforace 220° včetně lože otevřený výkop DN 150 pro liniové stavby</t>
  </si>
  <si>
    <t>m</t>
  </si>
  <si>
    <t>-872078495</t>
  </si>
  <si>
    <t>Trativody z drenážních trubek pro liniové stavby a komunikace se zřízením štěrkového lože pod trubky a s jejich obsypem v otevřeném výkopu trubka korugovaná sendvičová PE-HD SN 8 perforace 220° DN 150</t>
  </si>
  <si>
    <t>https://podminky.urs.cz/item/CS_URS_2021_02/212752412</t>
  </si>
  <si>
    <t>Poznámka k položce:_x000d_
- výkop rýhy vykázány v rámci celkových odkopávek,_x000d_
- lože trativodu vzhledem k průřezu rýhy přes 0,15m2 vykázáno zvlášť,_x000d_
- trativod bude na vhodných místech vyústěn do příkopů.</t>
  </si>
  <si>
    <t>"Odvodnění ; délka digitálně odměřena z přílohy Situace"</t>
  </si>
  <si>
    <t>"Perforovaná PVC trubka DN 150mm, vč. obsypu drenážní trubky (štěrkopísek fr. 8-32) v mn. 0,15m3/m" 546+164+489+471+82+120+45</t>
  </si>
  <si>
    <t>Vodorovné konstrukce</t>
  </si>
  <si>
    <t>33</t>
  </si>
  <si>
    <t>451541111</t>
  </si>
  <si>
    <t>Lože pod potrubí otevřený výkop ze štěrkodrtě</t>
  </si>
  <si>
    <t>-1523119383</t>
  </si>
  <si>
    <t>Lože pod potrubí, stoky a drobné objekty v otevřeném výkopu ze štěrkodrtě 0-63 mm</t>
  </si>
  <si>
    <t>https://podminky.urs.cz/item/CS_URS_2021_02/451541111</t>
  </si>
  <si>
    <t>"Lože drenážní trubky tl. 100 mm (písek nebo ŠD fr. 0-22) v mn. 0,05m3/m" 1917*0,05</t>
  </si>
  <si>
    <t>Komunikace pozemní</t>
  </si>
  <si>
    <t>34</t>
  </si>
  <si>
    <t>564851111</t>
  </si>
  <si>
    <t>Podklad ze štěrkodrtě ŠD tl 150 mm</t>
  </si>
  <si>
    <t>313604287</t>
  </si>
  <si>
    <t>Podklad ze štěrkodrti ŠD s rozprostřením a zhutněním, po zhutnění tl. 150 mm</t>
  </si>
  <si>
    <t>https://podminky.urs.cz/item/CS_URS_2021_02/564851111</t>
  </si>
  <si>
    <t>"Štěrkodrť ŠDA fr. 0/32 ; tl. 150 mm"</t>
  </si>
  <si>
    <t>"Podkladní vrstva vozovky (obrusná vrstva rozšířená o 7%)" 31982,3</t>
  </si>
  <si>
    <t>"Odpočet vrstvy MZK z důvodu úpravy směrového vedení komunikace (obrusná vrstva rozšířená o 7%)" -7653,71</t>
  </si>
  <si>
    <t>35</t>
  </si>
  <si>
    <t>564851113</t>
  </si>
  <si>
    <t>Podklad ze štěrkodrtě ŠD tl 170 mm</t>
  </si>
  <si>
    <t>-1884089251</t>
  </si>
  <si>
    <t>Podklad ze štěrkodrti ŠD s rozprostřením a zhutněním, po zhutnění tl. 170 mm</t>
  </si>
  <si>
    <t>https://podminky.urs.cz/item/CS_URS_2021_02/564851113</t>
  </si>
  <si>
    <t>Poznámka k položce:_x000d_
Vykázána vrstva (prům.) tl. do 170mm pro dosažení 3% spádu na zemní pláni.</t>
  </si>
  <si>
    <t>"Štěrkodrť ŠDA fr. 0/32 ; tl. min. 150 mm"</t>
  </si>
  <si>
    <t>"Podkladní vrstva vozovky (obrusná vrstva rozšířená o 30%)" 38857,0</t>
  </si>
  <si>
    <t>36</t>
  </si>
  <si>
    <t>564871111</t>
  </si>
  <si>
    <t>Podklad ze štěrkodrtě ŠD tl 250 mm</t>
  </si>
  <si>
    <t>-69868771</t>
  </si>
  <si>
    <t>Podklad ze štěrkodrti ŠD s rozprostřením a zhutněním, po zhutnění tl. 250 mm</t>
  </si>
  <si>
    <t>https://podminky.urs.cz/item/CS_URS_2021_02/564871111</t>
  </si>
  <si>
    <t>"Konstrukce zpevněných sjezdů ; plocha digitálně odměřena z přílohy Situace"</t>
  </si>
  <si>
    <t>"Štěrkodrť ŠDB fr. 0/63 ; tl. min. 250 mm"</t>
  </si>
  <si>
    <t>"Vrstva pod podkladní vrstvu vozovky ACP (obrusná vrstva rozšířená o 40%)"</t>
  </si>
  <si>
    <t xml:space="preserve">"km 0,240 – vpravo"  52,9</t>
  </si>
  <si>
    <t>"km 0,245 – vlevo" 42,7</t>
  </si>
  <si>
    <t>"km 1,340 – vlevo" 65,1</t>
  </si>
  <si>
    <t>"km 1,345 – vpravo" 141,4</t>
  </si>
  <si>
    <t>"km 2,240 – vlevo" 161,0</t>
  </si>
  <si>
    <t>"připojení na hlavní komunikaci - km 3,068 95" 559,9</t>
  </si>
  <si>
    <t>"Konstrukce nezpevněných sjezdů ; plocha digitálně odměřena z přílohy Situace"</t>
  </si>
  <si>
    <t>"Podkladní vrstva - dílčí nezpevněné sjezdy (vč. příp. rozšíření)" 32,7+25,5+42,5+47,6+39,7+38,07+52,6+67,5+101,5+25,5+30,6</t>
  </si>
  <si>
    <t>37</t>
  </si>
  <si>
    <t>564931412</t>
  </si>
  <si>
    <t>Podklad z asfaltového recyklátu tl 100 mm</t>
  </si>
  <si>
    <t>471767643</t>
  </si>
  <si>
    <t>Podklad nebo podsyp z asfaltového recyklátu s rozprostřením a zhutněním, po zhutnění tl. 100 mm</t>
  </si>
  <si>
    <t>https://podminky.urs.cz/item/CS_URS_2021_02/564931412</t>
  </si>
  <si>
    <t>Poznámka k položce:_x000d_
V případě využití vyfrézovaných vrstev původní komunikace (předpoklad projektu) položka zahrnuje mimo vlastní konstrukce i naložení a dovoz frézované (vhodné frakce) z meziskladky!</t>
  </si>
  <si>
    <t>"R-mat ; tl. 100 mm"</t>
  </si>
  <si>
    <t>"Pojížděná vrstva - dílčí nezpevněné sjezdy" 32,7+25,5+42,5+47,6+39,7+38,07+52,6+67,5+101,5+25,5+30,6</t>
  </si>
  <si>
    <t>38</t>
  </si>
  <si>
    <t>564952111</t>
  </si>
  <si>
    <t>Podklad z mechanicky zpevněného kameniva MZK tl 150 mm</t>
  </si>
  <si>
    <t>-167960959</t>
  </si>
  <si>
    <t>Podklad z mechanicky zpevněného kameniva MZK (minerální beton) s rozprostřením a s hutněním, po zhutnění tl. 150 mm</t>
  </si>
  <si>
    <t>https://podminky.urs.cz/item/CS_URS_2021_02/564952111</t>
  </si>
  <si>
    <t>"Mechanicky zpevněné kamenivo MZK fr.0/32, tl. 150mm"</t>
  </si>
  <si>
    <t>"Podkladní vrstva vozovky (obrusná vrstva rozšířená o 7%)" 7653,71</t>
  </si>
  <si>
    <t>39</t>
  </si>
  <si>
    <t>565145121-1</t>
  </si>
  <si>
    <t>Asfaltový beton vrstva podkladní ACP 16 (obalované kamenivo OKS) tl 60 mm š přes 3 m z modifikovaného asfaltu</t>
  </si>
  <si>
    <t>-842764603</t>
  </si>
  <si>
    <t>Asfaltový beton vrstva podkladní ACP 16 (obalované kamenivo střednězrnné - OKS) s rozprostřením a zhutněním v pruhu šířky přes 3 m, po zhutnění tl. 60 mm z modifikovaného asfaltu</t>
  </si>
  <si>
    <t>https://podminky.urs.cz/item/CS_URS_2021_02/565145121-1</t>
  </si>
  <si>
    <t>"Asfaltový beton pro podkladní vrstvy ACP 16+ PMB ; tl. 60 mm"</t>
  </si>
  <si>
    <t>"Spojovací postřik PS-E ; 0,40 kg/m2"</t>
  </si>
  <si>
    <t>"Vrstva pod obrusnou vrstvu vozovky ACO (obrusná vrstva rozšířená o 4%)"</t>
  </si>
  <si>
    <t xml:space="preserve">"km 0,240 – vpravo"  39,3</t>
  </si>
  <si>
    <t>"km 0,245 – vlevo" 31,7</t>
  </si>
  <si>
    <t>"km 1,340 – vlevo" 48,4</t>
  </si>
  <si>
    <t>"km 1,345 – vpravo" 105,0</t>
  </si>
  <si>
    <t>"km 2,240 – vlevo" 119,6</t>
  </si>
  <si>
    <t>"připojení na hlavní komunikaci - km 3,068 95" 415,9</t>
  </si>
  <si>
    <t>40</t>
  </si>
  <si>
    <t>565156121-1</t>
  </si>
  <si>
    <t>Asfaltový beton vrstva podkladní ACP 22 (obalované kamenivo OKH) tl 70 mm š přes 3 m z modifikovaného asfaltu</t>
  </si>
  <si>
    <t>-280055543</t>
  </si>
  <si>
    <t>Asfaltový beton vrstva podkladní ACP 22 (obalované kamenivo hrubozrnné - OKH) s rozprostřením a zhutněním v pruhu šířky přes 3 m, po zhutnění tl. 70 mm z modifikovaného asfaltu</t>
  </si>
  <si>
    <t>"Asfaltový beton pro podkladní vrstvy ACP 22+ PMB ; tl. 70 mm"</t>
  </si>
  <si>
    <t>"Podkladní vrstva vozovky (obrusná vrstva rozšířená o 4,5%)" 31235,05</t>
  </si>
  <si>
    <t>41</t>
  </si>
  <si>
    <t>569951133</t>
  </si>
  <si>
    <t>Zpevnění krajnic asfaltovým recyklátem tl 150 mm</t>
  </si>
  <si>
    <t>707367985</t>
  </si>
  <si>
    <t>Zpevnění krajnic nebo komunikací pro pěší s rozprostřením a zhutněním, po zhutnění asfaltovým recyklátem tl. 150 mm</t>
  </si>
  <si>
    <t>https://podminky.urs.cz/item/CS_URS_2021_02/569951133</t>
  </si>
  <si>
    <t>"Konstrukce nezpevněné krajnice ; plocha digitálně odměřena z přílohy Situace"</t>
  </si>
  <si>
    <t>"R-mat ; tl. 150 mm"</t>
  </si>
  <si>
    <t>"Nezpevněná krajnice" 5324,0</t>
  </si>
  <si>
    <t>42</t>
  </si>
  <si>
    <t>573191111</t>
  </si>
  <si>
    <t>Postřik infiltrační kationaktivní emulzí v množství 1 kg/m2</t>
  </si>
  <si>
    <t>-816704179</t>
  </si>
  <si>
    <t>Postřik infiltrační kationaktivní emulzí v množství 1,00 kg/m2</t>
  </si>
  <si>
    <t>https://podminky.urs.cz/item/CS_URS_2021_02/573191111</t>
  </si>
  <si>
    <t>Poznámka k položce:_x000d_
množství pojiva po vyštěpení 0,8 kg/m2 (do 1,0 kg/m2)</t>
  </si>
  <si>
    <t>"Infiltrační postřik IP-E ; v mn. 0,80 kg/m2"</t>
  </si>
  <si>
    <t>"Vrstva pod podkladní vrstvu vozovky ACP (obrusná vrstva rozšířená o 7%)" 31982,3</t>
  </si>
  <si>
    <t>"Vrstva pod podkladní vrstvu vozovky ACP (obrusná vrstva rozšířená o 7%)"</t>
  </si>
  <si>
    <t xml:space="preserve">"km 0,240 – vpravo"  40,4</t>
  </si>
  <si>
    <t>"km 0,245 – vlevo" 32,6</t>
  </si>
  <si>
    <t>"km 1,340 – vlevo" 49,8</t>
  </si>
  <si>
    <t>"km 1,345 – vpravo" 108,1</t>
  </si>
  <si>
    <t>"km 2,240 – vlevo" 123,1</t>
  </si>
  <si>
    <t>"připojení na hlavní komunikaci - km 3,068 95" 427,9</t>
  </si>
  <si>
    <t>43</t>
  </si>
  <si>
    <t>573231107</t>
  </si>
  <si>
    <t>Postřik živičný spojovací ze silniční emulze v množství 0,40 kg/m2</t>
  </si>
  <si>
    <t>-1464535406</t>
  </si>
  <si>
    <t>Postřik spojovací PS bez posypu kamenivem ze silniční emulze, v množství 0,40 kg/m2</t>
  </si>
  <si>
    <t>https://podminky.urs.cz/item/CS_URS_2021_02/573231107</t>
  </si>
  <si>
    <t>"Vrstva pod obrusnou vrstvu vozovky ACO (obrusná vrstva rozšířená o 2%)" 30487,8</t>
  </si>
  <si>
    <t>"Vrstva pod ložnou vrstvu vozovky ACL (obrusná vrstva rozšířená o 4,5%)" 31235,05</t>
  </si>
  <si>
    <t>44</t>
  </si>
  <si>
    <t>577144141</t>
  </si>
  <si>
    <t>Asfaltový beton vrstva obrusná ACO 11 (ABS) tř. I tl 50 mm š přes 3 m z modifikovaného asfaltu</t>
  </si>
  <si>
    <t>533228850</t>
  </si>
  <si>
    <t>Asfaltový beton vrstva obrusná ACO 11 (ABS) s rozprostřením a se zhutněním z modifikovaného asfaltu v pruhu šířky přes 3 m, po zhutnění tl. 50 mm</t>
  </si>
  <si>
    <t>https://podminky.urs.cz/item/CS_URS_2021_02/577144141</t>
  </si>
  <si>
    <t>"Asfaltový beton pro obrusné vrstvy ACO 11+ PMB ; tl. 50 mm"</t>
  </si>
  <si>
    <t>"Obrusná vrstva vozovky" 29890</t>
  </si>
  <si>
    <t>"Obrusná vrstva vozovky"</t>
  </si>
  <si>
    <t xml:space="preserve">"km 0,240 – vpravo"  37,8</t>
  </si>
  <si>
    <t>"km 0,245 – vlevo" 30,5</t>
  </si>
  <si>
    <t>"km 1,340 – vlevo" 46,5</t>
  </si>
  <si>
    <t>"km 1,345 – vpravo" 101,0</t>
  </si>
  <si>
    <t>"km 2,240 – vlevo" 115,0</t>
  </si>
  <si>
    <t>"připojení na hlavní komunikaci - km 3,068 95" 399,9</t>
  </si>
  <si>
    <t>45</t>
  </si>
  <si>
    <t>577155142</t>
  </si>
  <si>
    <t>Asfaltový beton vrstva ložní ACL 16 (ABH) tl 60 mm š přes 3 m z modifikovaného asfaltu</t>
  </si>
  <si>
    <t>719671177</t>
  </si>
  <si>
    <t>Asfaltový beton vrstva ložní ACL 16 (ABH) s rozprostřením a zhutněním z modifikovaného asfaltu v pruhu šířky přes 3 m, po zhutnění tl. 60 mm</t>
  </si>
  <si>
    <t>https://podminky.urs.cz/item/CS_URS_2021_02/577155142</t>
  </si>
  <si>
    <t>"Asfaltový beton pro ložní vrstvy ACL 16+ PMB ; tl. 60 mm"</t>
  </si>
  <si>
    <t>"Ložní vrstva vozovky (obrusná vrstva rozšířená o 2%)" 30487,8</t>
  </si>
  <si>
    <t>Ostatní konstrukce a práce, bourání</t>
  </si>
  <si>
    <t>46</t>
  </si>
  <si>
    <t>911331111</t>
  </si>
  <si>
    <t>Svodidlo ocelové jednostranné zádržnosti N2 se zaberaněním sloupků v rozmezí do 2 m</t>
  </si>
  <si>
    <t>1018020846</t>
  </si>
  <si>
    <t>Silniční svodidlo s osazením sloupků zaberaněním ocelové úroveň zádržnosti N2 vzdálenosti sloupků do 2 m jednostranné</t>
  </si>
  <si>
    <t>https://podminky.urs.cz/item/CS_URS_2021_02/911331111</t>
  </si>
  <si>
    <t>"Vybavení / zařízení komunikace ; odečteno z přílohy Situace"</t>
  </si>
  <si>
    <t>"Jednostranné ocelové svodidlo - úroveň zadržení N2" 115</t>
  </si>
  <si>
    <t>"odpočet 2x náběh" -2*4</t>
  </si>
  <si>
    <t>47</t>
  </si>
  <si>
    <t>911331411</t>
  </si>
  <si>
    <t>Náběh ocelového svodidla jednostranný délky do 4 m se zaberaněním sloupků v rozmezí do 2 m</t>
  </si>
  <si>
    <t>-2145640006</t>
  </si>
  <si>
    <t>Silniční svodidlo s osazením sloupků zaberaněním ocelové náběh jednostranný, délky do 4 m</t>
  </si>
  <si>
    <t>https://podminky.urs.cz/item/CS_URS_2021_02/911331411</t>
  </si>
  <si>
    <t>48</t>
  </si>
  <si>
    <t>912211111</t>
  </si>
  <si>
    <t>Montáž směrového sloupku silničního plastového prosté uložení bez betonového základu</t>
  </si>
  <si>
    <t>1332035260</t>
  </si>
  <si>
    <t>Montáž směrového sloupku plastového s odrazkou prostým uložením bez betonového základu silničního</t>
  </si>
  <si>
    <t>https://podminky.urs.cz/item/CS_URS_2021_02/912211111</t>
  </si>
  <si>
    <t>"Směrové sloupky bílé Z11a/b" 149</t>
  </si>
  <si>
    <t>"Směrové sloupky červené Z11g" 28</t>
  </si>
  <si>
    <t>49</t>
  </si>
  <si>
    <t>40445158</t>
  </si>
  <si>
    <t>sloupek směrový silniční plastový 1,2m</t>
  </si>
  <si>
    <t>-1012948560</t>
  </si>
  <si>
    <t>https://podminky.urs.cz/item/CS_URS_2021_02/40445158</t>
  </si>
  <si>
    <t>50</t>
  </si>
  <si>
    <t>40445158-1</t>
  </si>
  <si>
    <t>sloupek směrový silniční plastový 1,2m výstražný</t>
  </si>
  <si>
    <t>1826758200</t>
  </si>
  <si>
    <t>51</t>
  </si>
  <si>
    <t>912311111</t>
  </si>
  <si>
    <t>Montáž odrazky na ocelové svodidlo</t>
  </si>
  <si>
    <t>1491496531</t>
  </si>
  <si>
    <t>Montáž odrazek na svodidla ocelová</t>
  </si>
  <si>
    <t>https://podminky.urs.cz/item/CS_URS_2021_02/912311111</t>
  </si>
  <si>
    <t>"Odrazky na svodidlo" 3</t>
  </si>
  <si>
    <t>52</t>
  </si>
  <si>
    <t>40445175</t>
  </si>
  <si>
    <t>odrazka na svodidla V.1.B</t>
  </si>
  <si>
    <t>559294213</t>
  </si>
  <si>
    <t>https://podminky.urs.cz/item/CS_URS_2021_02/40445175</t>
  </si>
  <si>
    <t>53</t>
  </si>
  <si>
    <t>914111111</t>
  </si>
  <si>
    <t>Montáž svislé dopravní značky do velikosti 1 m2 objímkami na sloupek nebo konzolu</t>
  </si>
  <si>
    <t>-1635009185</t>
  </si>
  <si>
    <t>Montáž svislé dopravní značky základní velikosti do 1 m2 objímkami na sloupky nebo konzoly</t>
  </si>
  <si>
    <t>https://podminky.urs.cz/item/CS_URS_2021_02/914111111</t>
  </si>
  <si>
    <t>"Dopravní značení ; digitálně odměřeno z přílohy Situace dopravního značení"</t>
  </si>
  <si>
    <t>"SDZ"</t>
  </si>
  <si>
    <t>"Stávající - obnovené, přesunuté do nové polohy"</t>
  </si>
  <si>
    <t>"P1" 3</t>
  </si>
  <si>
    <t>"E2b" 1</t>
  </si>
  <si>
    <t>"IS3c" 1</t>
  </si>
  <si>
    <t>"IS3b" 1</t>
  </si>
  <si>
    <t>"IS19a" 1</t>
  </si>
  <si>
    <t>"B11" 2</t>
  </si>
  <si>
    <t>"E13" 2</t>
  </si>
  <si>
    <t>"Nové"</t>
  </si>
  <si>
    <t>"A1a" 1</t>
  </si>
  <si>
    <t>"A1b" 1</t>
  </si>
  <si>
    <t>"A2a" 2</t>
  </si>
  <si>
    <t>"Z3" 8</t>
  </si>
  <si>
    <t>"E4" 2</t>
  </si>
  <si>
    <t>54</t>
  </si>
  <si>
    <t>40445601</t>
  </si>
  <si>
    <t>výstražné dopravní značky A1-A30, A33 900mm</t>
  </si>
  <si>
    <t>1577535056</t>
  </si>
  <si>
    <t>https://podminky.urs.cz/item/CS_URS_2021_02/40445601</t>
  </si>
  <si>
    <t>55</t>
  </si>
  <si>
    <t>40445609</t>
  </si>
  <si>
    <t>značky upravující přednost P1, P4 900mm</t>
  </si>
  <si>
    <t>645521902</t>
  </si>
  <si>
    <t>https://podminky.urs.cz/item/CS_URS_2021_02/40445609</t>
  </si>
  <si>
    <t>56</t>
  </si>
  <si>
    <t>40445620</t>
  </si>
  <si>
    <t>zákazové, příkazové dopravní značky B1-B34, C1-15 700mm</t>
  </si>
  <si>
    <t>909774990</t>
  </si>
  <si>
    <t>https://podminky.urs.cz/item/CS_URS_2021_02/40445620</t>
  </si>
  <si>
    <t>57</t>
  </si>
  <si>
    <t>40445647</t>
  </si>
  <si>
    <t>dodatkové tabulky E1, E2a,b , E6, E9, E10 E12c, E17 500x500mm</t>
  </si>
  <si>
    <t>-1448430459</t>
  </si>
  <si>
    <t>https://podminky.urs.cz/item/CS_URS_2021_02/40445647</t>
  </si>
  <si>
    <t>58</t>
  </si>
  <si>
    <t>40445641</t>
  </si>
  <si>
    <t>informativní značky směrové Z3 500x500mm</t>
  </si>
  <si>
    <t>-868817687</t>
  </si>
  <si>
    <t>https://podminky.urs.cz/item/CS_URS_2021_02/40445641</t>
  </si>
  <si>
    <t>59</t>
  </si>
  <si>
    <t>40445631</t>
  </si>
  <si>
    <t>informativní značky směrové IS1c, IS2c, IS3c, IS4c, IS5, IS11b, d, IS19c 1350x330mm</t>
  </si>
  <si>
    <t>1842646606</t>
  </si>
  <si>
    <t>https://podminky.urs.cz/item/CS_URS_2021_02/40445631</t>
  </si>
  <si>
    <t>60</t>
  </si>
  <si>
    <t>40445630</t>
  </si>
  <si>
    <t>informativní značky směrové IS1b, IS2b, IS3b, IS4b, IS19b 1100x500mm</t>
  </si>
  <si>
    <t>-307158464</t>
  </si>
  <si>
    <t>https://podminky.urs.cz/item/CS_URS_2021_02/40445630</t>
  </si>
  <si>
    <t>61</t>
  </si>
  <si>
    <t>40445649</t>
  </si>
  <si>
    <t>dodatkové tabulky E3-E5, E8, E14-E16 500x150mm</t>
  </si>
  <si>
    <t>-952456840</t>
  </si>
  <si>
    <t>https://podminky.urs.cz/item/CS_URS_2021_02/40445649</t>
  </si>
  <si>
    <t>62</t>
  </si>
  <si>
    <t>914511112</t>
  </si>
  <si>
    <t>Montáž sloupku dopravních značek délky do 3,5 m s betonovým základem a patkou</t>
  </si>
  <si>
    <t>667876513</t>
  </si>
  <si>
    <t>Montáž sloupku dopravních značek délky do 3,5 m do hliníkové patky</t>
  </si>
  <si>
    <t>https://podminky.urs.cz/item/CS_URS_2021_02/914511112</t>
  </si>
  <si>
    <t>"Z3" 8/2</t>
  </si>
  <si>
    <t>63</t>
  </si>
  <si>
    <t>40445225</t>
  </si>
  <si>
    <t>sloupek pro dopravní značku Zn D 60mm v 3,5m</t>
  </si>
  <si>
    <t>-1217451084</t>
  </si>
  <si>
    <t>https://podminky.urs.cz/item/CS_URS_2021_02/40445225</t>
  </si>
  <si>
    <t>64</t>
  </si>
  <si>
    <t>915111112</t>
  </si>
  <si>
    <t>Vodorovné dopravní značení dělící čáry souvislé š 125 mm retroreflexní bílá barva</t>
  </si>
  <si>
    <t>-223476180</t>
  </si>
  <si>
    <t>Vodorovné dopravní značení stříkané barvou dělící čára šířky 125 mm souvislá bílá retroreflexní</t>
  </si>
  <si>
    <t>https://podminky.urs.cz/item/CS_URS_2021_02/915111112</t>
  </si>
  <si>
    <t>"1. fáze VDZ"</t>
  </si>
  <si>
    <t>"V1a (0,125)" 948,0</t>
  </si>
  <si>
    <t>65</t>
  </si>
  <si>
    <t>915111122</t>
  </si>
  <si>
    <t>Vodorovné dopravní značení dělící čáry přerušované š 125 mm retroreflexní bílá barva</t>
  </si>
  <si>
    <t>1597461608</t>
  </si>
  <si>
    <t>Vodorovné dopravní značení stříkané barvou dělící čára šířky 125 mm přerušovaná bílá retroreflexní</t>
  </si>
  <si>
    <t>https://podminky.urs.cz/item/CS_URS_2021_02/915111122</t>
  </si>
  <si>
    <t>"V2a (3,0/6,0/0,125)" 998,5</t>
  </si>
  <si>
    <t>"V2b (1,5/1,5/0,125)" 1069,0</t>
  </si>
  <si>
    <t>"V2b (3,0/1,5/0,125)" 1558,0</t>
  </si>
  <si>
    <t>66</t>
  </si>
  <si>
    <t>915121112</t>
  </si>
  <si>
    <t>Vodorovné dopravní značení vodící čáry souvislé š 250 mm retroreflexní bílá barva</t>
  </si>
  <si>
    <t>569690285</t>
  </si>
  <si>
    <t>Vodorovné dopravní značení stříkané barvou vodící čára bílá šířky 250 mm souvislá retroreflexní</t>
  </si>
  <si>
    <t>https://podminky.urs.cz/item/CS_URS_2021_02/915121112</t>
  </si>
  <si>
    <t>"V4 (0,25)" 6909,0</t>
  </si>
  <si>
    <t>67</t>
  </si>
  <si>
    <t>915121122</t>
  </si>
  <si>
    <t>Vodorovné dopravní značení vodící čáry přerušované š 250 mm retroreflexní bílá barva</t>
  </si>
  <si>
    <t>-760063479</t>
  </si>
  <si>
    <t>Vodorovné dopravní značení stříkané barvou vodící čára bílá šířky 250 mm přerušovaná retroreflexní</t>
  </si>
  <si>
    <t>https://podminky.urs.cz/item/CS_URS_2021_02/915121122</t>
  </si>
  <si>
    <t>"V2b (1,5/1,5/0,25)" 119,5</t>
  </si>
  <si>
    <t>68</t>
  </si>
  <si>
    <t>915211112</t>
  </si>
  <si>
    <t>Vodorovné dopravní značení dělící čáry souvislé š 125 mm retroreflexní bílý plast</t>
  </si>
  <si>
    <t>1748680570</t>
  </si>
  <si>
    <t>Vodorovné dopravní značení stříkaným plastem dělící čára šířky 125 mm souvislá bílá retroreflexní</t>
  </si>
  <si>
    <t>https://podminky.urs.cz/item/CS_URS_2021_02/915211112</t>
  </si>
  <si>
    <t>"2. fáze VDZ - tažený plast"</t>
  </si>
  <si>
    <t>69</t>
  </si>
  <si>
    <t>915211122</t>
  </si>
  <si>
    <t>Vodorovné dopravní značení dělící čáry přerušované š 125 mm retroreflexní bílý plast</t>
  </si>
  <si>
    <t>-1793492631</t>
  </si>
  <si>
    <t>Vodorovné dopravní značení stříkaným plastem dělící čára šířky 125 mm přerušovaná bílá retroreflexní</t>
  </si>
  <si>
    <t>https://podminky.urs.cz/item/CS_URS_2021_02/915211122</t>
  </si>
  <si>
    <t>70</t>
  </si>
  <si>
    <t>915221112</t>
  </si>
  <si>
    <t>Vodorovné dopravní značení vodící čáry souvislé š 250 mm retroreflexní bílý plast</t>
  </si>
  <si>
    <t>-990022281</t>
  </si>
  <si>
    <t>Vodorovné dopravní značení stříkaným plastem vodící čára bílá šířky 250 mm souvislá retroreflexní</t>
  </si>
  <si>
    <t>https://podminky.urs.cz/item/CS_URS_2021_02/915221112</t>
  </si>
  <si>
    <t>Poznámka k položce:_x000d_
se zvučící úpravou</t>
  </si>
  <si>
    <t>71</t>
  </si>
  <si>
    <t>915221122</t>
  </si>
  <si>
    <t>Vodorovné dopravní značení vodící čáry přerušované š 250 mm retroreflexní bílý plast</t>
  </si>
  <si>
    <t>-140129481</t>
  </si>
  <si>
    <t>Vodorovné dopravní značení stříkaným plastem vodící čára bílá šířky 250 mm přerušovaná retroreflexní</t>
  </si>
  <si>
    <t>https://podminky.urs.cz/item/CS_URS_2021_02/915221122</t>
  </si>
  <si>
    <t>72</t>
  </si>
  <si>
    <t>915611111</t>
  </si>
  <si>
    <t>Předznačení vodorovného liniového značení</t>
  </si>
  <si>
    <t>-1902615645</t>
  </si>
  <si>
    <t>Předznačení pro vodorovné značení stříkané barvou nebo prováděné z nátěrových hmot liniové dělicí čáry, vodicí proužky</t>
  </si>
  <si>
    <t>https://podminky.urs.cz/item/CS_URS_2021_02/915611111</t>
  </si>
  <si>
    <t>73</t>
  </si>
  <si>
    <t>935112211</t>
  </si>
  <si>
    <t>Osazení příkopového žlabu do betonu tl 100 mm z betonových tvárnic š 800 mm</t>
  </si>
  <si>
    <t>-1963361882</t>
  </si>
  <si>
    <t>Osazení betonového příkopového žlabu s vyplněním a zatřením spár cementovou maltou s ložem tl. 100 mm z betonu prostého z betonových příkopových tvárnic šířky přes 500 do 800 mm</t>
  </si>
  <si>
    <t>https://podminky.urs.cz/item/CS_URS_2021_02/935112211</t>
  </si>
  <si>
    <t>"Příkopová tvárnice betonová stavební délky 0,5m vč betonové lože v mn. 0,05 m3/m, vč. vyspárování" 550+165+500+460+120</t>
  </si>
  <si>
    <t>74</t>
  </si>
  <si>
    <t>59227029</t>
  </si>
  <si>
    <t>žlabovka příkopová betonová 500x680x60mm</t>
  </si>
  <si>
    <t>-1015938311</t>
  </si>
  <si>
    <t>https://podminky.urs.cz/item/CS_URS_2021_02/59227029</t>
  </si>
  <si>
    <t>1795*1,01 'Přepočtené koeficientem množství</t>
  </si>
  <si>
    <t>75</t>
  </si>
  <si>
    <t>938909311</t>
  </si>
  <si>
    <t>Čištění vozovek metením strojně podkladu nebo krytu betonového nebo živičného</t>
  </si>
  <si>
    <t>1225800201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</si>
  <si>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</si>
  <si>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https://podminky.urs.cz/item/CS_URS_2021_02/938909311</t>
  </si>
  <si>
    <t>Poznámka k položce:_x000d_
vč. příp. likvidace vzniklého odpadu</t>
  </si>
  <si>
    <t>"Dopravní značení ; plošně, obrusná vrstva s přesahy"</t>
  </si>
  <si>
    <t>"2. fáze VDZ"</t>
  </si>
  <si>
    <t>"zametení vozovky před provedením 2 fáze VDZ - plošně" 30700</t>
  </si>
  <si>
    <t>76</t>
  </si>
  <si>
    <t>966006132</t>
  </si>
  <si>
    <t>Odstranění značek dopravních nebo orientačních se sloupky s betonovými patkami</t>
  </si>
  <si>
    <t>-641884126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</si>
  <si>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</si>
  <si>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https://podminky.urs.cz/item/CS_URS_2021_02/966006132</t>
  </si>
  <si>
    <t>Poznámka k položce:_x000d_
s odvozem do sběrných surovin, příp. s předáním objednateli, vč. likvidace patek - malé množství</t>
  </si>
  <si>
    <t>"SDZ - značky vč. dodatkových, se sloupkem"</t>
  </si>
  <si>
    <t>"Rušené"</t>
  </si>
  <si>
    <t>"A2a" 1</t>
  </si>
  <si>
    <t>"Z3" 1</t>
  </si>
  <si>
    <t>997</t>
  </si>
  <si>
    <t>Přesun sutě</t>
  </si>
  <si>
    <t>77</t>
  </si>
  <si>
    <t>997013847</t>
  </si>
  <si>
    <t>Poplatek za uložení na skládce (skládkovné) odpadu asfaltového s dehtem kód odpadu 17 03 01</t>
  </si>
  <si>
    <t>-1536719938</t>
  </si>
  <si>
    <t>Poplatek za uložení stavebního odpadu na skládce (skládkovné) asfaltového s obsahem dehtu zatříděného do Katalogu odpadů pod kódem 17 03 01</t>
  </si>
  <si>
    <t>https://podminky.urs.cz/item/CS_URS_2021_02/997013847</t>
  </si>
  <si>
    <t>Poznámka k položce:_x000d_
Položka bude čerpána pouze se souhlasem a v rozsahu dle pokynů objednatele, na základě rozbourů vybouraných materiálů!</t>
  </si>
  <si>
    <t>"vybourané asfaltové vrstvy (PM a Kalený štěrk) s vysokou příměsí PAU (tř. ZAS-T4) - odborný odhad" 100,0</t>
  </si>
  <si>
    <t>78</t>
  </si>
  <si>
    <t>997221551-0</t>
  </si>
  <si>
    <t>Vodorovná doprava suti na meziskládku nebo z meziskládky ze sypkých materiálů včetně uložení</t>
  </si>
  <si>
    <t>1309696619</t>
  </si>
  <si>
    <t>Vodorovná doprava suti na meziskládku nebo z meziskládky bez naložení, ale se složením a s hrubým urovnáním ze sypkých materiálů</t>
  </si>
  <si>
    <t>Poznámka k položce:_x000d_
Vzdálenost meziskládky (více ploch) do 5km_x000d_
Naložení a doprava frézované z meziskládky na provedení krajnic a sjezdů (předpoklad projektu) je součástí položek v dílu Komunikace._x000d_
Položka bude čerpána pouze se souhlasem a v rozsahu dle pokynů objednatele, na základě rozbourů vybouraných materiálů!</t>
  </si>
  <si>
    <t>"materiál pro použití do nově zřizovaného tělesa komunikace (celek)"</t>
  </si>
  <si>
    <t>"vybourané štěrkové vrstvy (ŠD)" 3346,212+143,744</t>
  </si>
  <si>
    <t>"vybourané asfaltové vrstvy (PM a Kalený štěrk)" 13955,672-100,0</t>
  </si>
  <si>
    <t>"materiál pro použití na krajnice a nezpevněné sjezdy - předpoklad projektu (část)"</t>
  </si>
  <si>
    <t>"dle výměr nových konstrukcí krajnic + sjezdů, při prům. hm. frézované 2,3 t/m3" (5324*0,15+503,77*0,1)*2,3</t>
  </si>
  <si>
    <t>"část SO 101"</t>
  </si>
  <si>
    <t>"část SO 801"</t>
  </si>
  <si>
    <t>"vybourané štěrkové vrstvy (ŠD)" 785,298</t>
  </si>
  <si>
    <t>"vybourané asfaltové vrstvy (PM a Kalený štěrk)" 3275,155</t>
  </si>
  <si>
    <t>79</t>
  </si>
  <si>
    <t>997221551-1b</t>
  </si>
  <si>
    <t>Vodorovná doprava suti na skládku nebezpečného odpadu ze sypkých materiálů včetně uložení na vzdálenost dle dodavatele stavby</t>
  </si>
  <si>
    <t>71437357</t>
  </si>
  <si>
    <t>Vodorovná doprava suti na skládku nebezpečného odpadu bez naložení, ale se složením a s hrubým urovnáním ze sypkých materiálů, na vzdálenost dle dodavatele stavby</t>
  </si>
  <si>
    <t>"odvoz na skládku NO"</t>
  </si>
  <si>
    <t>80</t>
  </si>
  <si>
    <t>997221551-2</t>
  </si>
  <si>
    <t>Vodorovná doprava suti na sklad objednatele ze sypkých materiálů včetně uložení</t>
  </si>
  <si>
    <t>-1201793851</t>
  </si>
  <si>
    <t>Vodorovná doprava suti na sklad objednatele bez naložení, ale se složením a s hrubým urovnáním ze sypkých materiálů</t>
  </si>
  <si>
    <t>Poznámka k položce:_x000d_
Vzdálenost skladu objednatele do 10km_x000d_
Položka bude čerpána pouze se souhlasem a v rozsahu dle pokynů objednatele, na základě rozbourů vybouraných materiálů!</t>
  </si>
  <si>
    <t>"Odvoz přebytku frézované na sklad objednatele"</t>
  </si>
  <si>
    <t>"Frézovaná celkem" 2716,337</t>
  </si>
  <si>
    <t xml:space="preserve">"odpočet - materiál pro použití na krajnice a nezpevněné sjezdy - předpoklad projektu (část)" </t>
  </si>
  <si>
    <t>"dle výměr nových konstrukcí krajnic + sjezdů, při prům. hm. frézované 2,3 t/m3" -1*(5324*0,15+503,77*0,1)*2,3</t>
  </si>
  <si>
    <t>81</t>
  </si>
  <si>
    <t>997221611</t>
  </si>
  <si>
    <t>Nakládání suti na dopravní prostředky pro vodorovnou dopravu</t>
  </si>
  <si>
    <t>541690124</t>
  </si>
  <si>
    <t>Nakládání na dopravní prostředky pro vodorovnou dopravu suti</t>
  </si>
  <si>
    <t>https://podminky.urs.cz/item/CS_URS_2021_02/997221611</t>
  </si>
  <si>
    <t>Poznámka k položce:_x000d_
Naložení a doprava frézované z meziskládky na provedení krajnic a sjezdů (předpoklad projektu) je součástí položek v dílu Komunikace._x000d_
Položka bude čerpána pouze se souhlasem a v rozsahu dle pokynů objednatele, na základě rozbourů vybouraných materiálů!</t>
  </si>
  <si>
    <t>998</t>
  </si>
  <si>
    <t>Přesun hmot</t>
  </si>
  <si>
    <t>82</t>
  </si>
  <si>
    <t>998225111</t>
  </si>
  <si>
    <t>Přesun hmot pro pozemní komunikace s krytem z kamene, monolitickým betonovým nebo živičným</t>
  </si>
  <si>
    <t>718417078</t>
  </si>
  <si>
    <t>Přesun hmot pro komunikace s krytem z kameniva, monolitickým betonovým nebo živičným dopravní vzdálenost do 200 m jakékoliv délky objektu</t>
  </si>
  <si>
    <t>https://podminky.urs.cz/item/CS_URS_2021_02/998225111</t>
  </si>
  <si>
    <t>83</t>
  </si>
  <si>
    <t>998225194</t>
  </si>
  <si>
    <t>Příplatek k přesunu hmot pro pozemní komunikace s krytem z kamene, živičným, betonovým do 5000 m</t>
  </si>
  <si>
    <t>-1370377538</t>
  </si>
  <si>
    <t>Přesun hmot pro komunikace s krytem z kameniva, monolitickým betonovým nebo živičným Příplatek k ceně za zvětšený přesun přes vymezenou největší dopravní vzdálenost do 5000 m</t>
  </si>
  <si>
    <t>https://podminky.urs.cz/item/CS_URS_2021_02/998225194</t>
  </si>
  <si>
    <t>SO 102 - Propustky pod komunikací II/230</t>
  </si>
  <si>
    <t>Soupis:</t>
  </si>
  <si>
    <t>SO 102.1 - Propustek pod komunikací DN 800 v km 0,480</t>
  </si>
  <si>
    <t>132251253</t>
  </si>
  <si>
    <t>Hloubení rýh nezapažených š do 2000 mm v hornině třídy těžitelnosti I skupiny 3 objem do 100 m3 strojně</t>
  </si>
  <si>
    <t>-1454088699</t>
  </si>
  <si>
    <t>Hloubení nezapažených rýh šířky přes 800 do 2 000 mm strojně s urovnáním dna do předepsaného profilu a spádu v hornině třídy těžitelnosti I skupiny 3 přes 50 do 100 m3</t>
  </si>
  <si>
    <t>https://podminky.urs.cz/item/CS_URS_2021_02/132251253</t>
  </si>
  <si>
    <t>Poznámka k položce:_x000d_
vč. provedení drobných rýh pro základy a prahy</t>
  </si>
  <si>
    <t>"Plocha výkopu z VZPR ; šířka výkopu - uložení potrubí - vzorové listy"</t>
  </si>
  <si>
    <t>"Odkopávky stávajícího terénu" 40,38*2,0</t>
  </si>
  <si>
    <t>-966061411</t>
  </si>
  <si>
    <t>"výkop rýh" 80,76</t>
  </si>
  <si>
    <t>246658614</t>
  </si>
  <si>
    <t>80,76*1,8 'Přepočtené koeficientem množství</t>
  </si>
  <si>
    <t>174151101</t>
  </si>
  <si>
    <t>Zásyp jam, šachet rýh nebo kolem objektů sypaninou se zhutněním</t>
  </si>
  <si>
    <t>-2142765695</t>
  </si>
  <si>
    <t>Zásyp sypaninou z jakékoliv horniny strojně s uložením výkopku ve vrstvách se zhutněním jam, šachet, rýh nebo kolem objektů v těchto vykopávkách</t>
  </si>
  <si>
    <t>https://podminky.urs.cz/item/CS_URS_2021_02/174151101</t>
  </si>
  <si>
    <t>"Zásyp základů propustku ; plocha zásypu z PR x šířka výkopu" 1,8*2,0</t>
  </si>
  <si>
    <t>175151101</t>
  </si>
  <si>
    <t>Obsypání potrubí strojně sypaninou bez prohození, uloženou do 3 m</t>
  </si>
  <si>
    <t>-175259267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</si>
  <si>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</si>
  <si>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https://podminky.urs.cz/item/CS_URS_2021_02/175151101</t>
  </si>
  <si>
    <t>"Obsyp obetonovaného potrubí ; plocha zásypu dle uložení x délka" 0,838*23,4</t>
  </si>
  <si>
    <t>58331200</t>
  </si>
  <si>
    <t>štěrkopísek netříděný zásypový</t>
  </si>
  <si>
    <t>1113866458</t>
  </si>
  <si>
    <t>https://podminky.urs.cz/item/CS_URS_2021_02/58331200</t>
  </si>
  <si>
    <t>Poznámka k položce:_x000d_
příp. zemina - materiál vhodný do zásypu / násypu pro komunikace</t>
  </si>
  <si>
    <t>23,209*2,1 'Přepočtené koeficientem množství</t>
  </si>
  <si>
    <t>1823117218</t>
  </si>
  <si>
    <t>"Přípravné práce"</t>
  </si>
  <si>
    <t>"příprava plochy pro osazení propustku a provedení dlažby - urovnání a zhutnění ploch ; š. x dl." 2,0*26,0</t>
  </si>
  <si>
    <t>275313811</t>
  </si>
  <si>
    <t>Základové patky z betonu tř. C 25/30</t>
  </si>
  <si>
    <t>599135125</t>
  </si>
  <si>
    <t>Základy z betonu prostého patky a bloky z betonu kamenem neprokládaného tř. C 25/30</t>
  </si>
  <si>
    <t>https://podminky.urs.cz/item/CS_URS_2021_02/275313811</t>
  </si>
  <si>
    <t>"Konstrukce propustku"</t>
  </si>
  <si>
    <t xml:space="preserve">"Betonový základ C25/30-XF3 (2x) ; dl. x v. x  š." 1,6*1,0*1,5*2</t>
  </si>
  <si>
    <t>275351121</t>
  </si>
  <si>
    <t>Zřízení bednění základových patek</t>
  </si>
  <si>
    <t>1890346282</t>
  </si>
  <si>
    <t>Bednění základů patek zřízení</t>
  </si>
  <si>
    <t>https://podminky.urs.cz/item/CS_URS_2021_02/275351121</t>
  </si>
  <si>
    <t>"Betonový základ C25/30-XF3 (2x)" 6,2*1,0*2</t>
  </si>
  <si>
    <t>275351122</t>
  </si>
  <si>
    <t>Odstranění bednění základových patek</t>
  </si>
  <si>
    <t>-1012039199</t>
  </si>
  <si>
    <t>Bednění základů patek odstranění</t>
  </si>
  <si>
    <t>https://podminky.urs.cz/item/CS_URS_2021_02/275351122</t>
  </si>
  <si>
    <t>452111121</t>
  </si>
  <si>
    <t>Osazení betonových pražců otevřený výkop pl přes 25000 do 50000 mm2</t>
  </si>
  <si>
    <t>1723876347</t>
  </si>
  <si>
    <t>Osazení betonových dílců pražců pod potrubí v otevřeném výkopu, průřezové plochy přes 25000 do 50000 mm2</t>
  </si>
  <si>
    <t>https://podminky.urs.cz/item/CS_URS_2021_02/452111121</t>
  </si>
  <si>
    <t>"Podkladní prahy pod trouby DN 800" 18</t>
  </si>
  <si>
    <t>59223734</t>
  </si>
  <si>
    <t>podkladek pod trouby betonové/ŽB DN 600-800</t>
  </si>
  <si>
    <t>851419469</t>
  </si>
  <si>
    <t>https://podminky.urs.cz/item/CS_URS_2021_02/59223734</t>
  </si>
  <si>
    <t>452311131</t>
  </si>
  <si>
    <t>Podkladní desky z betonu prostého tř. C 12/15 otevřený výkop</t>
  </si>
  <si>
    <t>1480988683</t>
  </si>
  <si>
    <t>Podkladní a zajišťovací konstrukce z betonu prostého v otevřeném výkopu desky pod potrubí, stoky a drobné objekty z betonu tř. C 12/15</t>
  </si>
  <si>
    <t>https://podminky.urs.cz/item/CS_URS_2021_02/452311131</t>
  </si>
  <si>
    <t>"Podkladní beton C12/15-X0 tl. 100 mm, vč. rezervy na příp. nerovnost podkladu 10%"</t>
  </si>
  <si>
    <t>"Pod základem (2x) ; tl. x dl. x š." 1,5*1,6*0,1*2*1,1</t>
  </si>
  <si>
    <t>452311151</t>
  </si>
  <si>
    <t>Podkladní desky z betonu prostého tř. C 20/25 otevřený výkop</t>
  </si>
  <si>
    <t>-214093925</t>
  </si>
  <si>
    <t>Podkladní a zajišťovací konstrukce z betonu prostého v otevřeném výkopu desky pod potrubí, stoky a drobné objekty z betonu tř. C 20/25</t>
  </si>
  <si>
    <t>https://podminky.urs.cz/item/CS_URS_2021_02/452311151</t>
  </si>
  <si>
    <t>"Betonové lože C20/25-XF3 tl. 150 mm, vč. rezervy na příp. nerovnost podkladu 10%"</t>
  </si>
  <si>
    <t>"Pod kamennou dlažbou ; plocha ze situace x tl." 25,29*0,15*1,1</t>
  </si>
  <si>
    <t>452312131</t>
  </si>
  <si>
    <t>Sedlové lože z betonu prostého tř. C 12/15 otevřený výkop</t>
  </si>
  <si>
    <t>267144572</t>
  </si>
  <si>
    <t>Podkladní a zajišťovací konstrukce z betonu prostého v otevřeném výkopu sedlové lože pod potrubí z betonu tř. C 12/15</t>
  </si>
  <si>
    <t>https://podminky.urs.cz/item/CS_URS_2021_02/452312131</t>
  </si>
  <si>
    <t>"Pod troubami ; dl. x š. x tl." 21,85*2,0*0,1*1,1</t>
  </si>
  <si>
    <t>452312151</t>
  </si>
  <si>
    <t>Sedlové lože z betonu prostého tř. C 20/25 otevřený výkop</t>
  </si>
  <si>
    <t>1423292526</t>
  </si>
  <si>
    <t>Podkladní a zajišťovací konstrukce z betonu prostého v otevřeném výkopu sedlové lože pod potrubí z betonu tř. C 20/25</t>
  </si>
  <si>
    <t>https://podminky.urs.cz/item/CS_URS_2021_02/452312151</t>
  </si>
  <si>
    <t>"Betonové lože C20/25-XF3"</t>
  </si>
  <si>
    <t>"Pod troubami ; plocha z řezu x šířka" 3,6*2,0</t>
  </si>
  <si>
    <t>461310212</t>
  </si>
  <si>
    <t>Patka z betonu se zvýšenými nároky na prostředí C 25/30</t>
  </si>
  <si>
    <t>-649095935</t>
  </si>
  <si>
    <t>Patka z betonu prostého do rýhy nebo do bednění s provedením dilatačních spár v osové vzdálenosti 2 m a jejich zalitím živičnou zálivkou z betonu se zvýšenými nároky na prostředí tř. C 25/30</t>
  </si>
  <si>
    <t>https://podminky.urs.cz/item/CS_URS_2021_02/461310212</t>
  </si>
  <si>
    <t xml:space="preserve">"Betonový práh C25/30-XF3 (předp. betonáže do rýhy) 2x ; dl. x v. x  š." 0,5*0,6*0,3*2</t>
  </si>
  <si>
    <t>465511411</t>
  </si>
  <si>
    <t>Dlažba z lomového kamene na sucho s vyplněním spár maltou a vyspárováním pl do 20 m2 tl 200 mm</t>
  </si>
  <si>
    <t>-638709176</t>
  </si>
  <si>
    <t>Dlažba z lomového kamene upraveného vodorovná nebo plocha ve sklonu do 1:2 s dodáním hmot na sucho, s vyplněním spár a s vyspárováním cementovou maltou v ploše do 20 m2, tl. 200 mm</t>
  </si>
  <si>
    <t>https://podminky.urs.cz/item/CS_URS_2021_02/465511411</t>
  </si>
  <si>
    <t>Poznámka k položce:_x000d_
betonové lože tl. 150mm vykázáno zvlášť</t>
  </si>
  <si>
    <t>"Kamenná dlažba na vtoku a výtoku tl. 200 mm ; plocha ze situace" 25,29</t>
  </si>
  <si>
    <t>919521160</t>
  </si>
  <si>
    <t>Zřízení silničního propustku z trub betonových nebo ŽB DN 800</t>
  </si>
  <si>
    <t>-261599932</t>
  </si>
  <si>
    <t>Zřízení silničního propustku z trub betonových nebo železobetonových DN 800 mm</t>
  </si>
  <si>
    <t>https://podminky.urs.cz/item/CS_URS_2021_02/919521160</t>
  </si>
  <si>
    <t>Poznámka k položce:_x000d_
podkladní beton vykázán zvlášť ;_x000d_
Součástí položky je seříznutí potrubí na vtoku a výtoku se zapravením hrany řezu a likvidací odpadu, příp. dodávka prefa sešikmených kusů.</t>
  </si>
  <si>
    <t>"Železobetonové trouby hrdlové DN 800 dl. 2,5m" 10*2,5</t>
  </si>
  <si>
    <t>59222002</t>
  </si>
  <si>
    <t>trouba ŽB hrdlová DN 800</t>
  </si>
  <si>
    <t>-1442755761</t>
  </si>
  <si>
    <t>https://podminky.urs.cz/item/CS_URS_2021_02/59222002</t>
  </si>
  <si>
    <t>25*1,01 'Přepočtené koeficientem množství</t>
  </si>
  <si>
    <t>-1837956066</t>
  </si>
  <si>
    <t>SO 102.2 - Propustek pod komunikací DN 800 v km 2,456 99</t>
  </si>
  <si>
    <t>132251254</t>
  </si>
  <si>
    <t>Hloubení rýh nezapažených š do 2000 mm v hornině třídy těžitelnosti I skupiny 3 objem do 500 m3 strojně</t>
  </si>
  <si>
    <t>Hloubení nezapažených rýh šířky přes 800 do 2 000 mm strojně s urovnáním dna do předepsaného profilu a spádu v hornině třídy těžitelnosti I skupiny 3 přes 100 do 500 m3</t>
  </si>
  <si>
    <t>https://podminky.urs.cz/item/CS_URS_2021_02/132251254</t>
  </si>
  <si>
    <t>"Odkopávky stávajícího terénu" 62,9*2,0</t>
  </si>
  <si>
    <t>"výkop rýh" 125,8</t>
  </si>
  <si>
    <t>125,8*1,8 'Přepočtené koeficientem množství</t>
  </si>
  <si>
    <t>"Zásyp základů propustku ; plocha zásypu z PR x šířka výkopu" 2,64*2,0</t>
  </si>
  <si>
    <t>"Obsyp obetonovaného potrubí ; plocha zásypu dle uložení x délka" 0,838*21,55</t>
  </si>
  <si>
    <t>23,339*2,1 'Přepočtené koeficientem množství</t>
  </si>
  <si>
    <t>"příprava plochy pro osazení propustku a provedení dlažby - urovnání a zhutnění ploch ; š. x dl." 2,0*21,0</t>
  </si>
  <si>
    <t>"Podkladní prahy pod trouby DN 800" 16</t>
  </si>
  <si>
    <t>"Pod kamennou dlažbou ; plocha ze situace x tl." 21,238*0,15*1,1</t>
  </si>
  <si>
    <t>"Pod troubami ; dl. x š. x tl." 20,4*2,0*0,1*1,1</t>
  </si>
  <si>
    <t>"Pod troubami ; plocha z řezu x šířka" 3,4*2,0</t>
  </si>
  <si>
    <t>"Kamenná dlažba na výtoku tl. 200 mm ; plocha ze situace" 21,238</t>
  </si>
  <si>
    <t>"Železobetonové trouby hrdlové DN 800 dl. 2,5m" 9*2,5</t>
  </si>
  <si>
    <t>22,5*1,01 'Přepočtené koeficientem množství</t>
  </si>
  <si>
    <t>SO 103 - Propustky pod hospodářskými sjezdy</t>
  </si>
  <si>
    <t>SO 103.1 - Propustek pod sjezdem DN 600 v km 0,046 25</t>
  </si>
  <si>
    <t>132251251</t>
  </si>
  <si>
    <t>Hloubení rýh nezapažených š do 2000 mm v hornině třídy těžitelnosti I skupiny 3 objem do 20 m3 strojně</t>
  </si>
  <si>
    <t>-333511611</t>
  </si>
  <si>
    <t>Hloubení nezapažených rýh šířky přes 800 do 2 000 mm strojně s urovnáním dna do předepsaného profilu a spádu v hornině třídy těžitelnosti I skupiny 3 do 20 m3</t>
  </si>
  <si>
    <t>https://podminky.urs.cz/item/CS_URS_2021_02/132251251</t>
  </si>
  <si>
    <t>"Odkopávky stávajícího terénu" 5,85*1,6</t>
  </si>
  <si>
    <t>-238258824</t>
  </si>
  <si>
    <t>"výkop rýh" 9,36</t>
  </si>
  <si>
    <t>2078555895</t>
  </si>
  <si>
    <t>9,36*1,8 'Přepočtené koeficientem množství</t>
  </si>
  <si>
    <t>1423157323</t>
  </si>
  <si>
    <t>"Zásyp základů propustku ; plocha zásypu z PR x šířka výkopu" 0,535*1,6</t>
  </si>
  <si>
    <t>682977554</t>
  </si>
  <si>
    <t>"Obsyp obetonovaného potrubí ; plocha zásypu dle uložení x délka" 0,606*8,75</t>
  </si>
  <si>
    <t>-1278621556</t>
  </si>
  <si>
    <t>6,159*2,1 'Přepočtené koeficientem množství</t>
  </si>
  <si>
    <t>-1057553884</t>
  </si>
  <si>
    <t>"příprava plochy pro osazení propustku a provedení dlažby - urovnání a zhutnění ploch ; š. x dl." 1,6*11,5</t>
  </si>
  <si>
    <t>-1469891617</t>
  </si>
  <si>
    <t xml:space="preserve">"Betonový základ C25/30-XF3 (2x) ; dl. x v. x  š." 1,6*0,5*0,75*2</t>
  </si>
  <si>
    <t>2088311084</t>
  </si>
  <si>
    <t>"Betonový základ C25/30-XF3 (2x)" 4,7*0,5*2</t>
  </si>
  <si>
    <t>-1623098867</t>
  </si>
  <si>
    <t>1544712367</t>
  </si>
  <si>
    <t>"Podkladní prahy pod trouby DN 600" 7</t>
  </si>
  <si>
    <t>-1524924833</t>
  </si>
  <si>
    <t>-1742153821</t>
  </si>
  <si>
    <t>"Pod základem (2x) ; tl. x dl. x š." 0,75*1,6*0,1*2*1,1</t>
  </si>
  <si>
    <t>-1949309300</t>
  </si>
  <si>
    <t>"Pod kamennou dlažbou ; plocha ze situace x tl." 14,84*0,15*1,1</t>
  </si>
  <si>
    <t>-626072520</t>
  </si>
  <si>
    <t>"Pod troubami ; dl. x š. x tl." 8,77*1,6*0,1*1,1</t>
  </si>
  <si>
    <t>-1334694960</t>
  </si>
  <si>
    <t>"Pod troubami ; plocha z řezu x šířka" 1,4496*1,6</t>
  </si>
  <si>
    <t>1351528539</t>
  </si>
  <si>
    <t>962247027</t>
  </si>
  <si>
    <t>"Kamenná dlažba na vtoku a výtoku tl. 200 mm ; plocha ze situace" 14,84</t>
  </si>
  <si>
    <t>919521140</t>
  </si>
  <si>
    <t>Zřízení silničního propustku z trub betonových nebo ŽB DN 600</t>
  </si>
  <si>
    <t>-846500603</t>
  </si>
  <si>
    <t>Zřízení silničního propustku z trub betonových nebo železobetonových DN 600 mm</t>
  </si>
  <si>
    <t>https://podminky.urs.cz/item/CS_URS_2021_02/919521140</t>
  </si>
  <si>
    <t>"Železobetonové trouby hrdlové DN 600 dl. 2,5m" 4*2,5</t>
  </si>
  <si>
    <t>59222001</t>
  </si>
  <si>
    <t>trouba ŽB hrdlová DN 600</t>
  </si>
  <si>
    <t>1202933335</t>
  </si>
  <si>
    <t>https://podminky.urs.cz/item/CS_URS_2021_02/59222001</t>
  </si>
  <si>
    <t>10*1,01 'Přepočtené koeficientem množství</t>
  </si>
  <si>
    <t>919535558</t>
  </si>
  <si>
    <t>Obetonování trubního propustku betonem prostým tř. C 20/25</t>
  </si>
  <si>
    <t>1774124391</t>
  </si>
  <si>
    <t>Obetonování trubního propustku betonem prostým bez zvýšených nároků na prostředí tř. C 20/25</t>
  </si>
  <si>
    <t>https://podminky.urs.cz/item/CS_URS_2021_02/919535558</t>
  </si>
  <si>
    <t>"Obetonování trub C20/25-XF3 ; Plocha obetonávky dle uložení x délka" 0,549*5,0</t>
  </si>
  <si>
    <t>468932808</t>
  </si>
  <si>
    <t>SO 103.2 - Propustek pod sjezdem DN 600 v km 0,240 55</t>
  </si>
  <si>
    <t>"Odkopávky stávajícího terénu" 6,85*1,6</t>
  </si>
  <si>
    <t>"výkop rýh" 10,96</t>
  </si>
  <si>
    <t>10,96*1,8 'Přepočtené koeficientem množství</t>
  </si>
  <si>
    <t>"Zásyp základů propustku ; plocha zásypu z PR x šířka výkopu" 0,485*1,6</t>
  </si>
  <si>
    <t>"Obsyp obetonovaného potrubí ; plocha zásypu dle uložení x délka" 0,606*11,7</t>
  </si>
  <si>
    <t>7,866*2,1 'Přepočtené koeficientem množství</t>
  </si>
  <si>
    <t>"příprava plochy pro osazení propustku a provedení dlažby - urovnání a zhutnění ploch ; š. x dl." 1,6*13,6</t>
  </si>
  <si>
    <t>"Podkladní prahy pod trouby DN 600" 9</t>
  </si>
  <si>
    <t>"Pod kamennou dlažbou ; plocha ze situace x tl." 7,53*0,15*1,1</t>
  </si>
  <si>
    <t>"Pod troubami ; dl. x š. x tl." 11,5*1,6*0,1*1,1</t>
  </si>
  <si>
    <t>"Pod troubami ; plocha z řezu x šířka" 1,91*1,6</t>
  </si>
  <si>
    <t>"Kamenná dlažba na vtoku a výtoku tl. 200 mm ; plocha ze situace" 7,53</t>
  </si>
  <si>
    <t>"Železobetonové trouby hrdlové DN 600 dl. 2,5m" 5*2,5</t>
  </si>
  <si>
    <t>12,5*1,01 'Přepočtené koeficientem množství</t>
  </si>
  <si>
    <t>"Obetonování trub C20/25-XF3 ; Plocha obetonávky dle uložení x délka" 0,549*8,4</t>
  </si>
  <si>
    <t>SO 103.3 - Propustek pod sjezdem DN 600 v km 0,551 36</t>
  </si>
  <si>
    <t>"Odkopávky stávajícího terénu" 6,17*1,6</t>
  </si>
  <si>
    <t>"výkop rýh" 9,872</t>
  </si>
  <si>
    <t>9,872*1,8 'Přepočtené koeficientem množství</t>
  </si>
  <si>
    <t>"Zásyp základů propustku ; plocha zásypu z PR x šířka výkopu" 0,782*1,6</t>
  </si>
  <si>
    <t>"Obsyp obetonovaného potrubí ; plocha zásypu dle uložení x délka" 0,606*9,2</t>
  </si>
  <si>
    <t>6,826*2,1 'Přepočtené koeficientem množství</t>
  </si>
  <si>
    <t>"příprava plochy pro osazení propustku a provedení dlažby - urovnání a zhutnění ploch ; š. x dl." 1,6*11,2</t>
  </si>
  <si>
    <t>"Podkladní prahy pod trouby DN 600" 6</t>
  </si>
  <si>
    <t>"Pod troubami ; dl. x š. x tl." 8,2*1,6*0,1*1,1</t>
  </si>
  <si>
    <t>"Pod troubami ; plocha z řezu x šířka" 1,565*1,6</t>
  </si>
  <si>
    <t>"Obetonování trub C20/25-XF3 ; Plocha obetonávky dle uložení x délka" 0,549*4,73</t>
  </si>
  <si>
    <t>SO 103.4 - Propustek pod sjezdem DN 600 v km 0,717 03</t>
  </si>
  <si>
    <t>"Odkopávky stávajícího terénu" 6,38*1,6</t>
  </si>
  <si>
    <t>"výkop rýh" 10,208</t>
  </si>
  <si>
    <t>10,208*1,8 'Přepočtené koeficientem množství</t>
  </si>
  <si>
    <t>"Zásyp základů propustku ; plocha zásypu z PR x šířka výkopu" 0,48*1,6</t>
  </si>
  <si>
    <t>"Obsyp obetonovaného potrubí ; plocha zásypu dle uložení x délka" 0,606*10,310</t>
  </si>
  <si>
    <t>"Obsyp obetonovaného potrubí ; plocha zásypu dle uložení x délka" 0,606*10,31</t>
  </si>
  <si>
    <t>7,016*2,1 'Přepočtené koeficientem množství</t>
  </si>
  <si>
    <t>"příprava plochy pro osazení propustku a provedení dlažby - urovnání a zhutnění ploch ; š. x dl." 1,6*12,8</t>
  </si>
  <si>
    <t>"Podkladní prahy pod trouby DN 600" 8</t>
  </si>
  <si>
    <t>"Pod kamennou dlažbou ; plocha ze situace x tl." 12,12*0,15*1,1</t>
  </si>
  <si>
    <t>"Pod troubami ; dl. x š. x tl." 10,32*1,6*0,1*1,1</t>
  </si>
  <si>
    <t>"Pod troubami ; plocha z řezu x šířka" 1,72*1,6</t>
  </si>
  <si>
    <t>"Kamenná dlažba na vtoku a výtoku tl. 200 mm ; plocha ze situace" 12,12</t>
  </si>
  <si>
    <t>"Obetonování trub C20/25-XF3 ; Plocha obetonávky dle uložení x délka" 0,549*6,36</t>
  </si>
  <si>
    <t>SO 103.5 - Propustek pod sjezdem DN 600 v km 0,723 95</t>
  </si>
  <si>
    <t>"Odkopávky stávajícího terénu" 6,71*1,6</t>
  </si>
  <si>
    <t>"výkop rýh" 10,736</t>
  </si>
  <si>
    <t>10,736*1,8 'Přepočtené koeficientem množství</t>
  </si>
  <si>
    <t>"Zásyp základů propustku ; plocha zásypu z PR x šířka výkopu" 0,462*1,6</t>
  </si>
  <si>
    <t>"Obsyp obetonovaného potrubí ; plocha zásypu dle uložení x délka" 0,606*11,34</t>
  </si>
  <si>
    <t>7,611*2,1 'Přepočtené koeficientem množství</t>
  </si>
  <si>
    <t>"příprava plochy pro osazení propustku a provedení dlažby - urovnání a zhutnění ploch ; š. x dl." 1,6*13,8</t>
  </si>
  <si>
    <t>"Pod kamennou dlažbou ; plocha ze situace x tl." 13,95*0,15*1,1</t>
  </si>
  <si>
    <t>"Pod troubami ; dl. x š. x tl." 11,3*1,6*0,1*1,1</t>
  </si>
  <si>
    <t>"Pod troubami ; plocha z řezu x šířka" 1,86*1,6</t>
  </si>
  <si>
    <t>"Kamenná dlažba na vtoku a výtoku tl. 200 mm ; plocha ze situace" 13,95</t>
  </si>
  <si>
    <t>"Obetonování trub C20/25-XF3 ; Plocha obetonávky dle uložení x délka" 0,549*7,3</t>
  </si>
  <si>
    <t>SO 103.6 - Propustek pod sjezdem DN 600 v km 1,345 89</t>
  </si>
  <si>
    <t>"Odkopávky stávajícího terénu" 7,85*1,6</t>
  </si>
  <si>
    <t>"výkop rýh" 12,56</t>
  </si>
  <si>
    <t>12,56*1,8 'Přepočtené koeficientem množství</t>
  </si>
  <si>
    <t>"Zásyp základů propustku ; plocha zásypu z PR x šířka výkopu" 0,63*1,6</t>
  </si>
  <si>
    <t>"Obsyp obetonovaného potrubí ; plocha zásypu dle uložení x délka" 0,606*14,24</t>
  </si>
  <si>
    <t>9,637*2,1 'Přepočtené koeficientem množství</t>
  </si>
  <si>
    <t>"příprava plochy pro osazení propustku a provedení dlažby - urovnání a zhutnění ploch ; š. x dl." 1,6*15,6</t>
  </si>
  <si>
    <t>"Podkladní prahy pod trouby DN 600" 10</t>
  </si>
  <si>
    <t>"Pod kamennou dlažbou ; plocha ze situace x tl." 5,1*0,15*1,1</t>
  </si>
  <si>
    <t>"Pod troubami ; dl. x š. x tl." 13,15*1,6*0,1*1,1</t>
  </si>
  <si>
    <t>"Pod troubami ; plocha z řezu x šířka" 2,2*1,6</t>
  </si>
  <si>
    <t>"Kamenná dlažba na vtoku a výtoku tl. 200 mm ; plocha ze situace" 5,1</t>
  </si>
  <si>
    <t>"Železobetonové trouby hrdlové DN 600 dl. 2,5m" 6*2,5</t>
  </si>
  <si>
    <t>15*1,01 'Přepočtené koeficientem množství</t>
  </si>
  <si>
    <t>"Obetonování trub C20/25-XF3 ; Plocha obetonávky dle uložení x délka" 0,549*10,8</t>
  </si>
  <si>
    <t>SO 103.7 - Propustek pod sjezdem DN 600 v km 2,240 20</t>
  </si>
  <si>
    <t>"Odkopávky stávajícího terénu" 8,58*1,6</t>
  </si>
  <si>
    <t>"výkop rýh" 13,728</t>
  </si>
  <si>
    <t>13,728*1,8 'Přepočtené koeficientem množství</t>
  </si>
  <si>
    <t>"Zásyp základů propustku ; plocha zásypu z PR x šířka výkopu" 0,52*1,6</t>
  </si>
  <si>
    <t>"Obsyp obetonovaného potrubí ; plocha zásypu dle uložení x délka" 0,606*15,65</t>
  </si>
  <si>
    <t>10,316*2,1 'Přepočtené koeficientem množství</t>
  </si>
  <si>
    <t>"příprava plochy pro osazení propustku a provedení dlažby - urovnání a zhutnění ploch ; š. x dl." 1,6*17,2</t>
  </si>
  <si>
    <t>"Podkladní prahy pod trouby DN 600" 12</t>
  </si>
  <si>
    <t>"Pod kamennou dlažbou ; plocha ze situace x tl." 6,18*0,15*1,1</t>
  </si>
  <si>
    <t>"Pod troubami ; dl. x š. x tl." 15,5*1,6*0,1*1,1</t>
  </si>
  <si>
    <t>"Pod troubami ; plocha z řezu x šířka" 2,58*1,6</t>
  </si>
  <si>
    <t>"Kamenná dlažba na vtoku a výtoku tl. 200 mm ; plocha ze situace" 6,18</t>
  </si>
  <si>
    <t>"Železobetonové trouby hrdlové DN 600 dl. 2,5m" 7*2,5</t>
  </si>
  <si>
    <t>17,5*1,01 'Přepočtené koeficientem množství</t>
  </si>
  <si>
    <t>"Obetonování trub C20/25-XF3 ; Plocha obetonávky dle uložení x délka" 0,549*12,2</t>
  </si>
  <si>
    <t>SO 103.8 - Propustek pod sjezdem DN 600 v km 2,637 30</t>
  </si>
  <si>
    <t>"Odkopávky stávajícího terénu" 7,1*1,6</t>
  </si>
  <si>
    <t>"výkop rýh" 11,36</t>
  </si>
  <si>
    <t>11,36*1,8 'Přepočtené koeficientem množství</t>
  </si>
  <si>
    <t>"Zásyp základů propustku ; plocha zásypu z PR x šířka výkopu" 0,562*1,6</t>
  </si>
  <si>
    <t>"Obsyp obetonovaného potrubí ; plocha zásypu dle uložení x délka" 0,606*11,73</t>
  </si>
  <si>
    <t>8,007*2,1 'Přepočtené koeficientem množství</t>
  </si>
  <si>
    <t>"příprava plochy pro osazení propustku a provedení dlažby - urovnání a zhutnění ploch ; š. x dl." 1,6*13,2</t>
  </si>
  <si>
    <t>"Pod kamennou dlažbou ; plocha ze situace x tl." 6,28*0,15*1,1</t>
  </si>
  <si>
    <t>"Pod troubami ; dl. x š. x tl." 11,56*1,6*0,1*1,1</t>
  </si>
  <si>
    <t>"Pod troubami ; plocha z řezu x šířka" 1,9*1,6</t>
  </si>
  <si>
    <t>"Kamenná dlažba na vtoku a výtoku tl. 200 mm ; plocha ze situace" 6,28</t>
  </si>
  <si>
    <t>"Obetonování trub C20/25-XF3 ; Plocha obetonávky dle uložení x délka" 0,549*8,56</t>
  </si>
  <si>
    <t>SO 103.9 - Propustek pod sjezdem DN 600 v km 3,068 95</t>
  </si>
  <si>
    <t>"Odkopávky stávajícího terénu" 10,8*1,6</t>
  </si>
  <si>
    <t>"výkop rýh" 17,28</t>
  </si>
  <si>
    <t>17,28*1,8 'Přepočtené koeficientem množství</t>
  </si>
  <si>
    <t>"Zásyp základů propustku ; plocha zásypu z PR x šířka výkopu" 0,542*1,6</t>
  </si>
  <si>
    <t>"Obsyp obetonovaného potrubí ; plocha zásypu dle uložení x délka" 0,606*21,17</t>
  </si>
  <si>
    <t>13,696*2,1 'Přepočtené koeficientem množství</t>
  </si>
  <si>
    <t>"příprava plochy pro osazení propustku a provedení dlažby - urovnání a zhutnění ploch ; š. x dl." 1,6*24</t>
  </si>
  <si>
    <t>"Podkladní prahy pod trouby DN 600" 16</t>
  </si>
  <si>
    <t>"Pod kamennou dlažbou ; plocha ze situace x tl." 6,79*0,15*1,1</t>
  </si>
  <si>
    <t>"Pod troubami ; dl. x š. x tl." 20,98*1,6*0,1*1,1</t>
  </si>
  <si>
    <t>"Pod troubami ; plocha z řezu x šířka" 3,498*1,6</t>
  </si>
  <si>
    <t>"Kamenná dlažba na vtoku a výtoku tl. 200 mm ; plocha ze situace" 6,79</t>
  </si>
  <si>
    <t>"Železobetonové trouby hrdlové DN 600 dl. 2,5m" 9*2,5</t>
  </si>
  <si>
    <t>"Obetonování trub C20/25-XF3 ; Plocha obetonávky dle uložení x délka" 0,549*17,3</t>
  </si>
  <si>
    <t>SO 103.10 - Propustek pod sjezdem DN 600 v km 3,415 95</t>
  </si>
  <si>
    <t>"Odkopávky stávajícího terénu" 5,98*1,6</t>
  </si>
  <si>
    <t>"výkop rýh" 9,568</t>
  </si>
  <si>
    <t>9,568*1,8 'Přepočtené koeficientem množství</t>
  </si>
  <si>
    <t>"Zásyp základů propustku ; plocha zásypu z PR x šířka výkopu" 0,55*1,6</t>
  </si>
  <si>
    <t>"Obsyp obetonovaného potrubí ; plocha zásypu dle uložení x délka" 0,606*8,87</t>
  </si>
  <si>
    <t>6,255*2,1 'Přepočtené koeficientem množství</t>
  </si>
  <si>
    <t>"příprava plochy pro osazení propustku a provedení dlažby - urovnání a zhutnění ploch ; š. x dl." 1,6*11</t>
  </si>
  <si>
    <t>"Pod kamennou dlažbou ; plocha ze situace x tl." 6,3*0,15*1,1</t>
  </si>
  <si>
    <t>"Pod troubami ; dl. x š. x tl." 8,81*1,6*0,1*1,1</t>
  </si>
  <si>
    <t>"Pod troubami ; plocha z řezu x šířka" 1,5*1,6</t>
  </si>
  <si>
    <t>"Kamenná dlažba na vtoku a výtoku tl. 200 mm ; plocha ze situace" 6,3</t>
  </si>
  <si>
    <t>"Obetonování trub C20/25-XF3 ; Plocha obetonávky dle uložení x délka" 0,549*5,62</t>
  </si>
  <si>
    <t>SO 201 - Opěrná zeď</t>
  </si>
  <si>
    <t xml:space="preserve">    3 - Svislé a kompletní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</si>
  <si>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</si>
  <si>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</si>
  <si>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</si>
  <si>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"odkopávka pro realizaci opěrné zdi" 90,0</t>
  </si>
  <si>
    <t>"odkopávky celkem" 90</t>
  </si>
  <si>
    <t>90*1,8 'Přepočtené koeficientem množství</t>
  </si>
  <si>
    <t>1895954453</t>
  </si>
  <si>
    <t>"zásypy za rubem opěrné zdi" 60,0</t>
  </si>
  <si>
    <t>10364100-1</t>
  </si>
  <si>
    <t>zemina nenamrzavá vhodná do aktivní zóny silnic a dálnic</t>
  </si>
  <si>
    <t>66204091</t>
  </si>
  <si>
    <t>60*1,8 'Přepočtené koeficientem množství</t>
  </si>
  <si>
    <t>"Konstrukce opěrné zdi"</t>
  </si>
  <si>
    <t>"přehutnění základové spáry" 75,0</t>
  </si>
  <si>
    <t>212752411</t>
  </si>
  <si>
    <t>Trativod z drenážních trubek korugovaných PE-HD SN 8 perforace 220° včetně lože otevřený výkop DN 100 pro liniové stavby</t>
  </si>
  <si>
    <t>1834308242</t>
  </si>
  <si>
    <t>Trativody z drenážních trubek pro liniové stavby a komunikace se zřízením štěrkového lože pod trubky a s jejich obsypem v otevřeném výkopu trubka korugovaná sendvičová PE-HD SN 8 perforace 220° DN 100</t>
  </si>
  <si>
    <t>https://podminky.urs.cz/item/CS_URS_2021_02/212752411</t>
  </si>
  <si>
    <t>"Odvodnění rubu zdi potrubím DN 80mm (do 100mm) vč. přesahů, obsyp v mn. 0,15 m3/m" 50,0</t>
  </si>
  <si>
    <t>212972112</t>
  </si>
  <si>
    <t>Opláštění drenážních trub filtrační textilií DN 100</t>
  </si>
  <si>
    <t>1026742233</t>
  </si>
  <si>
    <t>https://podminky.urs.cz/item/CS_URS_2021_02/212972112</t>
  </si>
  <si>
    <t>"Odvodnění rubu zdi potrubím DN 80mm (do 100mm) vč. přesahů" 50,0</t>
  </si>
  <si>
    <t>273321116</t>
  </si>
  <si>
    <t>Základové desky mostních konstrukcí ze ŽB C 20/25</t>
  </si>
  <si>
    <t>-309780372</t>
  </si>
  <si>
    <t>Základové konstrukce z betonu železového desky ve výkopu nebo na hlavách pilot C 20/25</t>
  </si>
  <si>
    <t>https://podminky.urs.cz/item/CS_URS_2021_02/273321116</t>
  </si>
  <si>
    <t>"Základová deska v. 0,5m" 2,0*35,5*0,5</t>
  </si>
  <si>
    <t>273354111</t>
  </si>
  <si>
    <t>Bednění základových desek - zřízení</t>
  </si>
  <si>
    <t>-1941882653</t>
  </si>
  <si>
    <t>Bednění základových konstrukcí desek zřízení</t>
  </si>
  <si>
    <t>https://podminky.urs.cz/item/CS_URS_2021_02/273354111</t>
  </si>
  <si>
    <t>"Základová deska v. 0,5m" 75,0*0,5</t>
  </si>
  <si>
    <t>273354211</t>
  </si>
  <si>
    <t>Bednění základových desek - odstranění</t>
  </si>
  <si>
    <t>-1492592761</t>
  </si>
  <si>
    <t>Bednění základových konstrukcí desek odstranění bednění</t>
  </si>
  <si>
    <t>https://podminky.urs.cz/item/CS_URS_2021_02/273354211</t>
  </si>
  <si>
    <t>273361116</t>
  </si>
  <si>
    <t>Výztuž základových desek z betonářské oceli 10 505</t>
  </si>
  <si>
    <t>2126689959</t>
  </si>
  <si>
    <t>Výztuž základových konstrukcí desek z betonářské oceli 10 505 (R) nebo BSt 500</t>
  </si>
  <si>
    <t>https://podminky.urs.cz/item/CS_URS_2021_02/273361116</t>
  </si>
  <si>
    <t>"Základová deska v. 0,5m - výztuž cca 100kg/m3 - bude upřesněno v dalším stupni PD" 2,0*35,5*0,5*0,1</t>
  </si>
  <si>
    <t>Svislé a kompletní konstrukce</t>
  </si>
  <si>
    <t>317321118</t>
  </si>
  <si>
    <t>Mostní římsy ze ŽB C 30/37</t>
  </si>
  <si>
    <t>-716960953</t>
  </si>
  <si>
    <t>Římsy ze železového betonu C 30/37</t>
  </si>
  <si>
    <t>https://podminky.urs.cz/item/CS_URS_2021_02/317321118</t>
  </si>
  <si>
    <t>Poznámka k položce:_x000d_
vč. dilatačních spar</t>
  </si>
  <si>
    <t>"Monolitická římsa" 35,5*0,2*0,8</t>
  </si>
  <si>
    <t>317321191</t>
  </si>
  <si>
    <t>Příplatek k mostním římsám ze ŽB za betonáž malého rozsahu do 25 m3</t>
  </si>
  <si>
    <t>119696719</t>
  </si>
  <si>
    <t>Římsy ze železového betonu Příplatek k cenám za betonáž malého rozsahu do 25 m3</t>
  </si>
  <si>
    <t>https://podminky.urs.cz/item/CS_URS_2021_02/317321191</t>
  </si>
  <si>
    <t>317353121</t>
  </si>
  <si>
    <t>Bednění mostních říms všech tvarů - zřízení</t>
  </si>
  <si>
    <t>-2110798780</t>
  </si>
  <si>
    <t>Bednění mostní římsy zřízení všech tvarů</t>
  </si>
  <si>
    <t>https://podminky.urs.cz/item/CS_URS_2021_02/317353121</t>
  </si>
  <si>
    <t>"Monolitická římsa" 75,0*0,2</t>
  </si>
  <si>
    <t>317353221</t>
  </si>
  <si>
    <t>Bednění mostních říms všech tvarů - odstranění</t>
  </si>
  <si>
    <t>-249647693</t>
  </si>
  <si>
    <t>Bednění mostní římsy odstranění všech tvarů</t>
  </si>
  <si>
    <t>https://podminky.urs.cz/item/CS_URS_2021_02/317353221</t>
  </si>
  <si>
    <t>317361116</t>
  </si>
  <si>
    <t>Výztuž mostních říms z betonářské oceli 10 505</t>
  </si>
  <si>
    <t>-1363680488</t>
  </si>
  <si>
    <t>Výztuž mostních železobetonových říms z betonářské oceli 10 505 (R) nebo BSt 500</t>
  </si>
  <si>
    <t>https://podminky.urs.cz/item/CS_URS_2021_02/317361116</t>
  </si>
  <si>
    <t>"Monolitická římsa - výztuž cca 120kg/m3 - bude upřesněno v dalším stupni PD" 35,5*0,2*0,8*0,12</t>
  </si>
  <si>
    <t>326218321</t>
  </si>
  <si>
    <t>Zdivo LTM obkladní z pravidelných kamenů na maltu, objem jednoho kamene do 0,02 m3</t>
  </si>
  <si>
    <t>135812299</t>
  </si>
  <si>
    <t>Obkladní zdivo hradících konstrukcí z lomového kamene štípaného nebo ručně vybíraného na maltu včetně spárování z pravidelných kamenů objemu 1 kusu kamene do 0,02 m3</t>
  </si>
  <si>
    <t>https://podminky.urs.cz/item/CS_URS_2021_02/326218321</t>
  </si>
  <si>
    <t>"Dřík zdi - kamenný obklad tl. 0,2m ; spárování do 10mm" 2,5*35,5*0,2</t>
  </si>
  <si>
    <t>326218391</t>
  </si>
  <si>
    <t>Příplatek k cenám zdiva obkladního LTM z kamene na maltu za jednostranné lícování</t>
  </si>
  <si>
    <t>-1288741162</t>
  </si>
  <si>
    <t>Obkladní zdivo hradících konstrukcí z lomového kamene štípaného nebo ručně vybíraného na maltu včetně spárování Příplatek k cenám za lícování zdiva jednostranné</t>
  </si>
  <si>
    <t>https://podminky.urs.cz/item/CS_URS_2021_02/326218391</t>
  </si>
  <si>
    <t>334214111</t>
  </si>
  <si>
    <t>Kotvení kamenného obkladového zdiva mostů tl do 150 mm betonářskou výztuží</t>
  </si>
  <si>
    <t>1467933711</t>
  </si>
  <si>
    <t>Kotvení kamenného obkladového zdiva mostů tloušťky do 150 mm betonářskou výztuží</t>
  </si>
  <si>
    <t>https://podminky.urs.cz/item/CS_URS_2021_02/334214111</t>
  </si>
  <si>
    <t>"Dřík zdi - kamenný obklad - kotvení vč. vyvrtání, výztuže a chem. kotev" 2,5*35,5</t>
  </si>
  <si>
    <t>334323116</t>
  </si>
  <si>
    <t>Mostní opěry a úložné prahy ze ŽB C 20/25</t>
  </si>
  <si>
    <t>1226176176</t>
  </si>
  <si>
    <t>Mostní opěry a úložné prahy z betonu železového C 20/25</t>
  </si>
  <si>
    <t>https://podminky.urs.cz/item/CS_URS_2021_02/334323116</t>
  </si>
  <si>
    <t>"Dřík zdi" 2,5*0,4*35,5</t>
  </si>
  <si>
    <t>334351112</t>
  </si>
  <si>
    <t>Bednění systémové mostních opěr a úložných prahů z překližek pro ŽB - zřízení</t>
  </si>
  <si>
    <t>-1826078056</t>
  </si>
  <si>
    <t>Bednění mostních opěr a úložných prahů ze systémového bednění zřízení z překližek, pro železobeton</t>
  </si>
  <si>
    <t>https://podminky.urs.cz/item/CS_URS_2021_02/334351112</t>
  </si>
  <si>
    <t>"Dřík zdi - oboustranné bednění" 71,8*2,5</t>
  </si>
  <si>
    <t>334351211</t>
  </si>
  <si>
    <t>Bednění systémové mostních opěr a úložných prahů z překližek - odstranění</t>
  </si>
  <si>
    <t>1314437722</t>
  </si>
  <si>
    <t>Bednění mostních opěr a úložných prahů ze systémového bednění odstranění z překližek</t>
  </si>
  <si>
    <t>https://podminky.urs.cz/item/CS_URS_2021_02/334351211</t>
  </si>
  <si>
    <t>334361216</t>
  </si>
  <si>
    <t>Výztuž dříků opěr z betonářské oceli 10 505</t>
  </si>
  <si>
    <t>1988407361</t>
  </si>
  <si>
    <t>Výztuž betonářská mostních konstrukcí opěr, úložných prahů, křídel, závěrných zídek, bloků ložisek, pilířů a sloupů z oceli 10 505 (R) nebo BSt 500 dříků opěr</t>
  </si>
  <si>
    <t>https://podminky.urs.cz/item/CS_URS_2021_02/334361216</t>
  </si>
  <si>
    <t>"Dřík zdi - výztuž cca 100kg/m3 - bude upřesněno v dalším stupni PD" 2,5*0,4*35,5*0,1</t>
  </si>
  <si>
    <t>334791112</t>
  </si>
  <si>
    <t>Prostup v betonových zdech z plastových trub DN do 110</t>
  </si>
  <si>
    <t>1219440975</t>
  </si>
  <si>
    <t>Prostup v betonových zdech z plastových trub průměru do DN 110</t>
  </si>
  <si>
    <t>https://podminky.urs.cz/item/CS_URS_2021_02/334791112</t>
  </si>
  <si>
    <t>"Prostupy pro odvodnění opěry" 7*0,5</t>
  </si>
  <si>
    <t>451315124</t>
  </si>
  <si>
    <t>Podkladní nebo výplňová vrstva z betonu C 12/15 tl do 150 mm</t>
  </si>
  <si>
    <t>-1682400753</t>
  </si>
  <si>
    <t>Podkladní a výplňové vrstvy z betonu prostého tloušťky do 150 mm, z betonu C 12/15</t>
  </si>
  <si>
    <t>https://podminky.urs.cz/item/CS_URS_2021_02/451315124</t>
  </si>
  <si>
    <t>"podkladní beton pod základ zdi, vč. rezervy na příp. nerovnost podkladu a rozšíření celkem 10%" 2,0*35,5*1,1</t>
  </si>
  <si>
    <t>Úpravy povrchů, podlahy a osazování výplní</t>
  </si>
  <si>
    <t>628611101</t>
  </si>
  <si>
    <t>Nátěr betonu mostu epoxidový 1x impregnační OS-A</t>
  </si>
  <si>
    <t>1520457648</t>
  </si>
  <si>
    <t>Nátěr mostních betonových konstrukcí epoxidový 1x impregnační OS-A</t>
  </si>
  <si>
    <t>https://podminky.urs.cz/item/CS_URS_2021_02/628611101</t>
  </si>
  <si>
    <t>"Ochranný nátěr římsy" 35,5*0,9</t>
  </si>
  <si>
    <t>628611131</t>
  </si>
  <si>
    <t>Nátěr betonu mostu akrylátový 2x ochranný pružný OS-C</t>
  </si>
  <si>
    <t>-489201258</t>
  </si>
  <si>
    <t>Nátěr mostních betonových konstrukcí akrylátový na siloxanové a plasticko-elastické bázi 2x ochranný pružný OS-C (OS 4)</t>
  </si>
  <si>
    <t>https://podminky.urs.cz/item/CS_URS_2021_02/628611131</t>
  </si>
  <si>
    <t>"Ochranný nátěr římsy - odrazný proužek" 35,5*0,3</t>
  </si>
  <si>
    <t>911334122</t>
  </si>
  <si>
    <t>Svodidlo ocelové zábradelní zádržnosti H2 kotvené do římsy s výplní ze svislých tyčí</t>
  </si>
  <si>
    <t>1995804748</t>
  </si>
  <si>
    <t>Zábradelní svodidla ocelová s osazením sloupků kotvením do římsy, se svodnicí úrovně zádržnosti H2 s výplní ze svislých tyčí</t>
  </si>
  <si>
    <t>https://podminky.urs.cz/item/CS_URS_2021_02/911334122</t>
  </si>
  <si>
    <t>"Zábradelní svodidlo na opěrné zdi - úroveň zadržení H2" 35</t>
  </si>
  <si>
    <t>919726124</t>
  </si>
  <si>
    <t>Geotextilie pro ochranu, separaci a filtraci netkaná měrná hm přes 500 do 800 g/m2</t>
  </si>
  <si>
    <t>824762622</t>
  </si>
  <si>
    <t>Geotextilie netkaná pro ochranu, separaci nebo filtraci měrná hmotnost přes 500 do 800 g/m2</t>
  </si>
  <si>
    <t>https://podminky.urs.cz/item/CS_URS_2021_02/919726124</t>
  </si>
  <si>
    <t>"Ochrana izolace rubu zdi" (35,5+2*0,4)*2,6</t>
  </si>
  <si>
    <t>998153131</t>
  </si>
  <si>
    <t>Přesun hmot pro samostatné zdi a valy zděné z cihel, kamene, tvárnic nebo monolitické v do 12 m</t>
  </si>
  <si>
    <t>Přesun hmot pro zdi a valy samostatné se svislou nosnou konstrukcí zděnou nebo monolitickou betonovou tyčovou nebo plošnou vodorovná dopravní vzdálenost do 50 m, pro zdi výšky do 12 m</t>
  </si>
  <si>
    <t>https://podminky.urs.cz/item/CS_URS_2021_02/998153131</t>
  </si>
  <si>
    <t>998153132</t>
  </si>
  <si>
    <t>Příplatek k přesunu hmot pro zděné a monolitické zdi a valy za zvětšený přesun do 1000 m</t>
  </si>
  <si>
    <t>Přesun hmot pro zdi a valy samostatné se svislou nosnou konstrukcí zděnou nebo monolitickou betonovou tyčovou nebo plošnou Příplatek k ceně za zvětšený přesun přes vymezenou největší dopravní vzdálenost do 1000 m</t>
  </si>
  <si>
    <t>https://podminky.urs.cz/item/CS_URS_2021_02/998153132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</si>
  <si>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</si>
  <si>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</si>
  <si>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</si>
  <si>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</si>
  <si>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</si>
  <si>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</si>
  <si>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711970311</t>
  </si>
  <si>
    <t>Provedení izolace proti zemní vlhkosti natěradly a tmely za studena na ploše svislé S nátěrem penetračním</t>
  </si>
  <si>
    <t>https://podminky.urs.cz/item/CS_URS_2021_02/711112001</t>
  </si>
  <si>
    <t>"Ochranný nátěr rubu zdi - ALP" (35,5+2*0,4)*2,6</t>
  </si>
  <si>
    <t>11163150</t>
  </si>
  <si>
    <t>lak penetrační asfaltový</t>
  </si>
  <si>
    <t>2006124131</t>
  </si>
  <si>
    <t>https://podminky.urs.cz/item/CS_URS_2021_02/11163150</t>
  </si>
  <si>
    <t>94,38*0,00033 'Přepočtené koeficientem množství</t>
  </si>
  <si>
    <t>711112002</t>
  </si>
  <si>
    <t>Provedení izolace proti zemní vlhkosti svislé za studena lakem asfaltovým</t>
  </si>
  <si>
    <t>690881831</t>
  </si>
  <si>
    <t>Provedení izolace proti zemní vlhkosti natěradly a tmely za studena na ploše svislé S nátěrem lakem asfaltovým</t>
  </si>
  <si>
    <t>https://podminky.urs.cz/item/CS_URS_2021_02/711112002</t>
  </si>
  <si>
    <t>"Ochranný nátěr rubu zdi - 2x ALN" (35,5+2*0,4)*2,6*2</t>
  </si>
  <si>
    <t>11163152</t>
  </si>
  <si>
    <t>lak hydroizolační asfaltový</t>
  </si>
  <si>
    <t>1976277453</t>
  </si>
  <si>
    <t>https://podminky.urs.cz/item/CS_URS_2021_02/11163152</t>
  </si>
  <si>
    <t>188,76*0,00041 'Přepočtené koeficientem množství</t>
  </si>
  <si>
    <t>998711101</t>
  </si>
  <si>
    <t>Přesun hmot tonážní pro izolace proti vodě, vlhkosti a plynům v objektech v do 6 m</t>
  </si>
  <si>
    <t>-1331087184</t>
  </si>
  <si>
    <t>Přesun hmot pro izolace proti vodě, vlhkosti a plynům stanovený z hmotnosti přesunovaného materiálu vodorovná dopravní vzdálenost do 50 m v objektech výšky do 6 m</t>
  </si>
  <si>
    <t>https://podminky.urs.cz/item/CS_URS_2021_02/998711101</t>
  </si>
  <si>
    <t>SO 401 - Ochrana optického vedení</t>
  </si>
  <si>
    <t>M - Práce a dodávky M</t>
  </si>
  <si>
    <t xml:space="preserve">    46-M - Zemní práce při extr.mont.pracích</t>
  </si>
  <si>
    <t>Práce a dodávky M</t>
  </si>
  <si>
    <t>46-M</t>
  </si>
  <si>
    <t>Zemní práce při extr.mont.pracích</t>
  </si>
  <si>
    <t>460671112</t>
  </si>
  <si>
    <t>Výstražná fólie pro krytí kabelů šířky 25 cm</t>
  </si>
  <si>
    <t>-1841565014</t>
  </si>
  <si>
    <t>Výstražná fólie z PVC pro krytí kabelů včetně vyrovnání povrchu rýhy, rozvinutí a uložení fólie šířky do 25 cm</t>
  </si>
  <si>
    <t>https://podminky.urs.cz/item/CS_URS_2021_02/460671112</t>
  </si>
  <si>
    <t>"Ochrana sítí v místě křížení trasy"</t>
  </si>
  <si>
    <t>"Dělená chránička DN 110 s opískováním - krycí fólie" 15+8+25</t>
  </si>
  <si>
    <t>460742122</t>
  </si>
  <si>
    <t>Osazení kabelových prostupů z trub plastových do rýhy s obsypem z písku průměru přes 10 do 15 cm</t>
  </si>
  <si>
    <t>1453475991</t>
  </si>
  <si>
    <t>Osazení kabelových prostupů včetně utěsnění a spárování z trub plastových do rýhy, bez výkopových prací s obsypem z písku, vnitřního průměru přes 10 do 15 cm</t>
  </si>
  <si>
    <t>https://podminky.urs.cz/item/CS_URS_2021_02/460742122</t>
  </si>
  <si>
    <t>"Ochrana sítí v místě křížení trasy (výkopy rýhy vykázány v rámci zemních prací dotčených SO)"</t>
  </si>
  <si>
    <t>"Dělená chránička DN 110 s opískováním" 15+8+25</t>
  </si>
  <si>
    <t>34571098</t>
  </si>
  <si>
    <t>trubka elektroinstalační dělená (chránička) D 100/110mm, HDPE</t>
  </si>
  <si>
    <t>128</t>
  </si>
  <si>
    <t>285404952</t>
  </si>
  <si>
    <t>https://podminky.urs.cz/item/CS_URS_2021_02/34571098</t>
  </si>
  <si>
    <t>48*1,03 'Přepočtené koeficientem množství</t>
  </si>
  <si>
    <t>469981111</t>
  </si>
  <si>
    <t>Přesun hmot pro pomocné stavební práce při elektromotážích</t>
  </si>
  <si>
    <t>-1574043650</t>
  </si>
  <si>
    <t>Přesun hmot pro pomocné stavební práce při elektromontážích dopravní vzdálenost do 1 000 m</t>
  </si>
  <si>
    <t>https://podminky.urs.cz/item/CS_URS_2021_02/469981111</t>
  </si>
  <si>
    <t>SO 501 - Ochrana plynovodu VTL</t>
  </si>
  <si>
    <t xml:space="preserve">    23-M - Montáže potrubí</t>
  </si>
  <si>
    <t>175111101</t>
  </si>
  <si>
    <t>Obsypání potrubí ručně sypaninou bez prohození, uloženou do 3 m</t>
  </si>
  <si>
    <t>923829401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</si>
  <si>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</si>
  <si>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https://podminky.urs.cz/item/CS_URS_2021_02/175111101</t>
  </si>
  <si>
    <t>"Ochrana VTL DN 80mm v místě křížení trasy (výkopy rýhy vykázány v rámci zemních prací dotčeného SO)"</t>
  </si>
  <si>
    <t>"Dělená chránička DN 160" 16*0,15</t>
  </si>
  <si>
    <t>58337303</t>
  </si>
  <si>
    <t>štěrkopísek frakce 0/8</t>
  </si>
  <si>
    <t>-416330161</t>
  </si>
  <si>
    <t>https://podminky.urs.cz/item/CS_URS_2021_02/58337303</t>
  </si>
  <si>
    <t>2,4*2 'Přepočtené koeficientem množství</t>
  </si>
  <si>
    <t>-668902032</t>
  </si>
  <si>
    <t>23-M</t>
  </si>
  <si>
    <t>Montáže potrubí</t>
  </si>
  <si>
    <t>230200117</t>
  </si>
  <si>
    <t>Nasunutí potrubní sekce do ocelové chráničky DN 80</t>
  </si>
  <si>
    <t>-1440945255</t>
  </si>
  <si>
    <t>Nasunutí potrubní sekce do chráničky jmenovitá světlost nasouvaného potrubí DN 80</t>
  </si>
  <si>
    <t>https://podminky.urs.cz/item/CS_URS_2021_02/230200117</t>
  </si>
  <si>
    <t>"Dělená chránička DN 160" 16</t>
  </si>
  <si>
    <t>34571099</t>
  </si>
  <si>
    <t>trubka elektroinstalační dělená (chránička) D 138/160mm, HDPE</t>
  </si>
  <si>
    <t>https://podminky.urs.cz/item/CS_URS_2021_02/34571099</t>
  </si>
  <si>
    <t>16*1,03 'Přepočtené koeficientem množství</t>
  </si>
  <si>
    <t>-478798552</t>
  </si>
  <si>
    <t>"Ochrana VTL DN 80mm v místě křížení trasy"</t>
  </si>
  <si>
    <t>"Dělená chránička DN 160 - krycí fólie" 16</t>
  </si>
  <si>
    <t xml:space="preserve">SO 801 - Rekultivace stávajícího tělesa pozemní komunikace </t>
  </si>
  <si>
    <t>1014066853</t>
  </si>
  <si>
    <t>"vybourání podkladní vrstvy ze štěrkodrti prům. tl. 100 mm" 4619,4</t>
  </si>
  <si>
    <t>-1420514426</t>
  </si>
  <si>
    <t>"vybourání podkladní vrstvy 2x nátěr / PM + nátěr prům. tl. 170 mm a Kalený štěrk prům tl. 130 mm (celkem 300 mm)" 4619,4</t>
  </si>
  <si>
    <t>54192325</t>
  </si>
  <si>
    <t>Poznámka k položce:_x000d_
Tl. frézování do 100mm, vzhledem k velkému množství materiálu hmotnost suti přepočtena na tl. vrstvy 60mm._x000d_
Dle provedených rozborů (PAU) se nejedná o nebezpečný materiál - ZAS-T1._x000d_
Prováděno současně s frézováním v SO 101, použita položka frézování přes 10.000 m2.</t>
  </si>
  <si>
    <t>"Asfaltový beton bude uložen na sklad objednatele"</t>
  </si>
  <si>
    <t>"zfrézování obrusné a podkladní vrstvy z AB prům tl. 60 mm" 4619,4</t>
  </si>
  <si>
    <t>122252205</t>
  </si>
  <si>
    <t>Odkopávky a prokopávky nezapažené pro silnice a dálnice v hornině třídy těžitelnosti I objem do 1000 m3 strojně</t>
  </si>
  <si>
    <t>-1124261892</t>
  </si>
  <si>
    <t>Odkopávky a prokopávky nezapažené pro silnice a dálnice strojně v hornině třídy těžitelnosti I přes 500 do 1 000 m3</t>
  </si>
  <si>
    <t>https://podminky.urs.cz/item/CS_URS_2021_02/122252205</t>
  </si>
  <si>
    <t>"odkopávky pro zarovnání plochy k ohumusování" 553,0</t>
  </si>
  <si>
    <t>621782076</t>
  </si>
  <si>
    <t>Poznámka k položce:_x000d_
Vzdálenost meziskládky (více ploch) do 5km</t>
  </si>
  <si>
    <t>"Materiál potřebný pro zpětné ohumusování v rámci SO 801" 9295,0*0,25</t>
  </si>
  <si>
    <t>-206195145</t>
  </si>
  <si>
    <t>"odkopávky" 553,0</t>
  </si>
  <si>
    <t>-1078673109</t>
  </si>
  <si>
    <t>278000397</t>
  </si>
  <si>
    <t>553*1,8 'Přepočtené koeficientem množství</t>
  </si>
  <si>
    <t>181351114</t>
  </si>
  <si>
    <t>Rozprostření ornice tl vrstvy přes 200 do 250 mm pl přes 500 m2 v rovině nebo ve svahu do 1:5 strojně</t>
  </si>
  <si>
    <t>1183524004</t>
  </si>
  <si>
    <t>Rozprostření a urovnání ornice v rovině nebo ve svahu sklonu do 1:5 strojně při souvislé ploše přes 500 m2, tl. vrstvy přes 200 do 250 mm</t>
  </si>
  <si>
    <t>https://podminky.urs.cz/item/CS_URS_2021_02/181351114</t>
  </si>
  <si>
    <t>"ohumusování tl. 0,25m" 9295,0</t>
  </si>
  <si>
    <t>-655534879</t>
  </si>
  <si>
    <t>"příprava plochy pro ohumusování" 9295,0</t>
  </si>
  <si>
    <t>1755001637</t>
  </si>
  <si>
    <t>"Zatravnění ohumusovaných ploch" 9295,0</t>
  </si>
  <si>
    <t>386475090</t>
  </si>
  <si>
    <t>9295*0,025 'Přepočtené koeficientem množství</t>
  </si>
  <si>
    <t>Vodorovná doprava suti na meziskládku nebo z meziskládky ze sypkých materiálů včetně uložení na vzdálenost dle dodavatele stavby</t>
  </si>
  <si>
    <t>-988052206</t>
  </si>
  <si>
    <t>Vodorovná doprava suti na meziskládku nebo z meziskládky bez naložení, ale se složením a s hrubým urovnáním ze sypkých materiálů, na vzdálenost dle dodavatele stavby</t>
  </si>
  <si>
    <t>Poznámka k položce:_x000d_
Naložení a doprava frézované z meziskládky na provedení krajnic a sjezdů (předpoklad projektu) je součástí položek v dílu Komunikace.</t>
  </si>
  <si>
    <t>456277550</t>
  </si>
  <si>
    <t>"Odvoz frézované na sklad objednatele"</t>
  </si>
  <si>
    <t>"Frézovaná" 637,477</t>
  </si>
  <si>
    <t>1731471877</t>
  </si>
  <si>
    <t>1155072864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</si>
  <si>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</si>
  <si>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</si>
  <si>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</si>
  <si>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</si>
  <si>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</si>
  <si>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</si>
  <si>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</si>
  <si>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</si>
  <si>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</si>
  <si>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</si>
  <si>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</si>
  <si>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</si>
  <si>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</si>
  <si>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hm</t>
  </si>
  <si>
    <t>-202229217</t>
  </si>
  <si>
    <t>https://podminky.urs.cz/item/CS_URS_2021_02/012103000</t>
  </si>
  <si>
    <t>"dle ZÚ (km 0,00000) - KÚ (km 3,49256)" 34,9256</t>
  </si>
  <si>
    <t>012203000</t>
  </si>
  <si>
    <t>Geodetické práce při provádění stavby</t>
  </si>
  <si>
    <t>1424331104</t>
  </si>
  <si>
    <t>https://podminky.urs.cz/item/CS_URS_2021_02/012203000</t>
  </si>
  <si>
    <t>012303000</t>
  </si>
  <si>
    <t>Geodetické práce po výstavbě</t>
  </si>
  <si>
    <t>322746632</t>
  </si>
  <si>
    <t>https://podminky.urs.cz/item/CS_URS_2021_02/012303000</t>
  </si>
  <si>
    <t>013254000</t>
  </si>
  <si>
    <t>Dokumentace skutečného provedení stavby</t>
  </si>
  <si>
    <t>kpl</t>
  </si>
  <si>
    <t>775819769</t>
  </si>
  <si>
    <t>https://podminky.urs.cz/item/CS_URS_2021_02/013254000</t>
  </si>
  <si>
    <t>Poznámka k položce:_x000d_
v digitální a tištěné podobě dle SOD</t>
  </si>
  <si>
    <t>013294000</t>
  </si>
  <si>
    <t>Ostatní dokumentace</t>
  </si>
  <si>
    <t>-736930969</t>
  </si>
  <si>
    <t>https://podminky.urs.cz/item/CS_URS_2021_02/013294000</t>
  </si>
  <si>
    <t>"Fotodokumentace stavby (celý průběh) vč. provedení výstupů (digitální a tištěná forma dle SOD)" 1</t>
  </si>
  <si>
    <t>VRN3</t>
  </si>
  <si>
    <t>Zařízení staveniště</t>
  </si>
  <si>
    <t>030001000</t>
  </si>
  <si>
    <t>345785421</t>
  </si>
  <si>
    <t>https://podminky.urs.cz/item/CS_URS_2021_02/030001000</t>
  </si>
  <si>
    <t>"Zřízení, údržba, odstranění, vč. zajištění ploch ZS a jejich uvedení do původního, resp. dohodnutého stavu" 1</t>
  </si>
  <si>
    <t>034303000</t>
  </si>
  <si>
    <t>Dopravní značení na staveništi</t>
  </si>
  <si>
    <t>-1402290376</t>
  </si>
  <si>
    <t>https://podminky.urs.cz/item/CS_URS_2021_02/034303000</t>
  </si>
  <si>
    <t>"Realizace DIO dle TP66 a vypracované dokumentace ; jeho zřízení, denní údržba, odstranění" 1</t>
  </si>
  <si>
    <t>034503000</t>
  </si>
  <si>
    <t>Informační tabule na staveništi</t>
  </si>
  <si>
    <t>-1532483595</t>
  </si>
  <si>
    <t>https://podminky.urs.cz/item/CS_URS_2021_02/034503000</t>
  </si>
  <si>
    <t>Poznámka k položce:_x000d_
viz Zadávací dokumentace</t>
  </si>
  <si>
    <t>"Označení stavby dle standardů investora a dotačního titulu + dodání a osazení pamětní desky dle požadavku dotačního titulu" 1</t>
  </si>
  <si>
    <t>VRN4</t>
  </si>
  <si>
    <t>Inženýrská činnost</t>
  </si>
  <si>
    <t>041903000</t>
  </si>
  <si>
    <t>Dozor jiné osoby</t>
  </si>
  <si>
    <t>-147668658</t>
  </si>
  <si>
    <t>https://podminky.urs.cz/item/CS_URS_2021_02/041903000</t>
  </si>
  <si>
    <t>"Dozor a účast geotechnika na stavbě" 1</t>
  </si>
  <si>
    <t>043134000</t>
  </si>
  <si>
    <t>Zkoušky zatěžovací</t>
  </si>
  <si>
    <t>400926533</t>
  </si>
  <si>
    <t>https://podminky.urs.cz/item/CS_URS_2021_02/043134000</t>
  </si>
  <si>
    <t>043203000</t>
  </si>
  <si>
    <t>Měření, monitoring, rozbory bez rozlišení</t>
  </si>
  <si>
    <t>1024</t>
  </si>
  <si>
    <t>877893597</t>
  </si>
  <si>
    <t>https://podminky.urs.cz/item/CS_URS_2021_02/043203000</t>
  </si>
  <si>
    <t>"Rozbory vytěžených zemin a vybouraných vrstev / materiálů (vč. PAU u PM) na meziskládce pro určení vhodnosti ke zpětnému použití" 1</t>
  </si>
  <si>
    <t>VRN7</t>
  </si>
  <si>
    <t>Provozní vlivy</t>
  </si>
  <si>
    <t>075603000</t>
  </si>
  <si>
    <t>Jiná ochranná pásma</t>
  </si>
  <si>
    <t>1635866934</t>
  </si>
  <si>
    <t>https://podminky.urs.cz/item/CS_URS_2021_02/075603000</t>
  </si>
  <si>
    <t>"Ochrana a zajištění inženýrských sítí" 1</t>
  </si>
  <si>
    <t>VRN9</t>
  </si>
  <si>
    <t>Ostatní náklady</t>
  </si>
  <si>
    <t>094002000</t>
  </si>
  <si>
    <t>Ostatní náklady související s výstavbou</t>
  </si>
  <si>
    <t>35411283</t>
  </si>
  <si>
    <t>https://podminky.urs.cz/item/CS_URS_2021_02/094002000</t>
  </si>
  <si>
    <t xml:space="preserve">Poznámka k položce:_x000d_
Tato položka bude čerpána v rozsahu a pouze se souhlasem investora. Práce obsažené v položce 1 m2: - frézování tl. 100mm vč. odvozu a uložení na recyklační středisko / obalovnu (předpoklad), vč. poplatku za uložení,  - spojovací postřik emulzní 1,0 kg/m2, - vyrovnávka obalovanou směsí pro ložné vrstvy (ACL) v prům. tl. 50mm, - spojovací postřk emulzní 0,5 kg/m2, - obrusná vrstva ACO 11+ tl. 50mm.</t>
  </si>
  <si>
    <t>"Oprava objízdných komunikací" 5000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</si>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</sst>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39" fillId="0" borderId="23" xfId="0" applyFont="1" applyBorder="1" applyAlignment="1" applyProtection="1">
      <alignment horizontal="center" vertical="center"/>
    </xf>
    <xf numFmtId="49" fontId="39" fillId="0" borderId="23" xfId="0" applyNumberFormat="1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167" fontId="39" fillId="0" borderId="23" xfId="0" applyNumberFormat="1" applyFont="1" applyBorder="1" applyAlignment="1" applyProtection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theme" Target="theme/theme1.xml" /><Relationship Id="rId24" Type="http://schemas.openxmlformats.org/officeDocument/2006/relationships/calcChain" Target="calcChain.xml" /><Relationship Id="rId2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22252203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81951112" TargetMode="External" /><Relationship Id="rId5" Type="http://schemas.openxmlformats.org/officeDocument/2006/relationships/hyperlink" Target="https://podminky.urs.cz/item/CS_URS_2021_02/212752411" TargetMode="External" /><Relationship Id="rId6" Type="http://schemas.openxmlformats.org/officeDocument/2006/relationships/hyperlink" Target="https://podminky.urs.cz/item/CS_URS_2021_02/212972112" TargetMode="External" /><Relationship Id="rId7" Type="http://schemas.openxmlformats.org/officeDocument/2006/relationships/hyperlink" Target="https://podminky.urs.cz/item/CS_URS_2021_02/273321116" TargetMode="External" /><Relationship Id="rId8" Type="http://schemas.openxmlformats.org/officeDocument/2006/relationships/hyperlink" Target="https://podminky.urs.cz/item/CS_URS_2021_02/273354111" TargetMode="External" /><Relationship Id="rId9" Type="http://schemas.openxmlformats.org/officeDocument/2006/relationships/hyperlink" Target="https://podminky.urs.cz/item/CS_URS_2021_02/273354211" TargetMode="External" /><Relationship Id="rId10" Type="http://schemas.openxmlformats.org/officeDocument/2006/relationships/hyperlink" Target="https://podminky.urs.cz/item/CS_URS_2021_02/273361116" TargetMode="External" /><Relationship Id="rId11" Type="http://schemas.openxmlformats.org/officeDocument/2006/relationships/hyperlink" Target="https://podminky.urs.cz/item/CS_URS_2021_02/317321118" TargetMode="External" /><Relationship Id="rId12" Type="http://schemas.openxmlformats.org/officeDocument/2006/relationships/hyperlink" Target="https://podminky.urs.cz/item/CS_URS_2021_02/317321191" TargetMode="External" /><Relationship Id="rId13" Type="http://schemas.openxmlformats.org/officeDocument/2006/relationships/hyperlink" Target="https://podminky.urs.cz/item/CS_URS_2021_02/317353121" TargetMode="External" /><Relationship Id="rId14" Type="http://schemas.openxmlformats.org/officeDocument/2006/relationships/hyperlink" Target="https://podminky.urs.cz/item/CS_URS_2021_02/317353221" TargetMode="External" /><Relationship Id="rId15" Type="http://schemas.openxmlformats.org/officeDocument/2006/relationships/hyperlink" Target="https://podminky.urs.cz/item/CS_URS_2021_02/317361116" TargetMode="External" /><Relationship Id="rId16" Type="http://schemas.openxmlformats.org/officeDocument/2006/relationships/hyperlink" Target="https://podminky.urs.cz/item/CS_URS_2021_02/326218321" TargetMode="External" /><Relationship Id="rId17" Type="http://schemas.openxmlformats.org/officeDocument/2006/relationships/hyperlink" Target="https://podminky.urs.cz/item/CS_URS_2021_02/326218391" TargetMode="External" /><Relationship Id="rId18" Type="http://schemas.openxmlformats.org/officeDocument/2006/relationships/hyperlink" Target="https://podminky.urs.cz/item/CS_URS_2021_02/334214111" TargetMode="External" /><Relationship Id="rId19" Type="http://schemas.openxmlformats.org/officeDocument/2006/relationships/hyperlink" Target="https://podminky.urs.cz/item/CS_URS_2021_02/334323116" TargetMode="External" /><Relationship Id="rId20" Type="http://schemas.openxmlformats.org/officeDocument/2006/relationships/hyperlink" Target="https://podminky.urs.cz/item/CS_URS_2021_02/334351112" TargetMode="External" /><Relationship Id="rId21" Type="http://schemas.openxmlformats.org/officeDocument/2006/relationships/hyperlink" Target="https://podminky.urs.cz/item/CS_URS_2021_02/334351211" TargetMode="External" /><Relationship Id="rId22" Type="http://schemas.openxmlformats.org/officeDocument/2006/relationships/hyperlink" Target="https://podminky.urs.cz/item/CS_URS_2021_02/334361216" TargetMode="External" /><Relationship Id="rId23" Type="http://schemas.openxmlformats.org/officeDocument/2006/relationships/hyperlink" Target="https://podminky.urs.cz/item/CS_URS_2021_02/334791112" TargetMode="External" /><Relationship Id="rId24" Type="http://schemas.openxmlformats.org/officeDocument/2006/relationships/hyperlink" Target="https://podminky.urs.cz/item/CS_URS_2021_02/451315124" TargetMode="External" /><Relationship Id="rId25" Type="http://schemas.openxmlformats.org/officeDocument/2006/relationships/hyperlink" Target="https://podminky.urs.cz/item/CS_URS_2021_02/628611101" TargetMode="External" /><Relationship Id="rId26" Type="http://schemas.openxmlformats.org/officeDocument/2006/relationships/hyperlink" Target="https://podminky.urs.cz/item/CS_URS_2021_02/628611131" TargetMode="External" /><Relationship Id="rId27" Type="http://schemas.openxmlformats.org/officeDocument/2006/relationships/hyperlink" Target="https://podminky.urs.cz/item/CS_URS_2021_02/911334122" TargetMode="External" /><Relationship Id="rId28" Type="http://schemas.openxmlformats.org/officeDocument/2006/relationships/hyperlink" Target="https://podminky.urs.cz/item/CS_URS_2021_02/919726124" TargetMode="External" /><Relationship Id="rId29" Type="http://schemas.openxmlformats.org/officeDocument/2006/relationships/hyperlink" Target="https://podminky.urs.cz/item/CS_URS_2021_02/998153131" TargetMode="External" /><Relationship Id="rId30" Type="http://schemas.openxmlformats.org/officeDocument/2006/relationships/hyperlink" Target="https://podminky.urs.cz/item/CS_URS_2021_02/998153132" TargetMode="External" /><Relationship Id="rId31" Type="http://schemas.openxmlformats.org/officeDocument/2006/relationships/hyperlink" Target="https://podminky.urs.cz/item/CS_URS_2021_02/711112001" TargetMode="External" /><Relationship Id="rId32" Type="http://schemas.openxmlformats.org/officeDocument/2006/relationships/hyperlink" Target="https://podminky.urs.cz/item/CS_URS_2021_02/11163150" TargetMode="External" /><Relationship Id="rId33" Type="http://schemas.openxmlformats.org/officeDocument/2006/relationships/hyperlink" Target="https://podminky.urs.cz/item/CS_URS_2021_02/711112002" TargetMode="External" /><Relationship Id="rId34" Type="http://schemas.openxmlformats.org/officeDocument/2006/relationships/hyperlink" Target="https://podminky.urs.cz/item/CS_URS_2021_02/11163152" TargetMode="External" /><Relationship Id="rId35" Type="http://schemas.openxmlformats.org/officeDocument/2006/relationships/hyperlink" Target="https://podminky.urs.cz/item/CS_URS_2021_02/998711101" TargetMode="External" /><Relationship Id="rId36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460671112" TargetMode="External" /><Relationship Id="rId2" Type="http://schemas.openxmlformats.org/officeDocument/2006/relationships/hyperlink" Target="https://podminky.urs.cz/item/CS_URS_2021_02/460742122" TargetMode="External" /><Relationship Id="rId3" Type="http://schemas.openxmlformats.org/officeDocument/2006/relationships/hyperlink" Target="https://podminky.urs.cz/item/CS_URS_2021_02/34571098" TargetMode="External" /><Relationship Id="rId4" Type="http://schemas.openxmlformats.org/officeDocument/2006/relationships/hyperlink" Target="https://podminky.urs.cz/item/CS_URS_2021_02/469981111" TargetMode="External" /><Relationship Id="rId5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75111101" TargetMode="External" /><Relationship Id="rId2" Type="http://schemas.openxmlformats.org/officeDocument/2006/relationships/hyperlink" Target="https://podminky.urs.cz/item/CS_URS_2021_02/58337303" TargetMode="External" /><Relationship Id="rId3" Type="http://schemas.openxmlformats.org/officeDocument/2006/relationships/hyperlink" Target="https://podminky.urs.cz/item/CS_URS_2021_02/998225111" TargetMode="External" /><Relationship Id="rId4" Type="http://schemas.openxmlformats.org/officeDocument/2006/relationships/hyperlink" Target="https://podminky.urs.cz/item/CS_URS_2021_02/230200117" TargetMode="External" /><Relationship Id="rId5" Type="http://schemas.openxmlformats.org/officeDocument/2006/relationships/hyperlink" Target="https://podminky.urs.cz/item/CS_URS_2021_02/34571099" TargetMode="External" /><Relationship Id="rId6" Type="http://schemas.openxmlformats.org/officeDocument/2006/relationships/hyperlink" Target="https://podminky.urs.cz/item/CS_URS_2021_02/460671112" TargetMode="External" /><Relationship Id="rId7" Type="http://schemas.openxmlformats.org/officeDocument/2006/relationships/drawing" Target="../drawings/drawing18.xml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3107221" TargetMode="External" /><Relationship Id="rId2" Type="http://schemas.openxmlformats.org/officeDocument/2006/relationships/hyperlink" Target="https://podminky.urs.cz/item/CS_URS_2021_02/113107246" TargetMode="External" /><Relationship Id="rId3" Type="http://schemas.openxmlformats.org/officeDocument/2006/relationships/hyperlink" Target="https://podminky.urs.cz/item/CS_URS_2021_02/113154434" TargetMode="External" /><Relationship Id="rId4" Type="http://schemas.openxmlformats.org/officeDocument/2006/relationships/hyperlink" Target="https://podminky.urs.cz/item/CS_URS_2021_02/122252205" TargetMode="External" /><Relationship Id="rId5" Type="http://schemas.openxmlformats.org/officeDocument/2006/relationships/hyperlink" Target="https://podminky.urs.cz/item/CS_URS_2021_02/167151111" TargetMode="External" /><Relationship Id="rId6" Type="http://schemas.openxmlformats.org/officeDocument/2006/relationships/hyperlink" Target="https://podminky.urs.cz/item/CS_URS_2021_02/171201231" TargetMode="External" /><Relationship Id="rId7" Type="http://schemas.openxmlformats.org/officeDocument/2006/relationships/hyperlink" Target="https://podminky.urs.cz/item/CS_URS_2021_02/181351114" TargetMode="External" /><Relationship Id="rId8" Type="http://schemas.openxmlformats.org/officeDocument/2006/relationships/hyperlink" Target="https://podminky.urs.cz/item/CS_URS_2021_02/181951111" TargetMode="External" /><Relationship Id="rId9" Type="http://schemas.openxmlformats.org/officeDocument/2006/relationships/hyperlink" Target="https://podminky.urs.cz/item/CS_URS_2021_02/183405211" TargetMode="External" /><Relationship Id="rId10" Type="http://schemas.openxmlformats.org/officeDocument/2006/relationships/hyperlink" Target="https://podminky.urs.cz/item/CS_URS_2021_02/00572472" TargetMode="External" /><Relationship Id="rId11" Type="http://schemas.openxmlformats.org/officeDocument/2006/relationships/hyperlink" Target="https://podminky.urs.cz/item/CS_URS_2021_02/998225111" TargetMode="External" /><Relationship Id="rId12" Type="http://schemas.openxmlformats.org/officeDocument/2006/relationships/hyperlink" Target="https://podminky.urs.cz/item/CS_URS_2021_02/998225194" TargetMode="External" /><Relationship Id="rId13" Type="http://schemas.openxmlformats.org/officeDocument/2006/relationships/drawing" Target="../drawings/drawing19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2101101" TargetMode="External" /><Relationship Id="rId2" Type="http://schemas.openxmlformats.org/officeDocument/2006/relationships/hyperlink" Target="https://podminky.urs.cz/item/CS_URS_2021_02/112101102" TargetMode="External" /><Relationship Id="rId3" Type="http://schemas.openxmlformats.org/officeDocument/2006/relationships/hyperlink" Target="https://podminky.urs.cz/item/CS_URS_2021_02/112155215" TargetMode="External" /><Relationship Id="rId4" Type="http://schemas.openxmlformats.org/officeDocument/2006/relationships/hyperlink" Target="https://podminky.urs.cz/item/CS_URS_2021_02/112155221" TargetMode="External" /><Relationship Id="rId5" Type="http://schemas.openxmlformats.org/officeDocument/2006/relationships/hyperlink" Target="https://podminky.urs.cz/item/CS_URS_2021_02/112251101" TargetMode="External" /><Relationship Id="rId6" Type="http://schemas.openxmlformats.org/officeDocument/2006/relationships/hyperlink" Target="https://podminky.urs.cz/item/CS_URS_2021_02/112251102" TargetMode="External" /><Relationship Id="rId7" Type="http://schemas.openxmlformats.org/officeDocument/2006/relationships/hyperlink" Target="https://podminky.urs.cz/item/CS_URS_2021_02/121151115" TargetMode="External" /><Relationship Id="rId8" Type="http://schemas.openxmlformats.org/officeDocument/2006/relationships/hyperlink" Target="https://podminky.urs.cz/item/CS_URS_2021_02/121151123" TargetMode="External" /><Relationship Id="rId9" Type="http://schemas.openxmlformats.org/officeDocument/2006/relationships/hyperlink" Target="https://podminky.urs.cz/item/CS_URS_2021_02/162201411" TargetMode="External" /><Relationship Id="rId10" Type="http://schemas.openxmlformats.org/officeDocument/2006/relationships/hyperlink" Target="https://podminky.urs.cz/item/CS_URS_2021_02/162201412" TargetMode="External" /><Relationship Id="rId11" Type="http://schemas.openxmlformats.org/officeDocument/2006/relationships/hyperlink" Target="https://podminky.urs.cz/item/CS_URS_2021_02/162201421" TargetMode="External" /><Relationship Id="rId12" Type="http://schemas.openxmlformats.org/officeDocument/2006/relationships/hyperlink" Target="https://podminky.urs.cz/item/CS_URS_2021_02/162201422" TargetMode="External" /><Relationship Id="rId13" Type="http://schemas.openxmlformats.org/officeDocument/2006/relationships/hyperlink" Target="https://podminky.urs.cz/item/CS_URS_2021_02/174251201" TargetMode="External" /><Relationship Id="rId14" Type="http://schemas.openxmlformats.org/officeDocument/2006/relationships/hyperlink" Target="https://podminky.urs.cz/item/CS_URS_2021_02/174251202" TargetMode="External" /><Relationship Id="rId15" Type="http://schemas.openxmlformats.org/officeDocument/2006/relationships/drawing" Target="../drawings/drawing2.xml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012103000" TargetMode="External" /><Relationship Id="rId2" Type="http://schemas.openxmlformats.org/officeDocument/2006/relationships/hyperlink" Target="https://podminky.urs.cz/item/CS_URS_2021_02/012203000" TargetMode="External" /><Relationship Id="rId3" Type="http://schemas.openxmlformats.org/officeDocument/2006/relationships/hyperlink" Target="https://podminky.urs.cz/item/CS_URS_2021_02/012303000" TargetMode="External" /><Relationship Id="rId4" Type="http://schemas.openxmlformats.org/officeDocument/2006/relationships/hyperlink" Target="https://podminky.urs.cz/item/CS_URS_2021_02/013254000" TargetMode="External" /><Relationship Id="rId5" Type="http://schemas.openxmlformats.org/officeDocument/2006/relationships/hyperlink" Target="https://podminky.urs.cz/item/CS_URS_2021_02/013294000" TargetMode="External" /><Relationship Id="rId6" Type="http://schemas.openxmlformats.org/officeDocument/2006/relationships/hyperlink" Target="https://podminky.urs.cz/item/CS_URS_2021_02/030001000" TargetMode="External" /><Relationship Id="rId7" Type="http://schemas.openxmlformats.org/officeDocument/2006/relationships/hyperlink" Target="https://podminky.urs.cz/item/CS_URS_2021_02/034303000" TargetMode="External" /><Relationship Id="rId8" Type="http://schemas.openxmlformats.org/officeDocument/2006/relationships/hyperlink" Target="https://podminky.urs.cz/item/CS_URS_2021_02/034503000" TargetMode="External" /><Relationship Id="rId9" Type="http://schemas.openxmlformats.org/officeDocument/2006/relationships/hyperlink" Target="https://podminky.urs.cz/item/CS_URS_2021_02/041903000" TargetMode="External" /><Relationship Id="rId10" Type="http://schemas.openxmlformats.org/officeDocument/2006/relationships/hyperlink" Target="https://podminky.urs.cz/item/CS_URS_2021_02/043134000" TargetMode="External" /><Relationship Id="rId11" Type="http://schemas.openxmlformats.org/officeDocument/2006/relationships/hyperlink" Target="https://podminky.urs.cz/item/CS_URS_2021_02/043203000" TargetMode="External" /><Relationship Id="rId12" Type="http://schemas.openxmlformats.org/officeDocument/2006/relationships/hyperlink" Target="https://podminky.urs.cz/item/CS_URS_2021_02/075603000" TargetMode="External" /><Relationship Id="rId13" Type="http://schemas.openxmlformats.org/officeDocument/2006/relationships/hyperlink" Target="https://podminky.urs.cz/item/CS_URS_2021_02/094002000" TargetMode="External" /><Relationship Id="rId14" Type="http://schemas.openxmlformats.org/officeDocument/2006/relationships/drawing" Target="../drawings/drawing20.xml" /></Relationships>
</file>

<file path=xl/worksheets/_rels/sheet2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3107221" TargetMode="External" /><Relationship Id="rId2" Type="http://schemas.openxmlformats.org/officeDocument/2006/relationships/hyperlink" Target="https://podminky.urs.cz/item/CS_URS_2021_02/113107222" TargetMode="External" /><Relationship Id="rId3" Type="http://schemas.openxmlformats.org/officeDocument/2006/relationships/hyperlink" Target="https://podminky.urs.cz/item/CS_URS_2021_02/113107246" TargetMode="External" /><Relationship Id="rId4" Type="http://schemas.openxmlformats.org/officeDocument/2006/relationships/hyperlink" Target="https://podminky.urs.cz/item/CS_URS_2021_02/113154434" TargetMode="External" /><Relationship Id="rId5" Type="http://schemas.openxmlformats.org/officeDocument/2006/relationships/hyperlink" Target="https://podminky.urs.cz/item/CS_URS_2021_02/119005131" TargetMode="External" /><Relationship Id="rId6" Type="http://schemas.openxmlformats.org/officeDocument/2006/relationships/hyperlink" Target="https://podminky.urs.cz/item/CS_URS_2021_02/122252203" TargetMode="External" /><Relationship Id="rId7" Type="http://schemas.openxmlformats.org/officeDocument/2006/relationships/hyperlink" Target="https://podminky.urs.cz/item/CS_URS_2021_02/122252206" TargetMode="External" /><Relationship Id="rId8" Type="http://schemas.openxmlformats.org/officeDocument/2006/relationships/hyperlink" Target="https://podminky.urs.cz/item/CS_URS_2021_02/122252207" TargetMode="External" /><Relationship Id="rId9" Type="http://schemas.openxmlformats.org/officeDocument/2006/relationships/hyperlink" Target="https://podminky.urs.cz/item/CS_URS_2021_02/167151111" TargetMode="External" /><Relationship Id="rId10" Type="http://schemas.openxmlformats.org/officeDocument/2006/relationships/hyperlink" Target="https://podminky.urs.cz/item/CS_URS_2021_02/171152111" TargetMode="External" /><Relationship Id="rId11" Type="http://schemas.openxmlformats.org/officeDocument/2006/relationships/hyperlink" Target="https://podminky.urs.cz/item/CS_URS_2021_02/58344197" TargetMode="External" /><Relationship Id="rId12" Type="http://schemas.openxmlformats.org/officeDocument/2006/relationships/hyperlink" Target="https://podminky.urs.cz/item/CS_URS_2021_02/171151111" TargetMode="External" /><Relationship Id="rId13" Type="http://schemas.openxmlformats.org/officeDocument/2006/relationships/hyperlink" Target="https://podminky.urs.cz/item/CS_URS_2021_02/171152112" TargetMode="External" /><Relationship Id="rId14" Type="http://schemas.openxmlformats.org/officeDocument/2006/relationships/hyperlink" Target="https://podminky.urs.cz/item/CS_URS_2021_02/171201231" TargetMode="External" /><Relationship Id="rId15" Type="http://schemas.openxmlformats.org/officeDocument/2006/relationships/hyperlink" Target="https://podminky.urs.cz/item/CS_URS_2021_02/182351133" TargetMode="External" /><Relationship Id="rId16" Type="http://schemas.openxmlformats.org/officeDocument/2006/relationships/hyperlink" Target="https://podminky.urs.cz/item/CS_URS_2021_02/181951111" TargetMode="External" /><Relationship Id="rId17" Type="http://schemas.openxmlformats.org/officeDocument/2006/relationships/hyperlink" Target="https://podminky.urs.cz/item/CS_URS_2021_02/181951112" TargetMode="External" /><Relationship Id="rId18" Type="http://schemas.openxmlformats.org/officeDocument/2006/relationships/hyperlink" Target="https://podminky.urs.cz/item/CS_URS_2021_02/182251101" TargetMode="External" /><Relationship Id="rId19" Type="http://schemas.openxmlformats.org/officeDocument/2006/relationships/hyperlink" Target="https://podminky.urs.cz/item/CS_URS_2021_02/183111312" TargetMode="External" /><Relationship Id="rId20" Type="http://schemas.openxmlformats.org/officeDocument/2006/relationships/hyperlink" Target="https://podminky.urs.cz/item/CS_URS_2021_02/10371500" TargetMode="External" /><Relationship Id="rId21" Type="http://schemas.openxmlformats.org/officeDocument/2006/relationships/hyperlink" Target="https://podminky.urs.cz/item/CS_URS_2021_02/183151112" TargetMode="External" /><Relationship Id="rId22" Type="http://schemas.openxmlformats.org/officeDocument/2006/relationships/hyperlink" Target="https://podminky.urs.cz/item/CS_URS_2021_02/183405211" TargetMode="External" /><Relationship Id="rId23" Type="http://schemas.openxmlformats.org/officeDocument/2006/relationships/hyperlink" Target="https://podminky.urs.cz/item/CS_URS_2021_02/00572472" TargetMode="External" /><Relationship Id="rId24" Type="http://schemas.openxmlformats.org/officeDocument/2006/relationships/hyperlink" Target="https://podminky.urs.cz/item/CS_URS_2021_02/184102114" TargetMode="External" /><Relationship Id="rId25" Type="http://schemas.openxmlformats.org/officeDocument/2006/relationships/hyperlink" Target="https://podminky.urs.cz/item/CS_URS_2021_02/184102211" TargetMode="External" /><Relationship Id="rId26" Type="http://schemas.openxmlformats.org/officeDocument/2006/relationships/hyperlink" Target="https://podminky.urs.cz/item/CS_URS_2021_02/212752412" TargetMode="External" /><Relationship Id="rId27" Type="http://schemas.openxmlformats.org/officeDocument/2006/relationships/hyperlink" Target="https://podminky.urs.cz/item/CS_URS_2021_02/451541111" TargetMode="External" /><Relationship Id="rId28" Type="http://schemas.openxmlformats.org/officeDocument/2006/relationships/hyperlink" Target="https://podminky.urs.cz/item/CS_URS_2021_02/564851111" TargetMode="External" /><Relationship Id="rId29" Type="http://schemas.openxmlformats.org/officeDocument/2006/relationships/hyperlink" Target="https://podminky.urs.cz/item/CS_URS_2021_02/564851113" TargetMode="External" /><Relationship Id="rId30" Type="http://schemas.openxmlformats.org/officeDocument/2006/relationships/hyperlink" Target="https://podminky.urs.cz/item/CS_URS_2021_02/564871111" TargetMode="External" /><Relationship Id="rId31" Type="http://schemas.openxmlformats.org/officeDocument/2006/relationships/hyperlink" Target="https://podminky.urs.cz/item/CS_URS_2021_02/564931412" TargetMode="External" /><Relationship Id="rId32" Type="http://schemas.openxmlformats.org/officeDocument/2006/relationships/hyperlink" Target="https://podminky.urs.cz/item/CS_URS_2021_02/564952111" TargetMode="External" /><Relationship Id="rId33" Type="http://schemas.openxmlformats.org/officeDocument/2006/relationships/hyperlink" Target="https://podminky.urs.cz/item/CS_URS_2021_02/565145121-1" TargetMode="External" /><Relationship Id="rId34" Type="http://schemas.openxmlformats.org/officeDocument/2006/relationships/hyperlink" Target="https://podminky.urs.cz/item/CS_URS_2021_02/569951133" TargetMode="External" /><Relationship Id="rId35" Type="http://schemas.openxmlformats.org/officeDocument/2006/relationships/hyperlink" Target="https://podminky.urs.cz/item/CS_URS_2021_02/573191111" TargetMode="External" /><Relationship Id="rId36" Type="http://schemas.openxmlformats.org/officeDocument/2006/relationships/hyperlink" Target="https://podminky.urs.cz/item/CS_URS_2021_02/573231107" TargetMode="External" /><Relationship Id="rId37" Type="http://schemas.openxmlformats.org/officeDocument/2006/relationships/hyperlink" Target="https://podminky.urs.cz/item/CS_URS_2021_02/577144141" TargetMode="External" /><Relationship Id="rId38" Type="http://schemas.openxmlformats.org/officeDocument/2006/relationships/hyperlink" Target="https://podminky.urs.cz/item/CS_URS_2021_02/577155142" TargetMode="External" /><Relationship Id="rId39" Type="http://schemas.openxmlformats.org/officeDocument/2006/relationships/hyperlink" Target="https://podminky.urs.cz/item/CS_URS_2021_02/911331111" TargetMode="External" /><Relationship Id="rId40" Type="http://schemas.openxmlformats.org/officeDocument/2006/relationships/hyperlink" Target="https://podminky.urs.cz/item/CS_URS_2021_02/911331411" TargetMode="External" /><Relationship Id="rId41" Type="http://schemas.openxmlformats.org/officeDocument/2006/relationships/hyperlink" Target="https://podminky.urs.cz/item/CS_URS_2021_02/912211111" TargetMode="External" /><Relationship Id="rId42" Type="http://schemas.openxmlformats.org/officeDocument/2006/relationships/hyperlink" Target="https://podminky.urs.cz/item/CS_URS_2021_02/40445158" TargetMode="External" /><Relationship Id="rId43" Type="http://schemas.openxmlformats.org/officeDocument/2006/relationships/hyperlink" Target="https://podminky.urs.cz/item/CS_URS_2021_02/912311111" TargetMode="External" /><Relationship Id="rId44" Type="http://schemas.openxmlformats.org/officeDocument/2006/relationships/hyperlink" Target="https://podminky.urs.cz/item/CS_URS_2021_02/40445175" TargetMode="External" /><Relationship Id="rId45" Type="http://schemas.openxmlformats.org/officeDocument/2006/relationships/hyperlink" Target="https://podminky.urs.cz/item/CS_URS_2021_02/914111111" TargetMode="External" /><Relationship Id="rId46" Type="http://schemas.openxmlformats.org/officeDocument/2006/relationships/hyperlink" Target="https://podminky.urs.cz/item/CS_URS_2021_02/40445601" TargetMode="External" /><Relationship Id="rId47" Type="http://schemas.openxmlformats.org/officeDocument/2006/relationships/hyperlink" Target="https://podminky.urs.cz/item/CS_URS_2021_02/40445609" TargetMode="External" /><Relationship Id="rId48" Type="http://schemas.openxmlformats.org/officeDocument/2006/relationships/hyperlink" Target="https://podminky.urs.cz/item/CS_URS_2021_02/40445620" TargetMode="External" /><Relationship Id="rId49" Type="http://schemas.openxmlformats.org/officeDocument/2006/relationships/hyperlink" Target="https://podminky.urs.cz/item/CS_URS_2021_02/40445647" TargetMode="External" /><Relationship Id="rId50" Type="http://schemas.openxmlformats.org/officeDocument/2006/relationships/hyperlink" Target="https://podminky.urs.cz/item/CS_URS_2021_02/40445641" TargetMode="External" /><Relationship Id="rId51" Type="http://schemas.openxmlformats.org/officeDocument/2006/relationships/hyperlink" Target="https://podminky.urs.cz/item/CS_URS_2021_02/40445631" TargetMode="External" /><Relationship Id="rId52" Type="http://schemas.openxmlformats.org/officeDocument/2006/relationships/hyperlink" Target="https://podminky.urs.cz/item/CS_URS_2021_02/40445630" TargetMode="External" /><Relationship Id="rId53" Type="http://schemas.openxmlformats.org/officeDocument/2006/relationships/hyperlink" Target="https://podminky.urs.cz/item/CS_URS_2021_02/40445649" TargetMode="External" /><Relationship Id="rId54" Type="http://schemas.openxmlformats.org/officeDocument/2006/relationships/hyperlink" Target="https://podminky.urs.cz/item/CS_URS_2021_02/914511112" TargetMode="External" /><Relationship Id="rId55" Type="http://schemas.openxmlformats.org/officeDocument/2006/relationships/hyperlink" Target="https://podminky.urs.cz/item/CS_URS_2021_02/40445225" TargetMode="External" /><Relationship Id="rId56" Type="http://schemas.openxmlformats.org/officeDocument/2006/relationships/hyperlink" Target="https://podminky.urs.cz/item/CS_URS_2021_02/915111112" TargetMode="External" /><Relationship Id="rId57" Type="http://schemas.openxmlformats.org/officeDocument/2006/relationships/hyperlink" Target="https://podminky.urs.cz/item/CS_URS_2021_02/915111122" TargetMode="External" /><Relationship Id="rId58" Type="http://schemas.openxmlformats.org/officeDocument/2006/relationships/hyperlink" Target="https://podminky.urs.cz/item/CS_URS_2021_02/915121112" TargetMode="External" /><Relationship Id="rId59" Type="http://schemas.openxmlformats.org/officeDocument/2006/relationships/hyperlink" Target="https://podminky.urs.cz/item/CS_URS_2021_02/915121122" TargetMode="External" /><Relationship Id="rId60" Type="http://schemas.openxmlformats.org/officeDocument/2006/relationships/hyperlink" Target="https://podminky.urs.cz/item/CS_URS_2021_02/915211112" TargetMode="External" /><Relationship Id="rId61" Type="http://schemas.openxmlformats.org/officeDocument/2006/relationships/hyperlink" Target="https://podminky.urs.cz/item/CS_URS_2021_02/915211122" TargetMode="External" /><Relationship Id="rId62" Type="http://schemas.openxmlformats.org/officeDocument/2006/relationships/hyperlink" Target="https://podminky.urs.cz/item/CS_URS_2021_02/915221112" TargetMode="External" /><Relationship Id="rId63" Type="http://schemas.openxmlformats.org/officeDocument/2006/relationships/hyperlink" Target="https://podminky.urs.cz/item/CS_URS_2021_02/915221122" TargetMode="External" /><Relationship Id="rId64" Type="http://schemas.openxmlformats.org/officeDocument/2006/relationships/hyperlink" Target="https://podminky.urs.cz/item/CS_URS_2021_02/915611111" TargetMode="External" /><Relationship Id="rId65" Type="http://schemas.openxmlformats.org/officeDocument/2006/relationships/hyperlink" Target="https://podminky.urs.cz/item/CS_URS_2021_02/935112211" TargetMode="External" /><Relationship Id="rId66" Type="http://schemas.openxmlformats.org/officeDocument/2006/relationships/hyperlink" Target="https://podminky.urs.cz/item/CS_URS_2021_02/59227029" TargetMode="External" /><Relationship Id="rId67" Type="http://schemas.openxmlformats.org/officeDocument/2006/relationships/hyperlink" Target="https://podminky.urs.cz/item/CS_URS_2021_02/938909311" TargetMode="External" /><Relationship Id="rId68" Type="http://schemas.openxmlformats.org/officeDocument/2006/relationships/hyperlink" Target="https://podminky.urs.cz/item/CS_URS_2021_02/966006132" TargetMode="External" /><Relationship Id="rId69" Type="http://schemas.openxmlformats.org/officeDocument/2006/relationships/hyperlink" Target="https://podminky.urs.cz/item/CS_URS_2021_02/997013847" TargetMode="External" /><Relationship Id="rId70" Type="http://schemas.openxmlformats.org/officeDocument/2006/relationships/hyperlink" Target="https://podminky.urs.cz/item/CS_URS_2021_02/997221611" TargetMode="External" /><Relationship Id="rId71" Type="http://schemas.openxmlformats.org/officeDocument/2006/relationships/hyperlink" Target="https://podminky.urs.cz/item/CS_URS_2021_02/998225111" TargetMode="External" /><Relationship Id="rId72" Type="http://schemas.openxmlformats.org/officeDocument/2006/relationships/hyperlink" Target="https://podminky.urs.cz/item/CS_URS_2021_02/998225194" TargetMode="External" /><Relationship Id="rId73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1253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60" TargetMode="External" /><Relationship Id="rId19" Type="http://schemas.openxmlformats.org/officeDocument/2006/relationships/hyperlink" Target="https://podminky.urs.cz/item/CS_URS_2021_02/59222002" TargetMode="External" /><Relationship Id="rId20" Type="http://schemas.openxmlformats.org/officeDocument/2006/relationships/hyperlink" Target="https://podminky.urs.cz/item/CS_URS_2021_02/998225111" TargetMode="External" /><Relationship Id="rId2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1254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5511411" TargetMode="External" /><Relationship Id="rId17" Type="http://schemas.openxmlformats.org/officeDocument/2006/relationships/hyperlink" Target="https://podminky.urs.cz/item/CS_URS_2021_02/919521160" TargetMode="External" /><Relationship Id="rId18" Type="http://schemas.openxmlformats.org/officeDocument/2006/relationships/hyperlink" Target="https://podminky.urs.cz/item/CS_URS_2021_02/59222002" TargetMode="External" /><Relationship Id="rId19" Type="http://schemas.openxmlformats.org/officeDocument/2006/relationships/hyperlink" Target="https://podminky.urs.cz/item/CS_URS_2021_02/998225111" TargetMode="External" /><Relationship Id="rId20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118205020100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II/230 Stříbro - dálnice D5, úsek 2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Stříbro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5. 11. 2021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Správa a údržba silnic Plzeňského kraje, p. o.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Sweco Hydroprojekt a.s.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ROUND(AG55+AG56+AG57+AG60+SUM(AG71:AG75),2)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ROUND(AS55+AS56+AS57+AS60+SUM(AS71:AS75),2)</f>
        <v>0</v>
      </c>
      <c r="AT54" s="106">
        <f>ROUND(SUM(AV54:AW54),2)</f>
        <v>0</v>
      </c>
      <c r="AU54" s="107">
        <f>ROUND(AU55+AU56+AU57+AU60+SUM(AU71:AU75),5)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ROUND(AZ55+AZ56+AZ57+AZ60+SUM(AZ71:AZ75),2)</f>
        <v>0</v>
      </c>
      <c r="BA54" s="106">
        <f>ROUND(BA55+BA56+BA57+BA60+SUM(BA71:BA75),2)</f>
        <v>0</v>
      </c>
      <c r="BB54" s="106">
        <f>ROUND(BB55+BB56+BB57+BB60+SUM(BB71:BB75),2)</f>
        <v>0</v>
      </c>
      <c r="BC54" s="106">
        <f>ROUND(BC55+BC56+BC57+BC60+SUM(BC71:BC75),2)</f>
        <v>0</v>
      </c>
      <c r="BD54" s="108">
        <f>ROUND(BD55+BD56+BD57+BD60+SUM(BD71:BD75),2)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001 - Příprava staveniště'!J30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 001 - Příprava staveniště'!P81</f>
        <v>0</v>
      </c>
      <c r="AV55" s="120">
        <f>'SO 001 - Příprava staveniště'!J33</f>
        <v>0</v>
      </c>
      <c r="AW55" s="120">
        <f>'SO 001 - Příprava staveniště'!J34</f>
        <v>0</v>
      </c>
      <c r="AX55" s="120">
        <f>'SO 001 - Příprava staveniště'!J35</f>
        <v>0</v>
      </c>
      <c r="AY55" s="120">
        <f>'SO 001 - Příprava staveniště'!J36</f>
        <v>0</v>
      </c>
      <c r="AZ55" s="120">
        <f>'SO 001 - Příprava staveniště'!F33</f>
        <v>0</v>
      </c>
      <c r="BA55" s="120">
        <f>'SO 001 - Příprava staveniště'!F34</f>
        <v>0</v>
      </c>
      <c r="BB55" s="120">
        <f>'SO 001 - Příprava staveniště'!F35</f>
        <v>0</v>
      </c>
      <c r="BC55" s="120">
        <f>'SO 001 - Příprava staveniště'!F36</f>
        <v>0</v>
      </c>
      <c r="BD55" s="122">
        <f>'SO 001 - Příprava staveniště'!F37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101 - Rekonstrukce poz...'!J30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'SO 101 - Rekonstrukce poz...'!P87</f>
        <v>0</v>
      </c>
      <c r="AV56" s="120">
        <f>'SO 101 - Rekonstrukce poz...'!J33</f>
        <v>0</v>
      </c>
      <c r="AW56" s="120">
        <f>'SO 101 - Rekonstrukce poz...'!J34</f>
        <v>0</v>
      </c>
      <c r="AX56" s="120">
        <f>'SO 101 - Rekonstrukce poz...'!J35</f>
        <v>0</v>
      </c>
      <c r="AY56" s="120">
        <f>'SO 101 - Rekonstrukce poz...'!J36</f>
        <v>0</v>
      </c>
      <c r="AZ56" s="120">
        <f>'SO 101 - Rekonstrukce poz...'!F33</f>
        <v>0</v>
      </c>
      <c r="BA56" s="120">
        <f>'SO 101 - Rekonstrukce poz...'!F34</f>
        <v>0</v>
      </c>
      <c r="BB56" s="120">
        <f>'SO 101 - Rekonstrukce poz...'!F35</f>
        <v>0</v>
      </c>
      <c r="BC56" s="120">
        <f>'SO 101 - Rekonstrukce poz...'!F36</f>
        <v>0</v>
      </c>
      <c r="BD56" s="122">
        <f>'SO 101 - Rekonstrukce poz...'!F37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="7" customFormat="1" ht="16.5" customHeight="1">
      <c r="A57" s="7"/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24">
        <f>ROUND(SUM(AG58:AG59),2)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f>ROUND(SUM(AS58:AS59),2)</f>
        <v>0</v>
      </c>
      <c r="AT57" s="120">
        <f>ROUND(SUM(AV57:AW57),2)</f>
        <v>0</v>
      </c>
      <c r="AU57" s="121">
        <f>ROUND(SUM(AU58:AU59),5)</f>
        <v>0</v>
      </c>
      <c r="AV57" s="120">
        <f>ROUND(AZ57*L29,2)</f>
        <v>0</v>
      </c>
      <c r="AW57" s="120">
        <f>ROUND(BA57*L30,2)</f>
        <v>0</v>
      </c>
      <c r="AX57" s="120">
        <f>ROUND(BB57*L29,2)</f>
        <v>0</v>
      </c>
      <c r="AY57" s="120">
        <f>ROUND(BC57*L30,2)</f>
        <v>0</v>
      </c>
      <c r="AZ57" s="120">
        <f>ROUND(SUM(AZ58:AZ59),2)</f>
        <v>0</v>
      </c>
      <c r="BA57" s="120">
        <f>ROUND(SUM(BA58:BA59),2)</f>
        <v>0</v>
      </c>
      <c r="BB57" s="120">
        <f>ROUND(SUM(BB58:BB59),2)</f>
        <v>0</v>
      </c>
      <c r="BC57" s="120">
        <f>ROUND(SUM(BC58:BC59),2)</f>
        <v>0</v>
      </c>
      <c r="BD57" s="122">
        <f>ROUND(SUM(BD58:BD59),2)</f>
        <v>0</v>
      </c>
      <c r="BE57" s="7"/>
      <c r="BS57" s="123" t="s">
        <v>71</v>
      </c>
      <c r="BT57" s="123" t="s">
        <v>80</v>
      </c>
      <c r="BU57" s="123" t="s">
        <v>73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="4" customFormat="1" ht="23.25" customHeight="1">
      <c r="A58" s="111" t="s">
        <v>76</v>
      </c>
      <c r="B58" s="63"/>
      <c r="C58" s="125"/>
      <c r="D58" s="125"/>
      <c r="E58" s="126" t="s">
        <v>89</v>
      </c>
      <c r="F58" s="126"/>
      <c r="G58" s="126"/>
      <c r="H58" s="126"/>
      <c r="I58" s="126"/>
      <c r="J58" s="125"/>
      <c r="K58" s="126" t="s">
        <v>90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'SO 102.1 - Propustek pod ...'!J32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91</v>
      </c>
      <c r="AR58" s="65"/>
      <c r="AS58" s="129">
        <v>0</v>
      </c>
      <c r="AT58" s="130">
        <f>ROUND(SUM(AV58:AW58),2)</f>
        <v>0</v>
      </c>
      <c r="AU58" s="131">
        <f>'SO 102.1 - Propustek pod ...'!P91</f>
        <v>0</v>
      </c>
      <c r="AV58" s="130">
        <f>'SO 102.1 - Propustek pod ...'!J35</f>
        <v>0</v>
      </c>
      <c r="AW58" s="130">
        <f>'SO 102.1 - Propustek pod ...'!J36</f>
        <v>0</v>
      </c>
      <c r="AX58" s="130">
        <f>'SO 102.1 - Propustek pod ...'!J37</f>
        <v>0</v>
      </c>
      <c r="AY58" s="130">
        <f>'SO 102.1 - Propustek pod ...'!J38</f>
        <v>0</v>
      </c>
      <c r="AZ58" s="130">
        <f>'SO 102.1 - Propustek pod ...'!F35</f>
        <v>0</v>
      </c>
      <c r="BA58" s="130">
        <f>'SO 102.1 - Propustek pod ...'!F36</f>
        <v>0</v>
      </c>
      <c r="BB58" s="130">
        <f>'SO 102.1 - Propustek pod ...'!F37</f>
        <v>0</v>
      </c>
      <c r="BC58" s="130">
        <f>'SO 102.1 - Propustek pod ...'!F38</f>
        <v>0</v>
      </c>
      <c r="BD58" s="132">
        <f>'SO 102.1 - Propustek pod ...'!F39</f>
        <v>0</v>
      </c>
      <c r="BE58" s="4"/>
      <c r="BT58" s="133" t="s">
        <v>82</v>
      </c>
      <c r="BV58" s="133" t="s">
        <v>74</v>
      </c>
      <c r="BW58" s="133" t="s">
        <v>92</v>
      </c>
      <c r="BX58" s="133" t="s">
        <v>88</v>
      </c>
      <c r="CL58" s="133" t="s">
        <v>19</v>
      </c>
    </row>
    <row r="59" s="4" customFormat="1" ht="23.25" customHeight="1">
      <c r="A59" s="111" t="s">
        <v>76</v>
      </c>
      <c r="B59" s="63"/>
      <c r="C59" s="125"/>
      <c r="D59" s="125"/>
      <c r="E59" s="126" t="s">
        <v>93</v>
      </c>
      <c r="F59" s="126"/>
      <c r="G59" s="126"/>
      <c r="H59" s="126"/>
      <c r="I59" s="126"/>
      <c r="J59" s="125"/>
      <c r="K59" s="126" t="s">
        <v>94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>
        <f>'SO 102.2 - Propustek pod ...'!J32</f>
        <v>0</v>
      </c>
      <c r="AH59" s="125"/>
      <c r="AI59" s="125"/>
      <c r="AJ59" s="125"/>
      <c r="AK59" s="125"/>
      <c r="AL59" s="125"/>
      <c r="AM59" s="125"/>
      <c r="AN59" s="127">
        <f>SUM(AG59,AT59)</f>
        <v>0</v>
      </c>
      <c r="AO59" s="125"/>
      <c r="AP59" s="125"/>
      <c r="AQ59" s="128" t="s">
        <v>91</v>
      </c>
      <c r="AR59" s="65"/>
      <c r="AS59" s="129">
        <v>0</v>
      </c>
      <c r="AT59" s="130">
        <f>ROUND(SUM(AV59:AW59),2)</f>
        <v>0</v>
      </c>
      <c r="AU59" s="131">
        <f>'SO 102.2 - Propustek pod ...'!P91</f>
        <v>0</v>
      </c>
      <c r="AV59" s="130">
        <f>'SO 102.2 - Propustek pod ...'!J35</f>
        <v>0</v>
      </c>
      <c r="AW59" s="130">
        <f>'SO 102.2 - Propustek pod ...'!J36</f>
        <v>0</v>
      </c>
      <c r="AX59" s="130">
        <f>'SO 102.2 - Propustek pod ...'!J37</f>
        <v>0</v>
      </c>
      <c r="AY59" s="130">
        <f>'SO 102.2 - Propustek pod ...'!J38</f>
        <v>0</v>
      </c>
      <c r="AZ59" s="130">
        <f>'SO 102.2 - Propustek pod ...'!F35</f>
        <v>0</v>
      </c>
      <c r="BA59" s="130">
        <f>'SO 102.2 - Propustek pod ...'!F36</f>
        <v>0</v>
      </c>
      <c r="BB59" s="130">
        <f>'SO 102.2 - Propustek pod ...'!F37</f>
        <v>0</v>
      </c>
      <c r="BC59" s="130">
        <f>'SO 102.2 - Propustek pod ...'!F38</f>
        <v>0</v>
      </c>
      <c r="BD59" s="132">
        <f>'SO 102.2 - Propustek pod ...'!F39</f>
        <v>0</v>
      </c>
      <c r="BE59" s="4"/>
      <c r="BT59" s="133" t="s">
        <v>82</v>
      </c>
      <c r="BV59" s="133" t="s">
        <v>74</v>
      </c>
      <c r="BW59" s="133" t="s">
        <v>95</v>
      </c>
      <c r="BX59" s="133" t="s">
        <v>88</v>
      </c>
      <c r="CL59" s="133" t="s">
        <v>19</v>
      </c>
    </row>
    <row r="60" s="7" customFormat="1" ht="16.5" customHeight="1">
      <c r="A60" s="7"/>
      <c r="B60" s="112"/>
      <c r="C60" s="113"/>
      <c r="D60" s="114" t="s">
        <v>96</v>
      </c>
      <c r="E60" s="114"/>
      <c r="F60" s="114"/>
      <c r="G60" s="114"/>
      <c r="H60" s="114"/>
      <c r="I60" s="115"/>
      <c r="J60" s="114" t="s">
        <v>97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24">
        <f>ROUND(SUM(AG61:AG70),2)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79</v>
      </c>
      <c r="AR60" s="118"/>
      <c r="AS60" s="119">
        <f>ROUND(SUM(AS61:AS70),2)</f>
        <v>0</v>
      </c>
      <c r="AT60" s="120">
        <f>ROUND(SUM(AV60:AW60),2)</f>
        <v>0</v>
      </c>
      <c r="AU60" s="121">
        <f>ROUND(SUM(AU61:AU70),5)</f>
        <v>0</v>
      </c>
      <c r="AV60" s="120">
        <f>ROUND(AZ60*L29,2)</f>
        <v>0</v>
      </c>
      <c r="AW60" s="120">
        <f>ROUND(BA60*L30,2)</f>
        <v>0</v>
      </c>
      <c r="AX60" s="120">
        <f>ROUND(BB60*L29,2)</f>
        <v>0</v>
      </c>
      <c r="AY60" s="120">
        <f>ROUND(BC60*L30,2)</f>
        <v>0</v>
      </c>
      <c r="AZ60" s="120">
        <f>ROUND(SUM(AZ61:AZ70),2)</f>
        <v>0</v>
      </c>
      <c r="BA60" s="120">
        <f>ROUND(SUM(BA61:BA70),2)</f>
        <v>0</v>
      </c>
      <c r="BB60" s="120">
        <f>ROUND(SUM(BB61:BB70),2)</f>
        <v>0</v>
      </c>
      <c r="BC60" s="120">
        <f>ROUND(SUM(BC61:BC70),2)</f>
        <v>0</v>
      </c>
      <c r="BD60" s="122">
        <f>ROUND(SUM(BD61:BD70),2)</f>
        <v>0</v>
      </c>
      <c r="BE60" s="7"/>
      <c r="BS60" s="123" t="s">
        <v>71</v>
      </c>
      <c r="BT60" s="123" t="s">
        <v>80</v>
      </c>
      <c r="BU60" s="123" t="s">
        <v>73</v>
      </c>
      <c r="BV60" s="123" t="s">
        <v>74</v>
      </c>
      <c r="BW60" s="123" t="s">
        <v>98</v>
      </c>
      <c r="BX60" s="123" t="s">
        <v>5</v>
      </c>
      <c r="CL60" s="123" t="s">
        <v>19</v>
      </c>
      <c r="CM60" s="123" t="s">
        <v>82</v>
      </c>
    </row>
    <row r="61" s="4" customFormat="1" ht="23.25" customHeight="1">
      <c r="A61" s="111" t="s">
        <v>76</v>
      </c>
      <c r="B61" s="63"/>
      <c r="C61" s="125"/>
      <c r="D61" s="125"/>
      <c r="E61" s="126" t="s">
        <v>99</v>
      </c>
      <c r="F61" s="126"/>
      <c r="G61" s="126"/>
      <c r="H61" s="126"/>
      <c r="I61" s="126"/>
      <c r="J61" s="125"/>
      <c r="K61" s="126" t="s">
        <v>100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'SO 103.1 - Propustek pod ...'!J32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91</v>
      </c>
      <c r="AR61" s="65"/>
      <c r="AS61" s="129">
        <v>0</v>
      </c>
      <c r="AT61" s="130">
        <f>ROUND(SUM(AV61:AW61),2)</f>
        <v>0</v>
      </c>
      <c r="AU61" s="131">
        <f>'SO 103.1 - Propustek pod ...'!P91</f>
        <v>0</v>
      </c>
      <c r="AV61" s="130">
        <f>'SO 103.1 - Propustek pod ...'!J35</f>
        <v>0</v>
      </c>
      <c r="AW61" s="130">
        <f>'SO 103.1 - Propustek pod ...'!J36</f>
        <v>0</v>
      </c>
      <c r="AX61" s="130">
        <f>'SO 103.1 - Propustek pod ...'!J37</f>
        <v>0</v>
      </c>
      <c r="AY61" s="130">
        <f>'SO 103.1 - Propustek pod ...'!J38</f>
        <v>0</v>
      </c>
      <c r="AZ61" s="130">
        <f>'SO 103.1 - Propustek pod ...'!F35</f>
        <v>0</v>
      </c>
      <c r="BA61" s="130">
        <f>'SO 103.1 - Propustek pod ...'!F36</f>
        <v>0</v>
      </c>
      <c r="BB61" s="130">
        <f>'SO 103.1 - Propustek pod ...'!F37</f>
        <v>0</v>
      </c>
      <c r="BC61" s="130">
        <f>'SO 103.1 - Propustek pod ...'!F38</f>
        <v>0</v>
      </c>
      <c r="BD61" s="132">
        <f>'SO 103.1 - Propustek pod ...'!F39</f>
        <v>0</v>
      </c>
      <c r="BE61" s="4"/>
      <c r="BT61" s="133" t="s">
        <v>82</v>
      </c>
      <c r="BV61" s="133" t="s">
        <v>74</v>
      </c>
      <c r="BW61" s="133" t="s">
        <v>101</v>
      </c>
      <c r="BX61" s="133" t="s">
        <v>98</v>
      </c>
      <c r="CL61" s="133" t="s">
        <v>19</v>
      </c>
    </row>
    <row r="62" s="4" customFormat="1" ht="23.25" customHeight="1">
      <c r="A62" s="111" t="s">
        <v>76</v>
      </c>
      <c r="B62" s="63"/>
      <c r="C62" s="125"/>
      <c r="D62" s="125"/>
      <c r="E62" s="126" t="s">
        <v>102</v>
      </c>
      <c r="F62" s="126"/>
      <c r="G62" s="126"/>
      <c r="H62" s="126"/>
      <c r="I62" s="126"/>
      <c r="J62" s="125"/>
      <c r="K62" s="126" t="s">
        <v>103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'SO 103.2 - Propustek pod ...'!J32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91</v>
      </c>
      <c r="AR62" s="65"/>
      <c r="AS62" s="129">
        <v>0</v>
      </c>
      <c r="AT62" s="130">
        <f>ROUND(SUM(AV62:AW62),2)</f>
        <v>0</v>
      </c>
      <c r="AU62" s="131">
        <f>'SO 103.2 - Propustek pod ...'!P91</f>
        <v>0</v>
      </c>
      <c r="AV62" s="130">
        <f>'SO 103.2 - Propustek pod ...'!J35</f>
        <v>0</v>
      </c>
      <c r="AW62" s="130">
        <f>'SO 103.2 - Propustek pod ...'!J36</f>
        <v>0</v>
      </c>
      <c r="AX62" s="130">
        <f>'SO 103.2 - Propustek pod ...'!J37</f>
        <v>0</v>
      </c>
      <c r="AY62" s="130">
        <f>'SO 103.2 - Propustek pod ...'!J38</f>
        <v>0</v>
      </c>
      <c r="AZ62" s="130">
        <f>'SO 103.2 - Propustek pod ...'!F35</f>
        <v>0</v>
      </c>
      <c r="BA62" s="130">
        <f>'SO 103.2 - Propustek pod ...'!F36</f>
        <v>0</v>
      </c>
      <c r="BB62" s="130">
        <f>'SO 103.2 - Propustek pod ...'!F37</f>
        <v>0</v>
      </c>
      <c r="BC62" s="130">
        <f>'SO 103.2 - Propustek pod ...'!F38</f>
        <v>0</v>
      </c>
      <c r="BD62" s="132">
        <f>'SO 103.2 - Propustek pod ...'!F39</f>
        <v>0</v>
      </c>
      <c r="BE62" s="4"/>
      <c r="BT62" s="133" t="s">
        <v>82</v>
      </c>
      <c r="BV62" s="133" t="s">
        <v>74</v>
      </c>
      <c r="BW62" s="133" t="s">
        <v>104</v>
      </c>
      <c r="BX62" s="133" t="s">
        <v>98</v>
      </c>
      <c r="CL62" s="133" t="s">
        <v>19</v>
      </c>
    </row>
    <row r="63" s="4" customFormat="1" ht="23.25" customHeight="1">
      <c r="A63" s="111" t="s">
        <v>76</v>
      </c>
      <c r="B63" s="63"/>
      <c r="C63" s="125"/>
      <c r="D63" s="125"/>
      <c r="E63" s="126" t="s">
        <v>105</v>
      </c>
      <c r="F63" s="126"/>
      <c r="G63" s="126"/>
      <c r="H63" s="126"/>
      <c r="I63" s="126"/>
      <c r="J63" s="125"/>
      <c r="K63" s="126" t="s">
        <v>106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7">
        <f>'SO 103.3 - Propustek pod ...'!J32</f>
        <v>0</v>
      </c>
      <c r="AH63" s="125"/>
      <c r="AI63" s="125"/>
      <c r="AJ63" s="125"/>
      <c r="AK63" s="125"/>
      <c r="AL63" s="125"/>
      <c r="AM63" s="125"/>
      <c r="AN63" s="127">
        <f>SUM(AG63,AT63)</f>
        <v>0</v>
      </c>
      <c r="AO63" s="125"/>
      <c r="AP63" s="125"/>
      <c r="AQ63" s="128" t="s">
        <v>91</v>
      </c>
      <c r="AR63" s="65"/>
      <c r="AS63" s="129">
        <v>0</v>
      </c>
      <c r="AT63" s="130">
        <f>ROUND(SUM(AV63:AW63),2)</f>
        <v>0</v>
      </c>
      <c r="AU63" s="131">
        <f>'SO 103.3 - Propustek pod ...'!P91</f>
        <v>0</v>
      </c>
      <c r="AV63" s="130">
        <f>'SO 103.3 - Propustek pod ...'!J35</f>
        <v>0</v>
      </c>
      <c r="AW63" s="130">
        <f>'SO 103.3 - Propustek pod ...'!J36</f>
        <v>0</v>
      </c>
      <c r="AX63" s="130">
        <f>'SO 103.3 - Propustek pod ...'!J37</f>
        <v>0</v>
      </c>
      <c r="AY63" s="130">
        <f>'SO 103.3 - Propustek pod ...'!J38</f>
        <v>0</v>
      </c>
      <c r="AZ63" s="130">
        <f>'SO 103.3 - Propustek pod ...'!F35</f>
        <v>0</v>
      </c>
      <c r="BA63" s="130">
        <f>'SO 103.3 - Propustek pod ...'!F36</f>
        <v>0</v>
      </c>
      <c r="BB63" s="130">
        <f>'SO 103.3 - Propustek pod ...'!F37</f>
        <v>0</v>
      </c>
      <c r="BC63" s="130">
        <f>'SO 103.3 - Propustek pod ...'!F38</f>
        <v>0</v>
      </c>
      <c r="BD63" s="132">
        <f>'SO 103.3 - Propustek pod ...'!F39</f>
        <v>0</v>
      </c>
      <c r="BE63" s="4"/>
      <c r="BT63" s="133" t="s">
        <v>82</v>
      </c>
      <c r="BV63" s="133" t="s">
        <v>74</v>
      </c>
      <c r="BW63" s="133" t="s">
        <v>107</v>
      </c>
      <c r="BX63" s="133" t="s">
        <v>98</v>
      </c>
      <c r="CL63" s="133" t="s">
        <v>19</v>
      </c>
    </row>
    <row r="64" s="4" customFormat="1" ht="23.25" customHeight="1">
      <c r="A64" s="111" t="s">
        <v>76</v>
      </c>
      <c r="B64" s="63"/>
      <c r="C64" s="125"/>
      <c r="D64" s="125"/>
      <c r="E64" s="126" t="s">
        <v>108</v>
      </c>
      <c r="F64" s="126"/>
      <c r="G64" s="126"/>
      <c r="H64" s="126"/>
      <c r="I64" s="126"/>
      <c r="J64" s="125"/>
      <c r="K64" s="126" t="s">
        <v>109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7">
        <f>'SO 103.4 - Propustek pod ...'!J32</f>
        <v>0</v>
      </c>
      <c r="AH64" s="125"/>
      <c r="AI64" s="125"/>
      <c r="AJ64" s="125"/>
      <c r="AK64" s="125"/>
      <c r="AL64" s="125"/>
      <c r="AM64" s="125"/>
      <c r="AN64" s="127">
        <f>SUM(AG64,AT64)</f>
        <v>0</v>
      </c>
      <c r="AO64" s="125"/>
      <c r="AP64" s="125"/>
      <c r="AQ64" s="128" t="s">
        <v>91</v>
      </c>
      <c r="AR64" s="65"/>
      <c r="AS64" s="129">
        <v>0</v>
      </c>
      <c r="AT64" s="130">
        <f>ROUND(SUM(AV64:AW64),2)</f>
        <v>0</v>
      </c>
      <c r="AU64" s="131">
        <f>'SO 103.4 - Propustek pod ...'!P91</f>
        <v>0</v>
      </c>
      <c r="AV64" s="130">
        <f>'SO 103.4 - Propustek pod ...'!J35</f>
        <v>0</v>
      </c>
      <c r="AW64" s="130">
        <f>'SO 103.4 - Propustek pod ...'!J36</f>
        <v>0</v>
      </c>
      <c r="AX64" s="130">
        <f>'SO 103.4 - Propustek pod ...'!J37</f>
        <v>0</v>
      </c>
      <c r="AY64" s="130">
        <f>'SO 103.4 - Propustek pod ...'!J38</f>
        <v>0</v>
      </c>
      <c r="AZ64" s="130">
        <f>'SO 103.4 - Propustek pod ...'!F35</f>
        <v>0</v>
      </c>
      <c r="BA64" s="130">
        <f>'SO 103.4 - Propustek pod ...'!F36</f>
        <v>0</v>
      </c>
      <c r="BB64" s="130">
        <f>'SO 103.4 - Propustek pod ...'!F37</f>
        <v>0</v>
      </c>
      <c r="BC64" s="130">
        <f>'SO 103.4 - Propustek pod ...'!F38</f>
        <v>0</v>
      </c>
      <c r="BD64" s="132">
        <f>'SO 103.4 - Propustek pod ...'!F39</f>
        <v>0</v>
      </c>
      <c r="BE64" s="4"/>
      <c r="BT64" s="133" t="s">
        <v>82</v>
      </c>
      <c r="BV64" s="133" t="s">
        <v>74</v>
      </c>
      <c r="BW64" s="133" t="s">
        <v>110</v>
      </c>
      <c r="BX64" s="133" t="s">
        <v>98</v>
      </c>
      <c r="CL64" s="133" t="s">
        <v>19</v>
      </c>
    </row>
    <row r="65" s="4" customFormat="1" ht="23.25" customHeight="1">
      <c r="A65" s="111" t="s">
        <v>76</v>
      </c>
      <c r="B65" s="63"/>
      <c r="C65" s="125"/>
      <c r="D65" s="125"/>
      <c r="E65" s="126" t="s">
        <v>111</v>
      </c>
      <c r="F65" s="126"/>
      <c r="G65" s="126"/>
      <c r="H65" s="126"/>
      <c r="I65" s="126"/>
      <c r="J65" s="125"/>
      <c r="K65" s="126" t="s">
        <v>112</v>
      </c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7">
        <f>'SO 103.5 - Propustek pod ...'!J32</f>
        <v>0</v>
      </c>
      <c r="AH65" s="125"/>
      <c r="AI65" s="125"/>
      <c r="AJ65" s="125"/>
      <c r="AK65" s="125"/>
      <c r="AL65" s="125"/>
      <c r="AM65" s="125"/>
      <c r="AN65" s="127">
        <f>SUM(AG65,AT65)</f>
        <v>0</v>
      </c>
      <c r="AO65" s="125"/>
      <c r="AP65" s="125"/>
      <c r="AQ65" s="128" t="s">
        <v>91</v>
      </c>
      <c r="AR65" s="65"/>
      <c r="AS65" s="129">
        <v>0</v>
      </c>
      <c r="AT65" s="130">
        <f>ROUND(SUM(AV65:AW65),2)</f>
        <v>0</v>
      </c>
      <c r="AU65" s="131">
        <f>'SO 103.5 - Propustek pod ...'!P91</f>
        <v>0</v>
      </c>
      <c r="AV65" s="130">
        <f>'SO 103.5 - Propustek pod ...'!J35</f>
        <v>0</v>
      </c>
      <c r="AW65" s="130">
        <f>'SO 103.5 - Propustek pod ...'!J36</f>
        <v>0</v>
      </c>
      <c r="AX65" s="130">
        <f>'SO 103.5 - Propustek pod ...'!J37</f>
        <v>0</v>
      </c>
      <c r="AY65" s="130">
        <f>'SO 103.5 - Propustek pod ...'!J38</f>
        <v>0</v>
      </c>
      <c r="AZ65" s="130">
        <f>'SO 103.5 - Propustek pod ...'!F35</f>
        <v>0</v>
      </c>
      <c r="BA65" s="130">
        <f>'SO 103.5 - Propustek pod ...'!F36</f>
        <v>0</v>
      </c>
      <c r="BB65" s="130">
        <f>'SO 103.5 - Propustek pod ...'!F37</f>
        <v>0</v>
      </c>
      <c r="BC65" s="130">
        <f>'SO 103.5 - Propustek pod ...'!F38</f>
        <v>0</v>
      </c>
      <c r="BD65" s="132">
        <f>'SO 103.5 - Propustek pod ...'!F39</f>
        <v>0</v>
      </c>
      <c r="BE65" s="4"/>
      <c r="BT65" s="133" t="s">
        <v>82</v>
      </c>
      <c r="BV65" s="133" t="s">
        <v>74</v>
      </c>
      <c r="BW65" s="133" t="s">
        <v>113</v>
      </c>
      <c r="BX65" s="133" t="s">
        <v>98</v>
      </c>
      <c r="CL65" s="133" t="s">
        <v>19</v>
      </c>
    </row>
    <row r="66" s="4" customFormat="1" ht="23.25" customHeight="1">
      <c r="A66" s="111" t="s">
        <v>76</v>
      </c>
      <c r="B66" s="63"/>
      <c r="C66" s="125"/>
      <c r="D66" s="125"/>
      <c r="E66" s="126" t="s">
        <v>114</v>
      </c>
      <c r="F66" s="126"/>
      <c r="G66" s="126"/>
      <c r="H66" s="126"/>
      <c r="I66" s="126"/>
      <c r="J66" s="125"/>
      <c r="K66" s="126" t="s">
        <v>115</v>
      </c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7">
        <f>'SO 103.6 - Propustek pod ...'!J32</f>
        <v>0</v>
      </c>
      <c r="AH66" s="125"/>
      <c r="AI66" s="125"/>
      <c r="AJ66" s="125"/>
      <c r="AK66" s="125"/>
      <c r="AL66" s="125"/>
      <c r="AM66" s="125"/>
      <c r="AN66" s="127">
        <f>SUM(AG66,AT66)</f>
        <v>0</v>
      </c>
      <c r="AO66" s="125"/>
      <c r="AP66" s="125"/>
      <c r="AQ66" s="128" t="s">
        <v>91</v>
      </c>
      <c r="AR66" s="65"/>
      <c r="AS66" s="129">
        <v>0</v>
      </c>
      <c r="AT66" s="130">
        <f>ROUND(SUM(AV66:AW66),2)</f>
        <v>0</v>
      </c>
      <c r="AU66" s="131">
        <f>'SO 103.6 - Propustek pod ...'!P91</f>
        <v>0</v>
      </c>
      <c r="AV66" s="130">
        <f>'SO 103.6 - Propustek pod ...'!J35</f>
        <v>0</v>
      </c>
      <c r="AW66" s="130">
        <f>'SO 103.6 - Propustek pod ...'!J36</f>
        <v>0</v>
      </c>
      <c r="AX66" s="130">
        <f>'SO 103.6 - Propustek pod ...'!J37</f>
        <v>0</v>
      </c>
      <c r="AY66" s="130">
        <f>'SO 103.6 - Propustek pod ...'!J38</f>
        <v>0</v>
      </c>
      <c r="AZ66" s="130">
        <f>'SO 103.6 - Propustek pod ...'!F35</f>
        <v>0</v>
      </c>
      <c r="BA66" s="130">
        <f>'SO 103.6 - Propustek pod ...'!F36</f>
        <v>0</v>
      </c>
      <c r="BB66" s="130">
        <f>'SO 103.6 - Propustek pod ...'!F37</f>
        <v>0</v>
      </c>
      <c r="BC66" s="130">
        <f>'SO 103.6 - Propustek pod ...'!F38</f>
        <v>0</v>
      </c>
      <c r="BD66" s="132">
        <f>'SO 103.6 - Propustek pod ...'!F39</f>
        <v>0</v>
      </c>
      <c r="BE66" s="4"/>
      <c r="BT66" s="133" t="s">
        <v>82</v>
      </c>
      <c r="BV66" s="133" t="s">
        <v>74</v>
      </c>
      <c r="BW66" s="133" t="s">
        <v>116</v>
      </c>
      <c r="BX66" s="133" t="s">
        <v>98</v>
      </c>
      <c r="CL66" s="133" t="s">
        <v>19</v>
      </c>
    </row>
    <row r="67" s="4" customFormat="1" ht="23.25" customHeight="1">
      <c r="A67" s="111" t="s">
        <v>76</v>
      </c>
      <c r="B67" s="63"/>
      <c r="C67" s="125"/>
      <c r="D67" s="125"/>
      <c r="E67" s="126" t="s">
        <v>117</v>
      </c>
      <c r="F67" s="126"/>
      <c r="G67" s="126"/>
      <c r="H67" s="126"/>
      <c r="I67" s="126"/>
      <c r="J67" s="125"/>
      <c r="K67" s="126" t="s">
        <v>118</v>
      </c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7">
        <f>'SO 103.7 - Propustek pod ...'!J32</f>
        <v>0</v>
      </c>
      <c r="AH67" s="125"/>
      <c r="AI67" s="125"/>
      <c r="AJ67" s="125"/>
      <c r="AK67" s="125"/>
      <c r="AL67" s="125"/>
      <c r="AM67" s="125"/>
      <c r="AN67" s="127">
        <f>SUM(AG67,AT67)</f>
        <v>0</v>
      </c>
      <c r="AO67" s="125"/>
      <c r="AP67" s="125"/>
      <c r="AQ67" s="128" t="s">
        <v>91</v>
      </c>
      <c r="AR67" s="65"/>
      <c r="AS67" s="129">
        <v>0</v>
      </c>
      <c r="AT67" s="130">
        <f>ROUND(SUM(AV67:AW67),2)</f>
        <v>0</v>
      </c>
      <c r="AU67" s="131">
        <f>'SO 103.7 - Propustek pod ...'!P91</f>
        <v>0</v>
      </c>
      <c r="AV67" s="130">
        <f>'SO 103.7 - Propustek pod ...'!J35</f>
        <v>0</v>
      </c>
      <c r="AW67" s="130">
        <f>'SO 103.7 - Propustek pod ...'!J36</f>
        <v>0</v>
      </c>
      <c r="AX67" s="130">
        <f>'SO 103.7 - Propustek pod ...'!J37</f>
        <v>0</v>
      </c>
      <c r="AY67" s="130">
        <f>'SO 103.7 - Propustek pod ...'!J38</f>
        <v>0</v>
      </c>
      <c r="AZ67" s="130">
        <f>'SO 103.7 - Propustek pod ...'!F35</f>
        <v>0</v>
      </c>
      <c r="BA67" s="130">
        <f>'SO 103.7 - Propustek pod ...'!F36</f>
        <v>0</v>
      </c>
      <c r="BB67" s="130">
        <f>'SO 103.7 - Propustek pod ...'!F37</f>
        <v>0</v>
      </c>
      <c r="BC67" s="130">
        <f>'SO 103.7 - Propustek pod ...'!F38</f>
        <v>0</v>
      </c>
      <c r="BD67" s="132">
        <f>'SO 103.7 - Propustek pod ...'!F39</f>
        <v>0</v>
      </c>
      <c r="BE67" s="4"/>
      <c r="BT67" s="133" t="s">
        <v>82</v>
      </c>
      <c r="BV67" s="133" t="s">
        <v>74</v>
      </c>
      <c r="BW67" s="133" t="s">
        <v>119</v>
      </c>
      <c r="BX67" s="133" t="s">
        <v>98</v>
      </c>
      <c r="CL67" s="133" t="s">
        <v>19</v>
      </c>
    </row>
    <row r="68" s="4" customFormat="1" ht="23.25" customHeight="1">
      <c r="A68" s="111" t="s">
        <v>76</v>
      </c>
      <c r="B68" s="63"/>
      <c r="C68" s="125"/>
      <c r="D68" s="125"/>
      <c r="E68" s="126" t="s">
        <v>120</v>
      </c>
      <c r="F68" s="126"/>
      <c r="G68" s="126"/>
      <c r="H68" s="126"/>
      <c r="I68" s="126"/>
      <c r="J68" s="125"/>
      <c r="K68" s="126" t="s">
        <v>121</v>
      </c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7">
        <f>'SO 103.8 - Propustek pod ...'!J32</f>
        <v>0</v>
      </c>
      <c r="AH68" s="125"/>
      <c r="AI68" s="125"/>
      <c r="AJ68" s="125"/>
      <c r="AK68" s="125"/>
      <c r="AL68" s="125"/>
      <c r="AM68" s="125"/>
      <c r="AN68" s="127">
        <f>SUM(AG68,AT68)</f>
        <v>0</v>
      </c>
      <c r="AO68" s="125"/>
      <c r="AP68" s="125"/>
      <c r="AQ68" s="128" t="s">
        <v>91</v>
      </c>
      <c r="AR68" s="65"/>
      <c r="AS68" s="129">
        <v>0</v>
      </c>
      <c r="AT68" s="130">
        <f>ROUND(SUM(AV68:AW68),2)</f>
        <v>0</v>
      </c>
      <c r="AU68" s="131">
        <f>'SO 103.8 - Propustek pod ...'!P91</f>
        <v>0</v>
      </c>
      <c r="AV68" s="130">
        <f>'SO 103.8 - Propustek pod ...'!J35</f>
        <v>0</v>
      </c>
      <c r="AW68" s="130">
        <f>'SO 103.8 - Propustek pod ...'!J36</f>
        <v>0</v>
      </c>
      <c r="AX68" s="130">
        <f>'SO 103.8 - Propustek pod ...'!J37</f>
        <v>0</v>
      </c>
      <c r="AY68" s="130">
        <f>'SO 103.8 - Propustek pod ...'!J38</f>
        <v>0</v>
      </c>
      <c r="AZ68" s="130">
        <f>'SO 103.8 - Propustek pod ...'!F35</f>
        <v>0</v>
      </c>
      <c r="BA68" s="130">
        <f>'SO 103.8 - Propustek pod ...'!F36</f>
        <v>0</v>
      </c>
      <c r="BB68" s="130">
        <f>'SO 103.8 - Propustek pod ...'!F37</f>
        <v>0</v>
      </c>
      <c r="BC68" s="130">
        <f>'SO 103.8 - Propustek pod ...'!F38</f>
        <v>0</v>
      </c>
      <c r="BD68" s="132">
        <f>'SO 103.8 - Propustek pod ...'!F39</f>
        <v>0</v>
      </c>
      <c r="BE68" s="4"/>
      <c r="BT68" s="133" t="s">
        <v>82</v>
      </c>
      <c r="BV68" s="133" t="s">
        <v>74</v>
      </c>
      <c r="BW68" s="133" t="s">
        <v>122</v>
      </c>
      <c r="BX68" s="133" t="s">
        <v>98</v>
      </c>
      <c r="CL68" s="133" t="s">
        <v>19</v>
      </c>
    </row>
    <row r="69" s="4" customFormat="1" ht="23.25" customHeight="1">
      <c r="A69" s="111" t="s">
        <v>76</v>
      </c>
      <c r="B69" s="63"/>
      <c r="C69" s="125"/>
      <c r="D69" s="125"/>
      <c r="E69" s="126" t="s">
        <v>123</v>
      </c>
      <c r="F69" s="126"/>
      <c r="G69" s="126"/>
      <c r="H69" s="126"/>
      <c r="I69" s="126"/>
      <c r="J69" s="125"/>
      <c r="K69" s="126" t="s">
        <v>124</v>
      </c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7">
        <f>'SO 103.9 - Propustek pod ...'!J32</f>
        <v>0</v>
      </c>
      <c r="AH69" s="125"/>
      <c r="AI69" s="125"/>
      <c r="AJ69" s="125"/>
      <c r="AK69" s="125"/>
      <c r="AL69" s="125"/>
      <c r="AM69" s="125"/>
      <c r="AN69" s="127">
        <f>SUM(AG69,AT69)</f>
        <v>0</v>
      </c>
      <c r="AO69" s="125"/>
      <c r="AP69" s="125"/>
      <c r="AQ69" s="128" t="s">
        <v>91</v>
      </c>
      <c r="AR69" s="65"/>
      <c r="AS69" s="129">
        <v>0</v>
      </c>
      <c r="AT69" s="130">
        <f>ROUND(SUM(AV69:AW69),2)</f>
        <v>0</v>
      </c>
      <c r="AU69" s="131">
        <f>'SO 103.9 - Propustek pod ...'!P91</f>
        <v>0</v>
      </c>
      <c r="AV69" s="130">
        <f>'SO 103.9 - Propustek pod ...'!J35</f>
        <v>0</v>
      </c>
      <c r="AW69" s="130">
        <f>'SO 103.9 - Propustek pod ...'!J36</f>
        <v>0</v>
      </c>
      <c r="AX69" s="130">
        <f>'SO 103.9 - Propustek pod ...'!J37</f>
        <v>0</v>
      </c>
      <c r="AY69" s="130">
        <f>'SO 103.9 - Propustek pod ...'!J38</f>
        <v>0</v>
      </c>
      <c r="AZ69" s="130">
        <f>'SO 103.9 - Propustek pod ...'!F35</f>
        <v>0</v>
      </c>
      <c r="BA69" s="130">
        <f>'SO 103.9 - Propustek pod ...'!F36</f>
        <v>0</v>
      </c>
      <c r="BB69" s="130">
        <f>'SO 103.9 - Propustek pod ...'!F37</f>
        <v>0</v>
      </c>
      <c r="BC69" s="130">
        <f>'SO 103.9 - Propustek pod ...'!F38</f>
        <v>0</v>
      </c>
      <c r="BD69" s="132">
        <f>'SO 103.9 - Propustek pod ...'!F39</f>
        <v>0</v>
      </c>
      <c r="BE69" s="4"/>
      <c r="BT69" s="133" t="s">
        <v>82</v>
      </c>
      <c r="BV69" s="133" t="s">
        <v>74</v>
      </c>
      <c r="BW69" s="133" t="s">
        <v>125</v>
      </c>
      <c r="BX69" s="133" t="s">
        <v>98</v>
      </c>
      <c r="CL69" s="133" t="s">
        <v>19</v>
      </c>
    </row>
    <row r="70" s="4" customFormat="1" ht="23.25" customHeight="1">
      <c r="A70" s="111" t="s">
        <v>76</v>
      </c>
      <c r="B70" s="63"/>
      <c r="C70" s="125"/>
      <c r="D70" s="125"/>
      <c r="E70" s="126" t="s">
        <v>126</v>
      </c>
      <c r="F70" s="126"/>
      <c r="G70" s="126"/>
      <c r="H70" s="126"/>
      <c r="I70" s="126"/>
      <c r="J70" s="125"/>
      <c r="K70" s="126" t="s">
        <v>127</v>
      </c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7">
        <f>'SO 103.10 - Propustek pod...'!J32</f>
        <v>0</v>
      </c>
      <c r="AH70" s="125"/>
      <c r="AI70" s="125"/>
      <c r="AJ70" s="125"/>
      <c r="AK70" s="125"/>
      <c r="AL70" s="125"/>
      <c r="AM70" s="125"/>
      <c r="AN70" s="127">
        <f>SUM(AG70,AT70)</f>
        <v>0</v>
      </c>
      <c r="AO70" s="125"/>
      <c r="AP70" s="125"/>
      <c r="AQ70" s="128" t="s">
        <v>91</v>
      </c>
      <c r="AR70" s="65"/>
      <c r="AS70" s="129">
        <v>0</v>
      </c>
      <c r="AT70" s="130">
        <f>ROUND(SUM(AV70:AW70),2)</f>
        <v>0</v>
      </c>
      <c r="AU70" s="131">
        <f>'SO 103.10 - Propustek pod...'!P91</f>
        <v>0</v>
      </c>
      <c r="AV70" s="130">
        <f>'SO 103.10 - Propustek pod...'!J35</f>
        <v>0</v>
      </c>
      <c r="AW70" s="130">
        <f>'SO 103.10 - Propustek pod...'!J36</f>
        <v>0</v>
      </c>
      <c r="AX70" s="130">
        <f>'SO 103.10 - Propustek pod...'!J37</f>
        <v>0</v>
      </c>
      <c r="AY70" s="130">
        <f>'SO 103.10 - Propustek pod...'!J38</f>
        <v>0</v>
      </c>
      <c r="AZ70" s="130">
        <f>'SO 103.10 - Propustek pod...'!F35</f>
        <v>0</v>
      </c>
      <c r="BA70" s="130">
        <f>'SO 103.10 - Propustek pod...'!F36</f>
        <v>0</v>
      </c>
      <c r="BB70" s="130">
        <f>'SO 103.10 - Propustek pod...'!F37</f>
        <v>0</v>
      </c>
      <c r="BC70" s="130">
        <f>'SO 103.10 - Propustek pod...'!F38</f>
        <v>0</v>
      </c>
      <c r="BD70" s="132">
        <f>'SO 103.10 - Propustek pod...'!F39</f>
        <v>0</v>
      </c>
      <c r="BE70" s="4"/>
      <c r="BT70" s="133" t="s">
        <v>82</v>
      </c>
      <c r="BV70" s="133" t="s">
        <v>74</v>
      </c>
      <c r="BW70" s="133" t="s">
        <v>128</v>
      </c>
      <c r="BX70" s="133" t="s">
        <v>98</v>
      </c>
      <c r="CL70" s="133" t="s">
        <v>19</v>
      </c>
    </row>
    <row r="71" s="7" customFormat="1" ht="16.5" customHeight="1">
      <c r="A71" s="111" t="s">
        <v>76</v>
      </c>
      <c r="B71" s="112"/>
      <c r="C71" s="113"/>
      <c r="D71" s="114" t="s">
        <v>129</v>
      </c>
      <c r="E71" s="114"/>
      <c r="F71" s="114"/>
      <c r="G71" s="114"/>
      <c r="H71" s="114"/>
      <c r="I71" s="115"/>
      <c r="J71" s="114" t="s">
        <v>130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6">
        <f>'SO 201 - Opěrná zeď'!J30</f>
        <v>0</v>
      </c>
      <c r="AH71" s="115"/>
      <c r="AI71" s="115"/>
      <c r="AJ71" s="115"/>
      <c r="AK71" s="115"/>
      <c r="AL71" s="115"/>
      <c r="AM71" s="115"/>
      <c r="AN71" s="116">
        <f>SUM(AG71,AT71)</f>
        <v>0</v>
      </c>
      <c r="AO71" s="115"/>
      <c r="AP71" s="115"/>
      <c r="AQ71" s="117" t="s">
        <v>79</v>
      </c>
      <c r="AR71" s="118"/>
      <c r="AS71" s="119">
        <v>0</v>
      </c>
      <c r="AT71" s="120">
        <f>ROUND(SUM(AV71:AW71),2)</f>
        <v>0</v>
      </c>
      <c r="AU71" s="121">
        <f>'SO 201 - Opěrná zeď'!P89</f>
        <v>0</v>
      </c>
      <c r="AV71" s="120">
        <f>'SO 201 - Opěrná zeď'!J33</f>
        <v>0</v>
      </c>
      <c r="AW71" s="120">
        <f>'SO 201 - Opěrná zeď'!J34</f>
        <v>0</v>
      </c>
      <c r="AX71" s="120">
        <f>'SO 201 - Opěrná zeď'!J35</f>
        <v>0</v>
      </c>
      <c r="AY71" s="120">
        <f>'SO 201 - Opěrná zeď'!J36</f>
        <v>0</v>
      </c>
      <c r="AZ71" s="120">
        <f>'SO 201 - Opěrná zeď'!F33</f>
        <v>0</v>
      </c>
      <c r="BA71" s="120">
        <f>'SO 201 - Opěrná zeď'!F34</f>
        <v>0</v>
      </c>
      <c r="BB71" s="120">
        <f>'SO 201 - Opěrná zeď'!F35</f>
        <v>0</v>
      </c>
      <c r="BC71" s="120">
        <f>'SO 201 - Opěrná zeď'!F36</f>
        <v>0</v>
      </c>
      <c r="BD71" s="122">
        <f>'SO 201 - Opěrná zeď'!F37</f>
        <v>0</v>
      </c>
      <c r="BE71" s="7"/>
      <c r="BT71" s="123" t="s">
        <v>80</v>
      </c>
      <c r="BV71" s="123" t="s">
        <v>74</v>
      </c>
      <c r="BW71" s="123" t="s">
        <v>131</v>
      </c>
      <c r="BX71" s="123" t="s">
        <v>5</v>
      </c>
      <c r="CL71" s="123" t="s">
        <v>19</v>
      </c>
      <c r="CM71" s="123" t="s">
        <v>82</v>
      </c>
    </row>
    <row r="72" s="7" customFormat="1" ht="16.5" customHeight="1">
      <c r="A72" s="111" t="s">
        <v>76</v>
      </c>
      <c r="B72" s="112"/>
      <c r="C72" s="113"/>
      <c r="D72" s="114" t="s">
        <v>132</v>
      </c>
      <c r="E72" s="114"/>
      <c r="F72" s="114"/>
      <c r="G72" s="114"/>
      <c r="H72" s="114"/>
      <c r="I72" s="115"/>
      <c r="J72" s="114" t="s">
        <v>133</v>
      </c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6">
        <f>'SO 401 - Ochrana optickéh...'!J30</f>
        <v>0</v>
      </c>
      <c r="AH72" s="115"/>
      <c r="AI72" s="115"/>
      <c r="AJ72" s="115"/>
      <c r="AK72" s="115"/>
      <c r="AL72" s="115"/>
      <c r="AM72" s="115"/>
      <c r="AN72" s="116">
        <f>SUM(AG72,AT72)</f>
        <v>0</v>
      </c>
      <c r="AO72" s="115"/>
      <c r="AP72" s="115"/>
      <c r="AQ72" s="117" t="s">
        <v>79</v>
      </c>
      <c r="AR72" s="118"/>
      <c r="AS72" s="119">
        <v>0</v>
      </c>
      <c r="AT72" s="120">
        <f>ROUND(SUM(AV72:AW72),2)</f>
        <v>0</v>
      </c>
      <c r="AU72" s="121">
        <f>'SO 401 - Ochrana optickéh...'!P81</f>
        <v>0</v>
      </c>
      <c r="AV72" s="120">
        <f>'SO 401 - Ochrana optickéh...'!J33</f>
        <v>0</v>
      </c>
      <c r="AW72" s="120">
        <f>'SO 401 - Ochrana optickéh...'!J34</f>
        <v>0</v>
      </c>
      <c r="AX72" s="120">
        <f>'SO 401 - Ochrana optickéh...'!J35</f>
        <v>0</v>
      </c>
      <c r="AY72" s="120">
        <f>'SO 401 - Ochrana optickéh...'!J36</f>
        <v>0</v>
      </c>
      <c r="AZ72" s="120">
        <f>'SO 401 - Ochrana optickéh...'!F33</f>
        <v>0</v>
      </c>
      <c r="BA72" s="120">
        <f>'SO 401 - Ochrana optickéh...'!F34</f>
        <v>0</v>
      </c>
      <c r="BB72" s="120">
        <f>'SO 401 - Ochrana optickéh...'!F35</f>
        <v>0</v>
      </c>
      <c r="BC72" s="120">
        <f>'SO 401 - Ochrana optickéh...'!F36</f>
        <v>0</v>
      </c>
      <c r="BD72" s="122">
        <f>'SO 401 - Ochrana optickéh...'!F37</f>
        <v>0</v>
      </c>
      <c r="BE72" s="7"/>
      <c r="BT72" s="123" t="s">
        <v>80</v>
      </c>
      <c r="BV72" s="123" t="s">
        <v>74</v>
      </c>
      <c r="BW72" s="123" t="s">
        <v>134</v>
      </c>
      <c r="BX72" s="123" t="s">
        <v>5</v>
      </c>
      <c r="CL72" s="123" t="s">
        <v>19</v>
      </c>
      <c r="CM72" s="123" t="s">
        <v>82</v>
      </c>
    </row>
    <row r="73" s="7" customFormat="1" ht="16.5" customHeight="1">
      <c r="A73" s="111" t="s">
        <v>76</v>
      </c>
      <c r="B73" s="112"/>
      <c r="C73" s="113"/>
      <c r="D73" s="114" t="s">
        <v>135</v>
      </c>
      <c r="E73" s="114"/>
      <c r="F73" s="114"/>
      <c r="G73" s="114"/>
      <c r="H73" s="114"/>
      <c r="I73" s="115"/>
      <c r="J73" s="114" t="s">
        <v>136</v>
      </c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6">
        <f>'SO 501 - Ochrana plynovod...'!J30</f>
        <v>0</v>
      </c>
      <c r="AH73" s="115"/>
      <c r="AI73" s="115"/>
      <c r="AJ73" s="115"/>
      <c r="AK73" s="115"/>
      <c r="AL73" s="115"/>
      <c r="AM73" s="115"/>
      <c r="AN73" s="116">
        <f>SUM(AG73,AT73)</f>
        <v>0</v>
      </c>
      <c r="AO73" s="115"/>
      <c r="AP73" s="115"/>
      <c r="AQ73" s="117" t="s">
        <v>79</v>
      </c>
      <c r="AR73" s="118"/>
      <c r="AS73" s="119">
        <v>0</v>
      </c>
      <c r="AT73" s="120">
        <f>ROUND(SUM(AV73:AW73),2)</f>
        <v>0</v>
      </c>
      <c r="AU73" s="121">
        <f>'SO 501 - Ochrana plynovod...'!P85</f>
        <v>0</v>
      </c>
      <c r="AV73" s="120">
        <f>'SO 501 - Ochrana plynovod...'!J33</f>
        <v>0</v>
      </c>
      <c r="AW73" s="120">
        <f>'SO 501 - Ochrana plynovod...'!J34</f>
        <v>0</v>
      </c>
      <c r="AX73" s="120">
        <f>'SO 501 - Ochrana plynovod...'!J35</f>
        <v>0</v>
      </c>
      <c r="AY73" s="120">
        <f>'SO 501 - Ochrana plynovod...'!J36</f>
        <v>0</v>
      </c>
      <c r="AZ73" s="120">
        <f>'SO 501 - Ochrana plynovod...'!F33</f>
        <v>0</v>
      </c>
      <c r="BA73" s="120">
        <f>'SO 501 - Ochrana plynovod...'!F34</f>
        <v>0</v>
      </c>
      <c r="BB73" s="120">
        <f>'SO 501 - Ochrana plynovod...'!F35</f>
        <v>0</v>
      </c>
      <c r="BC73" s="120">
        <f>'SO 501 - Ochrana plynovod...'!F36</f>
        <v>0</v>
      </c>
      <c r="BD73" s="122">
        <f>'SO 501 - Ochrana plynovod...'!F37</f>
        <v>0</v>
      </c>
      <c r="BE73" s="7"/>
      <c r="BT73" s="123" t="s">
        <v>80</v>
      </c>
      <c r="BV73" s="123" t="s">
        <v>74</v>
      </c>
      <c r="BW73" s="123" t="s">
        <v>137</v>
      </c>
      <c r="BX73" s="123" t="s">
        <v>5</v>
      </c>
      <c r="CL73" s="123" t="s">
        <v>19</v>
      </c>
      <c r="CM73" s="123" t="s">
        <v>82</v>
      </c>
    </row>
    <row r="74" s="7" customFormat="1" ht="24.75" customHeight="1">
      <c r="A74" s="111" t="s">
        <v>76</v>
      </c>
      <c r="B74" s="112"/>
      <c r="C74" s="113"/>
      <c r="D74" s="114" t="s">
        <v>138</v>
      </c>
      <c r="E74" s="114"/>
      <c r="F74" s="114"/>
      <c r="G74" s="114"/>
      <c r="H74" s="114"/>
      <c r="I74" s="115"/>
      <c r="J74" s="114" t="s">
        <v>139</v>
      </c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6">
        <f>'SO 801 - Rekultivace stáv...'!J30</f>
        <v>0</v>
      </c>
      <c r="AH74" s="115"/>
      <c r="AI74" s="115"/>
      <c r="AJ74" s="115"/>
      <c r="AK74" s="115"/>
      <c r="AL74" s="115"/>
      <c r="AM74" s="115"/>
      <c r="AN74" s="116">
        <f>SUM(AG74,AT74)</f>
        <v>0</v>
      </c>
      <c r="AO74" s="115"/>
      <c r="AP74" s="115"/>
      <c r="AQ74" s="117" t="s">
        <v>79</v>
      </c>
      <c r="AR74" s="118"/>
      <c r="AS74" s="119">
        <v>0</v>
      </c>
      <c r="AT74" s="120">
        <f>ROUND(SUM(AV74:AW74),2)</f>
        <v>0</v>
      </c>
      <c r="AU74" s="121">
        <f>'SO 801 - Rekultivace stáv...'!P83</f>
        <v>0</v>
      </c>
      <c r="AV74" s="120">
        <f>'SO 801 - Rekultivace stáv...'!J33</f>
        <v>0</v>
      </c>
      <c r="AW74" s="120">
        <f>'SO 801 - Rekultivace stáv...'!J34</f>
        <v>0</v>
      </c>
      <c r="AX74" s="120">
        <f>'SO 801 - Rekultivace stáv...'!J35</f>
        <v>0</v>
      </c>
      <c r="AY74" s="120">
        <f>'SO 801 - Rekultivace stáv...'!J36</f>
        <v>0</v>
      </c>
      <c r="AZ74" s="120">
        <f>'SO 801 - Rekultivace stáv...'!F33</f>
        <v>0</v>
      </c>
      <c r="BA74" s="120">
        <f>'SO 801 - Rekultivace stáv...'!F34</f>
        <v>0</v>
      </c>
      <c r="BB74" s="120">
        <f>'SO 801 - Rekultivace stáv...'!F35</f>
        <v>0</v>
      </c>
      <c r="BC74" s="120">
        <f>'SO 801 - Rekultivace stáv...'!F36</f>
        <v>0</v>
      </c>
      <c r="BD74" s="122">
        <f>'SO 801 - Rekultivace stáv...'!F37</f>
        <v>0</v>
      </c>
      <c r="BE74" s="7"/>
      <c r="BT74" s="123" t="s">
        <v>80</v>
      </c>
      <c r="BV74" s="123" t="s">
        <v>74</v>
      </c>
      <c r="BW74" s="123" t="s">
        <v>140</v>
      </c>
      <c r="BX74" s="123" t="s">
        <v>5</v>
      </c>
      <c r="CL74" s="123" t="s">
        <v>19</v>
      </c>
      <c r="CM74" s="123" t="s">
        <v>82</v>
      </c>
    </row>
    <row r="75" s="7" customFormat="1" ht="16.5" customHeight="1">
      <c r="A75" s="111" t="s">
        <v>76</v>
      </c>
      <c r="B75" s="112"/>
      <c r="C75" s="113"/>
      <c r="D75" s="114" t="s">
        <v>141</v>
      </c>
      <c r="E75" s="114"/>
      <c r="F75" s="114"/>
      <c r="G75" s="114"/>
      <c r="H75" s="114"/>
      <c r="I75" s="115"/>
      <c r="J75" s="114" t="s">
        <v>142</v>
      </c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6">
        <f>'VON - Vedlejší a ostatní ...'!J30</f>
        <v>0</v>
      </c>
      <c r="AH75" s="115"/>
      <c r="AI75" s="115"/>
      <c r="AJ75" s="115"/>
      <c r="AK75" s="115"/>
      <c r="AL75" s="115"/>
      <c r="AM75" s="115"/>
      <c r="AN75" s="116">
        <f>SUM(AG75,AT75)</f>
        <v>0</v>
      </c>
      <c r="AO75" s="115"/>
      <c r="AP75" s="115"/>
      <c r="AQ75" s="117" t="s">
        <v>141</v>
      </c>
      <c r="AR75" s="118"/>
      <c r="AS75" s="134">
        <v>0</v>
      </c>
      <c r="AT75" s="135">
        <f>ROUND(SUM(AV75:AW75),2)</f>
        <v>0</v>
      </c>
      <c r="AU75" s="136">
        <f>'VON - Vedlejší a ostatní ...'!P85</f>
        <v>0</v>
      </c>
      <c r="AV75" s="135">
        <f>'VON - Vedlejší a ostatní ...'!J33</f>
        <v>0</v>
      </c>
      <c r="AW75" s="135">
        <f>'VON - Vedlejší a ostatní ...'!J34</f>
        <v>0</v>
      </c>
      <c r="AX75" s="135">
        <f>'VON - Vedlejší a ostatní ...'!J35</f>
        <v>0</v>
      </c>
      <c r="AY75" s="135">
        <f>'VON - Vedlejší a ostatní ...'!J36</f>
        <v>0</v>
      </c>
      <c r="AZ75" s="135">
        <f>'VON - Vedlejší a ostatní ...'!F33</f>
        <v>0</v>
      </c>
      <c r="BA75" s="135">
        <f>'VON - Vedlejší a ostatní ...'!F34</f>
        <v>0</v>
      </c>
      <c r="BB75" s="135">
        <f>'VON - Vedlejší a ostatní ...'!F35</f>
        <v>0</v>
      </c>
      <c r="BC75" s="135">
        <f>'VON - Vedlejší a ostatní ...'!F36</f>
        <v>0</v>
      </c>
      <c r="BD75" s="137">
        <f>'VON - Vedlejší a ostatní ...'!F37</f>
        <v>0</v>
      </c>
      <c r="BE75" s="7"/>
      <c r="BT75" s="123" t="s">
        <v>80</v>
      </c>
      <c r="BV75" s="123" t="s">
        <v>74</v>
      </c>
      <c r="BW75" s="123" t="s">
        <v>143</v>
      </c>
      <c r="BX75" s="123" t="s">
        <v>5</v>
      </c>
      <c r="CL75" s="123" t="s">
        <v>19</v>
      </c>
      <c r="CM75" s="123" t="s">
        <v>82</v>
      </c>
    </row>
    <row r="76" s="2" customFormat="1" ht="30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="2" customFormat="1" ht="6.96" customHeight="1">
      <c r="A77" s="3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4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</sheetData>
  <sheetProtection sheet="1" formatColumns="0" formatRows="0" objects="1" scenarios="1" spinCount="100000" saltValue="9irevsh4y+UE30D5+zV284GsY+aCHuvJbteuSoXsBs9DQYhfeYh2xOyaIOVrn9r26GlQNV9Mbo7iSDbPTDzaGg==" hashValue="0tLU0yIvGpJsGyHnSAN39zFG5FbFuTxZ+v0u5hga2CtS/aDn+cFq7y2xNc2jVwqtmoJvfmaD1LDdqkF18/nhMA==" algorithmName="SHA-512" password="CC35"/>
  <mergeCells count="122">
    <mergeCell ref="C52:G52"/>
    <mergeCell ref="D60:H60"/>
    <mergeCell ref="D56:H56"/>
    <mergeCell ref="D57:H57"/>
    <mergeCell ref="D55:H55"/>
    <mergeCell ref="E64:I64"/>
    <mergeCell ref="E63:I63"/>
    <mergeCell ref="E58:I58"/>
    <mergeCell ref="E62:I62"/>
    <mergeCell ref="E61:I61"/>
    <mergeCell ref="E59:I59"/>
    <mergeCell ref="I52:AF52"/>
    <mergeCell ref="J56:AF56"/>
    <mergeCell ref="J57:AF57"/>
    <mergeCell ref="J60:AF60"/>
    <mergeCell ref="J55:AF55"/>
    <mergeCell ref="K61:AF61"/>
    <mergeCell ref="K59:AF59"/>
    <mergeCell ref="K62:AF62"/>
    <mergeCell ref="K63:AF63"/>
    <mergeCell ref="K58:AF58"/>
    <mergeCell ref="K64:AF64"/>
    <mergeCell ref="L45:AO45"/>
    <mergeCell ref="E65:I65"/>
    <mergeCell ref="K65:AF65"/>
    <mergeCell ref="E66:I66"/>
    <mergeCell ref="K66:AF66"/>
    <mergeCell ref="E67:I67"/>
    <mergeCell ref="K67:AF67"/>
    <mergeCell ref="E68:I68"/>
    <mergeCell ref="K68:AF68"/>
    <mergeCell ref="E69:I69"/>
    <mergeCell ref="K69:AF69"/>
    <mergeCell ref="E70:I70"/>
    <mergeCell ref="K70:AF70"/>
    <mergeCell ref="D71:H71"/>
    <mergeCell ref="J71:AF71"/>
    <mergeCell ref="D72:H72"/>
    <mergeCell ref="J72:AF72"/>
    <mergeCell ref="D73:H73"/>
    <mergeCell ref="J73:AF73"/>
    <mergeCell ref="D74:H74"/>
    <mergeCell ref="J74:AF74"/>
    <mergeCell ref="D75:H75"/>
    <mergeCell ref="J75:AF7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52:AM52"/>
    <mergeCell ref="AG62:AM62"/>
    <mergeCell ref="AG57:AM57"/>
    <mergeCell ref="AG63:AM63"/>
    <mergeCell ref="AG60:AM60"/>
    <mergeCell ref="AG61:AM61"/>
    <mergeCell ref="AG55:AM55"/>
    <mergeCell ref="AG56:AM56"/>
    <mergeCell ref="AG58:AM58"/>
    <mergeCell ref="AG64:AM64"/>
    <mergeCell ref="AG59:AM59"/>
    <mergeCell ref="AM49:AP49"/>
    <mergeCell ref="AM47:AN47"/>
    <mergeCell ref="AM50:AP50"/>
    <mergeCell ref="AN63:AP63"/>
    <mergeCell ref="AN64:AP64"/>
    <mergeCell ref="AN57:AP57"/>
    <mergeCell ref="AN62:AP62"/>
    <mergeCell ref="AN61:AP61"/>
    <mergeCell ref="AN60:AP60"/>
    <mergeCell ref="AN55:AP55"/>
    <mergeCell ref="AN59:AP59"/>
    <mergeCell ref="AN56:AP56"/>
    <mergeCell ref="AN52:AP5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N74:AP74"/>
    <mergeCell ref="AG74:AM74"/>
    <mergeCell ref="AN75:AP75"/>
    <mergeCell ref="AG75:AM75"/>
    <mergeCell ref="AN54:AP54"/>
  </mergeCells>
  <hyperlinks>
    <hyperlink ref="A55" location="'SO 001 - Příprava staveniště'!C2" display="/"/>
    <hyperlink ref="A56" location="'SO 101 - Rekonstrukce poz...'!C2" display="/"/>
    <hyperlink ref="A58" location="'SO 102.1 - Propustek pod ...'!C2" display="/"/>
    <hyperlink ref="A59" location="'SO 102.2 - Propustek pod ...'!C2" display="/"/>
    <hyperlink ref="A61" location="'SO 103.1 - Propustek pod ...'!C2" display="/"/>
    <hyperlink ref="A62" location="'SO 103.2 - Propustek pod ...'!C2" display="/"/>
    <hyperlink ref="A63" location="'SO 103.3 - Propustek pod ...'!C2" display="/"/>
    <hyperlink ref="A64" location="'SO 103.4 - Propustek pod ...'!C2" display="/"/>
    <hyperlink ref="A65" location="'SO 103.5 - Propustek pod ...'!C2" display="/"/>
    <hyperlink ref="A66" location="'SO 103.6 - Propustek pod ...'!C2" display="/"/>
    <hyperlink ref="A67" location="'SO 103.7 - Propustek pod ...'!C2" display="/"/>
    <hyperlink ref="A68" location="'SO 103.8 - Propustek pod ...'!C2" display="/"/>
    <hyperlink ref="A69" location="'SO 103.9 - Propustek pod ...'!C2" display="/"/>
    <hyperlink ref="A70" location="'SO 103.10 - Propustek pod...'!C2" display="/"/>
    <hyperlink ref="A71" location="'SO 201 - Opěrná zeď'!C2" display="/"/>
    <hyperlink ref="A72" location="'SO 401 - Ochrana optickéh...'!C2" display="/"/>
    <hyperlink ref="A73" location="'SO 501 - Ochrana plynovod...'!C2" display="/"/>
    <hyperlink ref="A74" location="'SO 801 - Rekultivace stáv...'!C2" display="/"/>
    <hyperlink ref="A75" location="'VON - Vedlejší a ostatní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1" customFormat="1" ht="12" customHeight="1">
      <c r="B8" s="20"/>
      <c r="D8" s="142" t="s">
        <v>145</v>
      </c>
      <c r="L8" s="20"/>
    </row>
    <row r="9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45" t="s">
        <v>1205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  2)</f>
        <v>0</v>
      </c>
      <c r="G35" s="38"/>
      <c r="H35" s="38"/>
      <c r="I35" s="157">
        <v>0.20999999999999999</v>
      </c>
      <c r="J35" s="156">
        <f>ROUND(((SUM(BE91:BE209))*I35),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44</v>
      </c>
      <c r="F36" s="156">
        <f>ROUND((SUM(BF91:BF209)),  2)</f>
        <v>0</v>
      </c>
      <c r="G36" s="38"/>
      <c r="H36" s="38"/>
      <c r="I36" s="157">
        <v>0.14999999999999999</v>
      </c>
      <c r="J36" s="156">
        <f>ROUND(((SUM(BF91:BF209))*I36),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56">
        <f>ROUND((SUM(BG91:BG209)),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46</v>
      </c>
      <c r="F38" s="156">
        <f>ROUND((SUM(BH91:BH209)),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47</v>
      </c>
      <c r="F39" s="156">
        <f>ROUND((SUM(BI91:BI209)),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30" customHeight="1">
      <c r="A54" s="38"/>
      <c r="B54" s="39"/>
      <c r="C54" s="40"/>
      <c r="D54" s="40"/>
      <c r="E54" s="69" t="str">
        <f>E11</f>
        <v>SO 103.5 - Propustek pod sjezdem DN 600 v km 0,723 95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="9" customFormat="1" ht="24.96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30" customHeight="1">
      <c r="A83" s="38"/>
      <c r="B83" s="39"/>
      <c r="C83" s="40"/>
      <c r="D83" s="40"/>
      <c r="E83" s="69" t="str">
        <f>E11</f>
        <v>SO 103.5 - Propustek pod sjezdem DN 600 v km 0,723 95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53.993501360000003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="12" customFormat="1" ht="25.92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53.993501360000003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15.983000000000001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10.736000000000001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="2" customFormat="1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="2" customFormat="1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="2" customFormat="1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="13" customFormat="1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="13" customFormat="1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="14" customFormat="1">
      <c r="A100" s="14"/>
      <c r="B100" s="242"/>
      <c r="C100" s="243"/>
      <c r="D100" s="225" t="s">
        <v>181</v>
      </c>
      <c r="E100" s="244" t="s">
        <v>19</v>
      </c>
      <c r="F100" s="245" t="s">
        <v>1206</v>
      </c>
      <c r="G100" s="243"/>
      <c r="H100" s="246">
        <v>10.736000000000001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10.736000000000001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="2" customFormat="1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="14" customFormat="1">
      <c r="A103" s="14"/>
      <c r="B103" s="242"/>
      <c r="C103" s="243"/>
      <c r="D103" s="225" t="s">
        <v>181</v>
      </c>
      <c r="E103" s="244" t="s">
        <v>19</v>
      </c>
      <c r="F103" s="245" t="s">
        <v>1207</v>
      </c>
      <c r="G103" s="243"/>
      <c r="H103" s="246">
        <v>10.736000000000001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19.324999999999999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="2" customFormat="1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="2" customFormat="1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="14" customFormat="1">
      <c r="A107" s="14"/>
      <c r="B107" s="242"/>
      <c r="C107" s="243"/>
      <c r="D107" s="225" t="s">
        <v>181</v>
      </c>
      <c r="E107" s="244" t="s">
        <v>19</v>
      </c>
      <c r="F107" s="245" t="s">
        <v>1207</v>
      </c>
      <c r="G107" s="243"/>
      <c r="H107" s="246">
        <v>10.736000000000001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="14" customFormat="1">
      <c r="A108" s="14"/>
      <c r="B108" s="242"/>
      <c r="C108" s="243"/>
      <c r="D108" s="225" t="s">
        <v>181</v>
      </c>
      <c r="E108" s="243"/>
      <c r="F108" s="245" t="s">
        <v>1208</v>
      </c>
      <c r="G108" s="243"/>
      <c r="H108" s="246">
        <v>19.324999999999999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0.73899999999999999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="2" customFormat="1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="2" customFormat="1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="13" customFormat="1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="14" customFormat="1">
      <c r="A113" s="14"/>
      <c r="B113" s="242"/>
      <c r="C113" s="243"/>
      <c r="D113" s="225" t="s">
        <v>181</v>
      </c>
      <c r="E113" s="244" t="s">
        <v>19</v>
      </c>
      <c r="F113" s="245" t="s">
        <v>1209</v>
      </c>
      <c r="G113" s="243"/>
      <c r="H113" s="246">
        <v>0.73899999999999999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6.8719999999999999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="2" customFormat="1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="2" customFormat="1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="13" customFormat="1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="14" customFormat="1">
      <c r="A118" s="14"/>
      <c r="B118" s="242"/>
      <c r="C118" s="243"/>
      <c r="D118" s="225" t="s">
        <v>181</v>
      </c>
      <c r="E118" s="244" t="s">
        <v>19</v>
      </c>
      <c r="F118" s="245" t="s">
        <v>1210</v>
      </c>
      <c r="G118" s="243"/>
      <c r="H118" s="246">
        <v>6.8719999999999999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15.983000000000001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15.983000000000001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="2" customFormat="1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="2" customFormat="1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="2" customFormat="1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="13" customFormat="1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="14" customFormat="1">
      <c r="A124" s="14"/>
      <c r="B124" s="242"/>
      <c r="C124" s="243"/>
      <c r="D124" s="225" t="s">
        <v>181</v>
      </c>
      <c r="E124" s="244" t="s">
        <v>19</v>
      </c>
      <c r="F124" s="245" t="s">
        <v>1209</v>
      </c>
      <c r="G124" s="243"/>
      <c r="H124" s="246">
        <v>0.73899999999999999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="14" customFormat="1">
      <c r="A125" s="14"/>
      <c r="B125" s="242"/>
      <c r="C125" s="243"/>
      <c r="D125" s="225" t="s">
        <v>181</v>
      </c>
      <c r="E125" s="244" t="s">
        <v>19</v>
      </c>
      <c r="F125" s="245" t="s">
        <v>1210</v>
      </c>
      <c r="G125" s="243"/>
      <c r="H125" s="246">
        <v>6.8719999999999999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="14" customFormat="1">
      <c r="A126" s="14"/>
      <c r="B126" s="242"/>
      <c r="C126" s="243"/>
      <c r="D126" s="225" t="s">
        <v>181</v>
      </c>
      <c r="E126" s="243"/>
      <c r="F126" s="245" t="s">
        <v>1211</v>
      </c>
      <c r="G126" s="243"/>
      <c r="H126" s="246">
        <v>15.983000000000001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22.079999999999998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="2" customFormat="1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="2" customFormat="1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="13" customFormat="1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="14" customFormat="1">
      <c r="A131" s="14"/>
      <c r="B131" s="242"/>
      <c r="C131" s="243"/>
      <c r="D131" s="225" t="s">
        <v>181</v>
      </c>
      <c r="E131" s="244" t="s">
        <v>19</v>
      </c>
      <c r="F131" s="245" t="s">
        <v>1212</v>
      </c>
      <c r="G131" s="243"/>
      <c r="H131" s="246">
        <v>22.079999999999998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2.9439479999999998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="2" customFormat="1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="2" customFormat="1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="13" customFormat="1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4.7000000000000002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0.012408000000000001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="2" customFormat="1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="2" customFormat="1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="13" customFormat="1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4.7000000000000002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4.7000000000000002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6.5378810000000005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8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0.0132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="2" customFormat="1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="2" customFormat="1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="13" customFormat="1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="14" customFormat="1">
      <c r="A151" s="14"/>
      <c r="B151" s="242"/>
      <c r="C151" s="243"/>
      <c r="D151" s="225" t="s">
        <v>181</v>
      </c>
      <c r="E151" s="244" t="s">
        <v>19</v>
      </c>
      <c r="F151" s="245" t="s">
        <v>1199</v>
      </c>
      <c r="G151" s="243"/>
      <c r="H151" s="246">
        <v>8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8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0.040000000000000001</v>
      </c>
      <c r="R152" s="221">
        <f>Q152*H152</f>
        <v>0.32000000000000001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="2" customFormat="1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="2" customFormat="1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0.26400000000000001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="2" customFormat="1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="2" customFormat="1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="13" customFormat="1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="13" customFormat="1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="14" customFormat="1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2.302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="2" customFormat="1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="2" customFormat="1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="13" customFormat="1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="13" customFormat="1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="14" customFormat="1">
      <c r="A166" s="14"/>
      <c r="B166" s="242"/>
      <c r="C166" s="243"/>
      <c r="D166" s="225" t="s">
        <v>181</v>
      </c>
      <c r="E166" s="244" t="s">
        <v>19</v>
      </c>
      <c r="F166" s="245" t="s">
        <v>1213</v>
      </c>
      <c r="G166" s="243"/>
      <c r="H166" s="246">
        <v>2.302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1.9890000000000001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="2" customFormat="1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="2" customFormat="1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="13" customFormat="1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="13" customFormat="1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="14" customFormat="1">
      <c r="A172" s="14"/>
      <c r="B172" s="242"/>
      <c r="C172" s="243"/>
      <c r="D172" s="225" t="s">
        <v>181</v>
      </c>
      <c r="E172" s="244" t="s">
        <v>19</v>
      </c>
      <c r="F172" s="245" t="s">
        <v>1214</v>
      </c>
      <c r="G172" s="243"/>
      <c r="H172" s="246">
        <v>1.9890000000000001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2.976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="2" customFormat="1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="2" customFormat="1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="13" customFormat="1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="13" customFormat="1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="14" customFormat="1">
      <c r="A178" s="14"/>
      <c r="B178" s="242"/>
      <c r="C178" s="243"/>
      <c r="D178" s="225" t="s">
        <v>181</v>
      </c>
      <c r="E178" s="244" t="s">
        <v>19</v>
      </c>
      <c r="F178" s="245" t="s">
        <v>1215</v>
      </c>
      <c r="G178" s="243"/>
      <c r="H178" s="246">
        <v>2.976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0.17999999999999999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="2" customFormat="1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="2" customFormat="1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="13" customFormat="1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="14" customFormat="1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0.17999999999999999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13.949999999999999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0.44478000000000001</v>
      </c>
      <c r="R184" s="221">
        <f>Q184*H184</f>
        <v>6.2046809999999999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="2" customFormat="1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="2" customFormat="1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="2" customFormat="1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="13" customFormat="1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="14" customFormat="1">
      <c r="A189" s="14"/>
      <c r="B189" s="242"/>
      <c r="C189" s="243"/>
      <c r="D189" s="225" t="s">
        <v>181</v>
      </c>
      <c r="E189" s="244" t="s">
        <v>19</v>
      </c>
      <c r="F189" s="245" t="s">
        <v>1216</v>
      </c>
      <c r="G189" s="243"/>
      <c r="H189" s="246">
        <v>13.949999999999999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28.516264360000001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12.5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0.88534999999999997</v>
      </c>
      <c r="R191" s="221">
        <f>Q191*H191</f>
        <v>11.066875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="2" customFormat="1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="2" customFormat="1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="2" customFormat="1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="13" customFormat="1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="14" customFormat="1">
      <c r="A196" s="14"/>
      <c r="B196" s="242"/>
      <c r="C196" s="243"/>
      <c r="D196" s="225" t="s">
        <v>181</v>
      </c>
      <c r="E196" s="244" t="s">
        <v>19</v>
      </c>
      <c r="F196" s="245" t="s">
        <v>1175</v>
      </c>
      <c r="G196" s="243"/>
      <c r="H196" s="246">
        <v>12.5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12.625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0.59999999999999998</v>
      </c>
      <c r="R197" s="221">
        <f>Q197*H197</f>
        <v>7.5749999999999993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="2" customFormat="1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="2" customFormat="1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="14" customFormat="1">
      <c r="A200" s="14"/>
      <c r="B200" s="242"/>
      <c r="C200" s="243"/>
      <c r="D200" s="225" t="s">
        <v>181</v>
      </c>
      <c r="E200" s="243"/>
      <c r="F200" s="245" t="s">
        <v>1176</v>
      </c>
      <c r="G200" s="243"/>
      <c r="H200" s="246">
        <v>12.625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4.008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9.8743893600000003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="2" customFormat="1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="2" customFormat="1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="13" customFormat="1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="14" customFormat="1">
      <c r="A205" s="14"/>
      <c r="B205" s="242"/>
      <c r="C205" s="243"/>
      <c r="D205" s="225" t="s">
        <v>181</v>
      </c>
      <c r="E205" s="244" t="s">
        <v>19</v>
      </c>
      <c r="F205" s="245" t="s">
        <v>1217</v>
      </c>
      <c r="G205" s="243"/>
      <c r="H205" s="246">
        <v>4.008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53.994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="2" customFormat="1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="2" customFormat="1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="2" customFormat="1" ht="6.96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sheet="1" autoFilter="0" formatColumns="0" formatRows="0" objects="1" scenarios="1" spinCount="100000" saltValue="IuHeYS6hVvADdGu70t6neQrnXBkB3/cib6YcAgiZgVtoFoeEjEA8tJ4+ZFS+ak/RaP/rs2Hbh0I8/Vu61RhuLw==" hashValue="iSek7/SB1lCnhC10YOe2RhInoOrsOWSAlpL5eEfCIi/bIcgDBEGYzGcQs9TMro9DjhhuFnKJiiGqpRx0j6Dc1w==" algorithmName="SHA-512" password="CC35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2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1" customFormat="1" ht="12" customHeight="1">
      <c r="B8" s="20"/>
      <c r="D8" s="142" t="s">
        <v>145</v>
      </c>
      <c r="L8" s="20"/>
    </row>
    <row r="9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45" t="s">
        <v>1218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  2)</f>
        <v>0</v>
      </c>
      <c r="G35" s="38"/>
      <c r="H35" s="38"/>
      <c r="I35" s="157">
        <v>0.20999999999999999</v>
      </c>
      <c r="J35" s="156">
        <f>ROUND(((SUM(BE91:BE209))*I35),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44</v>
      </c>
      <c r="F36" s="156">
        <f>ROUND((SUM(BF91:BF209)),  2)</f>
        <v>0</v>
      </c>
      <c r="G36" s="38"/>
      <c r="H36" s="38"/>
      <c r="I36" s="157">
        <v>0.14999999999999999</v>
      </c>
      <c r="J36" s="156">
        <f>ROUND(((SUM(BF91:BF209))*I36),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56">
        <f>ROUND((SUM(BG91:BG209)),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46</v>
      </c>
      <c r="F38" s="156">
        <f>ROUND((SUM(BH91:BH209)),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47</v>
      </c>
      <c r="F39" s="156">
        <f>ROUND((SUM(BI91:BI209)),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30" customHeight="1">
      <c r="A54" s="38"/>
      <c r="B54" s="39"/>
      <c r="C54" s="40"/>
      <c r="D54" s="40"/>
      <c r="E54" s="69" t="str">
        <f>E11</f>
        <v>SO 103.6 - Propustek pod sjezdem DN 600 v km 1,345 89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="9" customFormat="1" ht="24.96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30" customHeight="1">
      <c r="A83" s="38"/>
      <c r="B83" s="39"/>
      <c r="C83" s="40"/>
      <c r="D83" s="40"/>
      <c r="E83" s="69" t="str">
        <f>E11</f>
        <v>SO 103.6 - Propustek pod sjezdem DN 600 v km 1,345 89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62.856583430000001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="12" customFormat="1" ht="25.92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62.856583430000001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20.238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12.560000000000001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="2" customFormat="1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="2" customFormat="1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="2" customFormat="1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="13" customFormat="1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="13" customFormat="1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="14" customFormat="1">
      <c r="A100" s="14"/>
      <c r="B100" s="242"/>
      <c r="C100" s="243"/>
      <c r="D100" s="225" t="s">
        <v>181</v>
      </c>
      <c r="E100" s="244" t="s">
        <v>19</v>
      </c>
      <c r="F100" s="245" t="s">
        <v>1219</v>
      </c>
      <c r="G100" s="243"/>
      <c r="H100" s="246">
        <v>12.560000000000001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12.560000000000001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="2" customFormat="1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="14" customFormat="1">
      <c r="A103" s="14"/>
      <c r="B103" s="242"/>
      <c r="C103" s="243"/>
      <c r="D103" s="225" t="s">
        <v>181</v>
      </c>
      <c r="E103" s="244" t="s">
        <v>19</v>
      </c>
      <c r="F103" s="245" t="s">
        <v>1220</v>
      </c>
      <c r="G103" s="243"/>
      <c r="H103" s="246">
        <v>12.560000000000001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22.608000000000001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="2" customFormat="1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="2" customFormat="1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="14" customFormat="1">
      <c r="A107" s="14"/>
      <c r="B107" s="242"/>
      <c r="C107" s="243"/>
      <c r="D107" s="225" t="s">
        <v>181</v>
      </c>
      <c r="E107" s="244" t="s">
        <v>19</v>
      </c>
      <c r="F107" s="245" t="s">
        <v>1220</v>
      </c>
      <c r="G107" s="243"/>
      <c r="H107" s="246">
        <v>12.560000000000001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="14" customFormat="1">
      <c r="A108" s="14"/>
      <c r="B108" s="242"/>
      <c r="C108" s="243"/>
      <c r="D108" s="225" t="s">
        <v>181</v>
      </c>
      <c r="E108" s="243"/>
      <c r="F108" s="245" t="s">
        <v>1221</v>
      </c>
      <c r="G108" s="243"/>
      <c r="H108" s="246">
        <v>22.608000000000001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1.008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="2" customFormat="1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="2" customFormat="1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="13" customFormat="1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="14" customFormat="1">
      <c r="A113" s="14"/>
      <c r="B113" s="242"/>
      <c r="C113" s="243"/>
      <c r="D113" s="225" t="s">
        <v>181</v>
      </c>
      <c r="E113" s="244" t="s">
        <v>19</v>
      </c>
      <c r="F113" s="245" t="s">
        <v>1222</v>
      </c>
      <c r="G113" s="243"/>
      <c r="H113" s="246">
        <v>1.008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8.6289999999999996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="2" customFormat="1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="2" customFormat="1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="13" customFormat="1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="14" customFormat="1">
      <c r="A118" s="14"/>
      <c r="B118" s="242"/>
      <c r="C118" s="243"/>
      <c r="D118" s="225" t="s">
        <v>181</v>
      </c>
      <c r="E118" s="244" t="s">
        <v>19</v>
      </c>
      <c r="F118" s="245" t="s">
        <v>1223</v>
      </c>
      <c r="G118" s="243"/>
      <c r="H118" s="246">
        <v>8.6289999999999996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20.238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20.238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="2" customFormat="1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="2" customFormat="1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="2" customFormat="1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="13" customFormat="1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="14" customFormat="1">
      <c r="A124" s="14"/>
      <c r="B124" s="242"/>
      <c r="C124" s="243"/>
      <c r="D124" s="225" t="s">
        <v>181</v>
      </c>
      <c r="E124" s="244" t="s">
        <v>19</v>
      </c>
      <c r="F124" s="245" t="s">
        <v>1222</v>
      </c>
      <c r="G124" s="243"/>
      <c r="H124" s="246">
        <v>1.008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="14" customFormat="1">
      <c r="A125" s="14"/>
      <c r="B125" s="242"/>
      <c r="C125" s="243"/>
      <c r="D125" s="225" t="s">
        <v>181</v>
      </c>
      <c r="E125" s="244" t="s">
        <v>19</v>
      </c>
      <c r="F125" s="245" t="s">
        <v>1223</v>
      </c>
      <c r="G125" s="243"/>
      <c r="H125" s="246">
        <v>8.6289999999999996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="14" customFormat="1">
      <c r="A126" s="14"/>
      <c r="B126" s="242"/>
      <c r="C126" s="243"/>
      <c r="D126" s="225" t="s">
        <v>181</v>
      </c>
      <c r="E126" s="243"/>
      <c r="F126" s="245" t="s">
        <v>1224</v>
      </c>
      <c r="G126" s="243"/>
      <c r="H126" s="246">
        <v>20.238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24.960000000000001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="2" customFormat="1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="2" customFormat="1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="13" customFormat="1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="14" customFormat="1">
      <c r="A131" s="14"/>
      <c r="B131" s="242"/>
      <c r="C131" s="243"/>
      <c r="D131" s="225" t="s">
        <v>181</v>
      </c>
      <c r="E131" s="244" t="s">
        <v>19</v>
      </c>
      <c r="F131" s="245" t="s">
        <v>1225</v>
      </c>
      <c r="G131" s="243"/>
      <c r="H131" s="246">
        <v>24.960000000000001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2.9439479999999998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="2" customFormat="1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="2" customFormat="1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="13" customFormat="1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4.7000000000000002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0.012408000000000001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="2" customFormat="1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="2" customFormat="1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="13" customFormat="1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4.7000000000000002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4.7000000000000002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2.6848779999999999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10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0.016500000000000001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="2" customFormat="1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="2" customFormat="1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="13" customFormat="1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="14" customFormat="1">
      <c r="A151" s="14"/>
      <c r="B151" s="242"/>
      <c r="C151" s="243"/>
      <c r="D151" s="225" t="s">
        <v>181</v>
      </c>
      <c r="E151" s="244" t="s">
        <v>19</v>
      </c>
      <c r="F151" s="245" t="s">
        <v>1226</v>
      </c>
      <c r="G151" s="243"/>
      <c r="H151" s="246">
        <v>10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10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0.040000000000000001</v>
      </c>
      <c r="R152" s="221">
        <f>Q152*H152</f>
        <v>0.40000000000000002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="2" customFormat="1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="2" customFormat="1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0.26400000000000001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="2" customFormat="1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="2" customFormat="1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="13" customFormat="1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="13" customFormat="1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="14" customFormat="1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0.84199999999999997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="2" customFormat="1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="2" customFormat="1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="13" customFormat="1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="13" customFormat="1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="14" customFormat="1">
      <c r="A166" s="14"/>
      <c r="B166" s="242"/>
      <c r="C166" s="243"/>
      <c r="D166" s="225" t="s">
        <v>181</v>
      </c>
      <c r="E166" s="244" t="s">
        <v>19</v>
      </c>
      <c r="F166" s="245" t="s">
        <v>1227</v>
      </c>
      <c r="G166" s="243"/>
      <c r="H166" s="246">
        <v>0.84199999999999997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2.3140000000000001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="2" customFormat="1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="2" customFormat="1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="13" customFormat="1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="13" customFormat="1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="14" customFormat="1">
      <c r="A172" s="14"/>
      <c r="B172" s="242"/>
      <c r="C172" s="243"/>
      <c r="D172" s="225" t="s">
        <v>181</v>
      </c>
      <c r="E172" s="244" t="s">
        <v>19</v>
      </c>
      <c r="F172" s="245" t="s">
        <v>1228</v>
      </c>
      <c r="G172" s="243"/>
      <c r="H172" s="246">
        <v>2.3140000000000001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3.52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="2" customFormat="1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="2" customFormat="1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="13" customFormat="1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="13" customFormat="1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="14" customFormat="1">
      <c r="A178" s="14"/>
      <c r="B178" s="242"/>
      <c r="C178" s="243"/>
      <c r="D178" s="225" t="s">
        <v>181</v>
      </c>
      <c r="E178" s="244" t="s">
        <v>19</v>
      </c>
      <c r="F178" s="245" t="s">
        <v>1229</v>
      </c>
      <c r="G178" s="243"/>
      <c r="H178" s="246">
        <v>3.52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0.17999999999999999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="2" customFormat="1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="2" customFormat="1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="13" customFormat="1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="14" customFormat="1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0.17999999999999999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5.0999999999999996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0.44478000000000001</v>
      </c>
      <c r="R184" s="221">
        <f>Q184*H184</f>
        <v>2.2683779999999998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="2" customFormat="1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="2" customFormat="1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="2" customFormat="1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="13" customFormat="1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="14" customFormat="1">
      <c r="A189" s="14"/>
      <c r="B189" s="242"/>
      <c r="C189" s="243"/>
      <c r="D189" s="225" t="s">
        <v>181</v>
      </c>
      <c r="E189" s="244" t="s">
        <v>19</v>
      </c>
      <c r="F189" s="245" t="s">
        <v>1230</v>
      </c>
      <c r="G189" s="243"/>
      <c r="H189" s="246">
        <v>5.0999999999999996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36.977349430000004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0.88534999999999997</v>
      </c>
      <c r="R191" s="221">
        <f>Q191*H191</f>
        <v>13.280249999999999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="2" customFormat="1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="2" customFormat="1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="2" customFormat="1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="13" customFormat="1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="14" customFormat="1">
      <c r="A196" s="14"/>
      <c r="B196" s="242"/>
      <c r="C196" s="243"/>
      <c r="D196" s="225" t="s">
        <v>181</v>
      </c>
      <c r="E196" s="244" t="s">
        <v>19</v>
      </c>
      <c r="F196" s="245" t="s">
        <v>1231</v>
      </c>
      <c r="G196" s="243"/>
      <c r="H196" s="246">
        <v>15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15.15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0.59999999999999998</v>
      </c>
      <c r="R197" s="221">
        <f>Q197*H197</f>
        <v>9.0899999999999999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="2" customFormat="1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="2" customFormat="1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="14" customFormat="1">
      <c r="A200" s="14"/>
      <c r="B200" s="242"/>
      <c r="C200" s="243"/>
      <c r="D200" s="225" t="s">
        <v>181</v>
      </c>
      <c r="E200" s="243"/>
      <c r="F200" s="245" t="s">
        <v>1232</v>
      </c>
      <c r="G200" s="243"/>
      <c r="H200" s="246">
        <v>15.15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5.9290000000000003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14.607099430000002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="2" customFormat="1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="2" customFormat="1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="13" customFormat="1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="14" customFormat="1">
      <c r="A205" s="14"/>
      <c r="B205" s="242"/>
      <c r="C205" s="243"/>
      <c r="D205" s="225" t="s">
        <v>181</v>
      </c>
      <c r="E205" s="244" t="s">
        <v>19</v>
      </c>
      <c r="F205" s="245" t="s">
        <v>1233</v>
      </c>
      <c r="G205" s="243"/>
      <c r="H205" s="246">
        <v>5.9290000000000003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62.856999999999999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="2" customFormat="1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="2" customFormat="1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="2" customFormat="1" ht="6.96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sheet="1" autoFilter="0" formatColumns="0" formatRows="0" objects="1" scenarios="1" spinCount="100000" saltValue="OyMvtht4CXgiit3RKYttoBUGZ8kJgMJWzaGW5Udok64rZPzGUO0T2FkFMRknaoFlrxznkCzlDF1J4V83qFTt3w==" hashValue="XqvMNX5FqDIyJVQBUwS7UFE0gXAykCKusfwU2hTaXG5u02TEpP2+GsqpmRTgSEaKf5nk/Ogf6tBfc2Twj0axnA==" algorithmName="SHA-512" password="CC35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2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1" customFormat="1" ht="12" customHeight="1">
      <c r="B8" s="20"/>
      <c r="D8" s="142" t="s">
        <v>145</v>
      </c>
      <c r="L8" s="20"/>
    </row>
    <row r="9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45" t="s">
        <v>1234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  2)</f>
        <v>0</v>
      </c>
      <c r="G35" s="38"/>
      <c r="H35" s="38"/>
      <c r="I35" s="157">
        <v>0.20999999999999999</v>
      </c>
      <c r="J35" s="156">
        <f>ROUND(((SUM(BE91:BE209))*I35),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44</v>
      </c>
      <c r="F36" s="156">
        <f>ROUND((SUM(BF91:BF209)),  2)</f>
        <v>0</v>
      </c>
      <c r="G36" s="38"/>
      <c r="H36" s="38"/>
      <c r="I36" s="157">
        <v>0.14999999999999999</v>
      </c>
      <c r="J36" s="156">
        <f>ROUND(((SUM(BF91:BF209))*I36),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56">
        <f>ROUND((SUM(BG91:BG209)),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46</v>
      </c>
      <c r="F38" s="156">
        <f>ROUND((SUM(BH91:BH209)),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47</v>
      </c>
      <c r="F39" s="156">
        <f>ROUND((SUM(BI91:BI209)),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30" customHeight="1">
      <c r="A54" s="38"/>
      <c r="B54" s="39"/>
      <c r="C54" s="40"/>
      <c r="D54" s="40"/>
      <c r="E54" s="69" t="str">
        <f>E11</f>
        <v>SO 103.7 - Propustek pod sjezdem DN 600 v km 2,240 20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="9" customFormat="1" ht="24.96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30" customHeight="1">
      <c r="A83" s="38"/>
      <c r="B83" s="39"/>
      <c r="C83" s="40"/>
      <c r="D83" s="40"/>
      <c r="E83" s="69" t="str">
        <f>E11</f>
        <v>SO 103.7 - Propustek pod sjezdem DN 600 v km 2,240 20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70.469183059999992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="12" customFormat="1" ht="25.92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70.469183059999992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21.664000000000001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13.728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="2" customFormat="1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="2" customFormat="1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="2" customFormat="1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="13" customFormat="1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="13" customFormat="1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="14" customFormat="1">
      <c r="A100" s="14"/>
      <c r="B100" s="242"/>
      <c r="C100" s="243"/>
      <c r="D100" s="225" t="s">
        <v>181</v>
      </c>
      <c r="E100" s="244" t="s">
        <v>19</v>
      </c>
      <c r="F100" s="245" t="s">
        <v>1235</v>
      </c>
      <c r="G100" s="243"/>
      <c r="H100" s="246">
        <v>13.728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13.728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="2" customFormat="1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="14" customFormat="1">
      <c r="A103" s="14"/>
      <c r="B103" s="242"/>
      <c r="C103" s="243"/>
      <c r="D103" s="225" t="s">
        <v>181</v>
      </c>
      <c r="E103" s="244" t="s">
        <v>19</v>
      </c>
      <c r="F103" s="245" t="s">
        <v>1236</v>
      </c>
      <c r="G103" s="243"/>
      <c r="H103" s="246">
        <v>13.728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24.710000000000001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="2" customFormat="1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="2" customFormat="1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="14" customFormat="1">
      <c r="A107" s="14"/>
      <c r="B107" s="242"/>
      <c r="C107" s="243"/>
      <c r="D107" s="225" t="s">
        <v>181</v>
      </c>
      <c r="E107" s="244" t="s">
        <v>19</v>
      </c>
      <c r="F107" s="245" t="s">
        <v>1236</v>
      </c>
      <c r="G107" s="243"/>
      <c r="H107" s="246">
        <v>13.728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="14" customFormat="1">
      <c r="A108" s="14"/>
      <c r="B108" s="242"/>
      <c r="C108" s="243"/>
      <c r="D108" s="225" t="s">
        <v>181</v>
      </c>
      <c r="E108" s="243"/>
      <c r="F108" s="245" t="s">
        <v>1237</v>
      </c>
      <c r="G108" s="243"/>
      <c r="H108" s="246">
        <v>24.710000000000001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0.83199999999999996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="2" customFormat="1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="2" customFormat="1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="13" customFormat="1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="14" customFormat="1">
      <c r="A113" s="14"/>
      <c r="B113" s="242"/>
      <c r="C113" s="243"/>
      <c r="D113" s="225" t="s">
        <v>181</v>
      </c>
      <c r="E113" s="244" t="s">
        <v>19</v>
      </c>
      <c r="F113" s="245" t="s">
        <v>1238</v>
      </c>
      <c r="G113" s="243"/>
      <c r="H113" s="246">
        <v>0.83199999999999996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9.484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="2" customFormat="1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="2" customFormat="1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="13" customFormat="1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="14" customFormat="1">
      <c r="A118" s="14"/>
      <c r="B118" s="242"/>
      <c r="C118" s="243"/>
      <c r="D118" s="225" t="s">
        <v>181</v>
      </c>
      <c r="E118" s="244" t="s">
        <v>19</v>
      </c>
      <c r="F118" s="245" t="s">
        <v>1239</v>
      </c>
      <c r="G118" s="243"/>
      <c r="H118" s="246">
        <v>9.484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21.664000000000001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21.664000000000001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="2" customFormat="1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="2" customFormat="1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="2" customFormat="1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="13" customFormat="1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="14" customFormat="1">
      <c r="A124" s="14"/>
      <c r="B124" s="242"/>
      <c r="C124" s="243"/>
      <c r="D124" s="225" t="s">
        <v>181</v>
      </c>
      <c r="E124" s="244" t="s">
        <v>19</v>
      </c>
      <c r="F124" s="245" t="s">
        <v>1238</v>
      </c>
      <c r="G124" s="243"/>
      <c r="H124" s="246">
        <v>0.83199999999999996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="14" customFormat="1">
      <c r="A125" s="14"/>
      <c r="B125" s="242"/>
      <c r="C125" s="243"/>
      <c r="D125" s="225" t="s">
        <v>181</v>
      </c>
      <c r="E125" s="244" t="s">
        <v>19</v>
      </c>
      <c r="F125" s="245" t="s">
        <v>1239</v>
      </c>
      <c r="G125" s="243"/>
      <c r="H125" s="246">
        <v>9.484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="14" customFormat="1">
      <c r="A126" s="14"/>
      <c r="B126" s="242"/>
      <c r="C126" s="243"/>
      <c r="D126" s="225" t="s">
        <v>181</v>
      </c>
      <c r="E126" s="243"/>
      <c r="F126" s="245" t="s">
        <v>1240</v>
      </c>
      <c r="G126" s="243"/>
      <c r="H126" s="246">
        <v>21.664000000000001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27.52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="2" customFormat="1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="2" customFormat="1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="13" customFormat="1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="14" customFormat="1">
      <c r="A131" s="14"/>
      <c r="B131" s="242"/>
      <c r="C131" s="243"/>
      <c r="D131" s="225" t="s">
        <v>181</v>
      </c>
      <c r="E131" s="244" t="s">
        <v>19</v>
      </c>
      <c r="F131" s="245" t="s">
        <v>1241</v>
      </c>
      <c r="G131" s="243"/>
      <c r="H131" s="246">
        <v>27.52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2.9439479999999998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="2" customFormat="1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="2" customFormat="1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="13" customFormat="1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4.7000000000000002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0.012408000000000001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="2" customFormat="1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="2" customFormat="1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="13" customFormat="1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4.7000000000000002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4.7000000000000002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3.2485404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12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0.019799999999999998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="2" customFormat="1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="2" customFormat="1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="13" customFormat="1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="14" customFormat="1">
      <c r="A151" s="14"/>
      <c r="B151" s="242"/>
      <c r="C151" s="243"/>
      <c r="D151" s="225" t="s">
        <v>181</v>
      </c>
      <c r="E151" s="244" t="s">
        <v>19</v>
      </c>
      <c r="F151" s="245" t="s">
        <v>1242</v>
      </c>
      <c r="G151" s="243"/>
      <c r="H151" s="246">
        <v>12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12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0.040000000000000001</v>
      </c>
      <c r="R152" s="221">
        <f>Q152*H152</f>
        <v>0.47999999999999998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="2" customFormat="1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="2" customFormat="1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0.26400000000000001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="2" customFormat="1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="2" customFormat="1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="13" customFormat="1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="13" customFormat="1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="14" customFormat="1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1.02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="2" customFormat="1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="2" customFormat="1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="13" customFormat="1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="13" customFormat="1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="14" customFormat="1">
      <c r="A166" s="14"/>
      <c r="B166" s="242"/>
      <c r="C166" s="243"/>
      <c r="D166" s="225" t="s">
        <v>181</v>
      </c>
      <c r="E166" s="244" t="s">
        <v>19</v>
      </c>
      <c r="F166" s="245" t="s">
        <v>1243</v>
      </c>
      <c r="G166" s="243"/>
      <c r="H166" s="246">
        <v>1.02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2.7280000000000002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="2" customFormat="1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="2" customFormat="1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="13" customFormat="1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="13" customFormat="1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="14" customFormat="1">
      <c r="A172" s="14"/>
      <c r="B172" s="242"/>
      <c r="C172" s="243"/>
      <c r="D172" s="225" t="s">
        <v>181</v>
      </c>
      <c r="E172" s="244" t="s">
        <v>19</v>
      </c>
      <c r="F172" s="245" t="s">
        <v>1244</v>
      </c>
      <c r="G172" s="243"/>
      <c r="H172" s="246">
        <v>2.7280000000000002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4.1280000000000001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="2" customFormat="1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="2" customFormat="1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="13" customFormat="1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="13" customFormat="1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="14" customFormat="1">
      <c r="A178" s="14"/>
      <c r="B178" s="242"/>
      <c r="C178" s="243"/>
      <c r="D178" s="225" t="s">
        <v>181</v>
      </c>
      <c r="E178" s="244" t="s">
        <v>19</v>
      </c>
      <c r="F178" s="245" t="s">
        <v>1245</v>
      </c>
      <c r="G178" s="243"/>
      <c r="H178" s="246">
        <v>4.1280000000000001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0.17999999999999999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="2" customFormat="1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="2" customFormat="1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="13" customFormat="1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="14" customFormat="1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0.17999999999999999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6.1799999999999997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0.44478000000000001</v>
      </c>
      <c r="R184" s="221">
        <f>Q184*H184</f>
        <v>2.7487404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="2" customFormat="1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="2" customFormat="1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="2" customFormat="1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="13" customFormat="1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="14" customFormat="1">
      <c r="A189" s="14"/>
      <c r="B189" s="242"/>
      <c r="C189" s="243"/>
      <c r="D189" s="225" t="s">
        <v>181</v>
      </c>
      <c r="E189" s="244" t="s">
        <v>19</v>
      </c>
      <c r="F189" s="245" t="s">
        <v>1246</v>
      </c>
      <c r="G189" s="243"/>
      <c r="H189" s="246">
        <v>6.1799999999999997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42.600286659999995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17.5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0.88534999999999997</v>
      </c>
      <c r="R191" s="221">
        <f>Q191*H191</f>
        <v>15.493625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="2" customFormat="1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="2" customFormat="1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="2" customFormat="1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="13" customFormat="1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="14" customFormat="1">
      <c r="A196" s="14"/>
      <c r="B196" s="242"/>
      <c r="C196" s="243"/>
      <c r="D196" s="225" t="s">
        <v>181</v>
      </c>
      <c r="E196" s="244" t="s">
        <v>19</v>
      </c>
      <c r="F196" s="245" t="s">
        <v>1247</v>
      </c>
      <c r="G196" s="243"/>
      <c r="H196" s="246">
        <v>17.5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17.675000000000001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0.59999999999999998</v>
      </c>
      <c r="R197" s="221">
        <f>Q197*H197</f>
        <v>10.605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="2" customFormat="1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="2" customFormat="1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="14" customFormat="1">
      <c r="A200" s="14"/>
      <c r="B200" s="242"/>
      <c r="C200" s="243"/>
      <c r="D200" s="225" t="s">
        <v>181</v>
      </c>
      <c r="E200" s="243"/>
      <c r="F200" s="245" t="s">
        <v>1248</v>
      </c>
      <c r="G200" s="243"/>
      <c r="H200" s="246">
        <v>17.675000000000001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6.6980000000000004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16.50166166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="2" customFormat="1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="2" customFormat="1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="13" customFormat="1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="14" customFormat="1">
      <c r="A205" s="14"/>
      <c r="B205" s="242"/>
      <c r="C205" s="243"/>
      <c r="D205" s="225" t="s">
        <v>181</v>
      </c>
      <c r="E205" s="244" t="s">
        <v>19</v>
      </c>
      <c r="F205" s="245" t="s">
        <v>1249</v>
      </c>
      <c r="G205" s="243"/>
      <c r="H205" s="246">
        <v>6.6980000000000004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70.468999999999994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="2" customFormat="1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="2" customFormat="1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="2" customFormat="1" ht="6.96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sheet="1" autoFilter="0" formatColumns="0" formatRows="0" objects="1" scenarios="1" spinCount="100000" saltValue="qYqmcXhFXX0zt25KvW1LmjDywh91q8ShO7pn+tGFdb5I67yTGj235HFZWEjHiwXgLAoqjDU1FoGdwQ4VJze7FQ==" hashValue="QcmlDl3E6ifDgQ2G3Lc53WovZOMk6pB60abKQ5RKKB4iggobS8Irc/WnnOF0DAqN+K2PgLbd7fXGpxgctTnDXw==" algorithmName="SHA-512" password="CC35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2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122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1" customFormat="1" ht="12" customHeight="1">
      <c r="B8" s="20"/>
      <c r="D8" s="142" t="s">
        <v>145</v>
      </c>
      <c r="L8" s="20"/>
    </row>
    <row r="9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45" t="s">
        <v>1250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  2)</f>
        <v>0</v>
      </c>
      <c r="G35" s="38"/>
      <c r="H35" s="38"/>
      <c r="I35" s="157">
        <v>0.20999999999999999</v>
      </c>
      <c r="J35" s="156">
        <f>ROUND(((SUM(BE91:BE209))*I35),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44</v>
      </c>
      <c r="F36" s="156">
        <f>ROUND((SUM(BF91:BF209)),  2)</f>
        <v>0</v>
      </c>
      <c r="G36" s="38"/>
      <c r="H36" s="38"/>
      <c r="I36" s="157">
        <v>0.14999999999999999</v>
      </c>
      <c r="J36" s="156">
        <f>ROUND(((SUM(BF91:BF209))*I36),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56">
        <f>ROUND((SUM(BG91:BG209)),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46</v>
      </c>
      <c r="F38" s="156">
        <f>ROUND((SUM(BH91:BH209)),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47</v>
      </c>
      <c r="F39" s="156">
        <f>ROUND((SUM(BI91:BI209)),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30" customHeight="1">
      <c r="A54" s="38"/>
      <c r="B54" s="39"/>
      <c r="C54" s="40"/>
      <c r="D54" s="40"/>
      <c r="E54" s="69" t="str">
        <f>E11</f>
        <v>SO 103.8 - Propustek pod sjezdem DN 600 v km 2,637 30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="9" customFormat="1" ht="24.96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30" customHeight="1">
      <c r="A83" s="38"/>
      <c r="B83" s="39"/>
      <c r="C83" s="40"/>
      <c r="D83" s="40"/>
      <c r="E83" s="69" t="str">
        <f>E11</f>
        <v>SO 103.8 - Propustek pod sjezdem DN 600 v km 2,637 30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53.158084729999999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="12" customFormat="1" ht="25.92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53.158084729999999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16.815000000000001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11.359999999999999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="2" customFormat="1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="2" customFormat="1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="2" customFormat="1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="13" customFormat="1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="13" customFormat="1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="14" customFormat="1">
      <c r="A100" s="14"/>
      <c r="B100" s="242"/>
      <c r="C100" s="243"/>
      <c r="D100" s="225" t="s">
        <v>181</v>
      </c>
      <c r="E100" s="244" t="s">
        <v>19</v>
      </c>
      <c r="F100" s="245" t="s">
        <v>1251</v>
      </c>
      <c r="G100" s="243"/>
      <c r="H100" s="246">
        <v>11.359999999999999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11.359999999999999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="2" customFormat="1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="14" customFormat="1">
      <c r="A103" s="14"/>
      <c r="B103" s="242"/>
      <c r="C103" s="243"/>
      <c r="D103" s="225" t="s">
        <v>181</v>
      </c>
      <c r="E103" s="244" t="s">
        <v>19</v>
      </c>
      <c r="F103" s="245" t="s">
        <v>1252</v>
      </c>
      <c r="G103" s="243"/>
      <c r="H103" s="246">
        <v>11.359999999999999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20.448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="2" customFormat="1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="2" customFormat="1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="14" customFormat="1">
      <c r="A107" s="14"/>
      <c r="B107" s="242"/>
      <c r="C107" s="243"/>
      <c r="D107" s="225" t="s">
        <v>181</v>
      </c>
      <c r="E107" s="244" t="s">
        <v>19</v>
      </c>
      <c r="F107" s="245" t="s">
        <v>1252</v>
      </c>
      <c r="G107" s="243"/>
      <c r="H107" s="246">
        <v>11.359999999999999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="14" customFormat="1">
      <c r="A108" s="14"/>
      <c r="B108" s="242"/>
      <c r="C108" s="243"/>
      <c r="D108" s="225" t="s">
        <v>181</v>
      </c>
      <c r="E108" s="243"/>
      <c r="F108" s="245" t="s">
        <v>1253</v>
      </c>
      <c r="G108" s="243"/>
      <c r="H108" s="246">
        <v>20.448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0.89900000000000002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="2" customFormat="1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="2" customFormat="1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="13" customFormat="1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="14" customFormat="1">
      <c r="A113" s="14"/>
      <c r="B113" s="242"/>
      <c r="C113" s="243"/>
      <c r="D113" s="225" t="s">
        <v>181</v>
      </c>
      <c r="E113" s="244" t="s">
        <v>19</v>
      </c>
      <c r="F113" s="245" t="s">
        <v>1254</v>
      </c>
      <c r="G113" s="243"/>
      <c r="H113" s="246">
        <v>0.89900000000000002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7.1079999999999997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="2" customFormat="1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="2" customFormat="1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="13" customFormat="1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="14" customFormat="1">
      <c r="A118" s="14"/>
      <c r="B118" s="242"/>
      <c r="C118" s="243"/>
      <c r="D118" s="225" t="s">
        <v>181</v>
      </c>
      <c r="E118" s="244" t="s">
        <v>19</v>
      </c>
      <c r="F118" s="245" t="s">
        <v>1255</v>
      </c>
      <c r="G118" s="243"/>
      <c r="H118" s="246">
        <v>7.1079999999999997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16.815000000000001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16.815000000000001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="2" customFormat="1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="2" customFormat="1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="2" customFormat="1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="13" customFormat="1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="14" customFormat="1">
      <c r="A124" s="14"/>
      <c r="B124" s="242"/>
      <c r="C124" s="243"/>
      <c r="D124" s="225" t="s">
        <v>181</v>
      </c>
      <c r="E124" s="244" t="s">
        <v>19</v>
      </c>
      <c r="F124" s="245" t="s">
        <v>1254</v>
      </c>
      <c r="G124" s="243"/>
      <c r="H124" s="246">
        <v>0.89900000000000002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="14" customFormat="1">
      <c r="A125" s="14"/>
      <c r="B125" s="242"/>
      <c r="C125" s="243"/>
      <c r="D125" s="225" t="s">
        <v>181</v>
      </c>
      <c r="E125" s="244" t="s">
        <v>19</v>
      </c>
      <c r="F125" s="245" t="s">
        <v>1255</v>
      </c>
      <c r="G125" s="243"/>
      <c r="H125" s="246">
        <v>7.1079999999999997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="14" customFormat="1">
      <c r="A126" s="14"/>
      <c r="B126" s="242"/>
      <c r="C126" s="243"/>
      <c r="D126" s="225" t="s">
        <v>181</v>
      </c>
      <c r="E126" s="243"/>
      <c r="F126" s="245" t="s">
        <v>1256</v>
      </c>
      <c r="G126" s="243"/>
      <c r="H126" s="246">
        <v>16.815000000000001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21.120000000000001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="2" customFormat="1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="2" customFormat="1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="13" customFormat="1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="14" customFormat="1">
      <c r="A131" s="14"/>
      <c r="B131" s="242"/>
      <c r="C131" s="243"/>
      <c r="D131" s="225" t="s">
        <v>181</v>
      </c>
      <c r="E131" s="244" t="s">
        <v>19</v>
      </c>
      <c r="F131" s="245" t="s">
        <v>1257</v>
      </c>
      <c r="G131" s="243"/>
      <c r="H131" s="246">
        <v>21.120000000000001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2.9439479999999998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="2" customFormat="1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="2" customFormat="1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="13" customFormat="1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4.7000000000000002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0.012408000000000001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="2" customFormat="1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="2" customFormat="1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="13" customFormat="1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4.7000000000000002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4.7000000000000002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3.1680684000000001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9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0.01485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="2" customFormat="1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="2" customFormat="1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="13" customFormat="1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="14" customFormat="1">
      <c r="A151" s="14"/>
      <c r="B151" s="242"/>
      <c r="C151" s="243"/>
      <c r="D151" s="225" t="s">
        <v>181</v>
      </c>
      <c r="E151" s="244" t="s">
        <v>19</v>
      </c>
      <c r="F151" s="245" t="s">
        <v>1170</v>
      </c>
      <c r="G151" s="243"/>
      <c r="H151" s="246">
        <v>9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9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0.040000000000000001</v>
      </c>
      <c r="R152" s="221">
        <f>Q152*H152</f>
        <v>0.35999999999999999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="2" customFormat="1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="2" customFormat="1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0.26400000000000001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="2" customFormat="1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="2" customFormat="1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="13" customFormat="1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="13" customFormat="1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="14" customFormat="1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1.036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="2" customFormat="1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="2" customFormat="1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="13" customFormat="1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="13" customFormat="1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="14" customFormat="1">
      <c r="A166" s="14"/>
      <c r="B166" s="242"/>
      <c r="C166" s="243"/>
      <c r="D166" s="225" t="s">
        <v>181</v>
      </c>
      <c r="E166" s="244" t="s">
        <v>19</v>
      </c>
      <c r="F166" s="245" t="s">
        <v>1258</v>
      </c>
      <c r="G166" s="243"/>
      <c r="H166" s="246">
        <v>1.036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2.0350000000000001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="2" customFormat="1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="2" customFormat="1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="13" customFormat="1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="13" customFormat="1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="14" customFormat="1">
      <c r="A172" s="14"/>
      <c r="B172" s="242"/>
      <c r="C172" s="243"/>
      <c r="D172" s="225" t="s">
        <v>181</v>
      </c>
      <c r="E172" s="244" t="s">
        <v>19</v>
      </c>
      <c r="F172" s="245" t="s">
        <v>1259</v>
      </c>
      <c r="G172" s="243"/>
      <c r="H172" s="246">
        <v>2.0350000000000001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3.04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="2" customFormat="1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="2" customFormat="1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="13" customFormat="1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="13" customFormat="1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="14" customFormat="1">
      <c r="A178" s="14"/>
      <c r="B178" s="242"/>
      <c r="C178" s="243"/>
      <c r="D178" s="225" t="s">
        <v>181</v>
      </c>
      <c r="E178" s="244" t="s">
        <v>19</v>
      </c>
      <c r="F178" s="245" t="s">
        <v>1260</v>
      </c>
      <c r="G178" s="243"/>
      <c r="H178" s="246">
        <v>3.04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0.17999999999999999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="2" customFormat="1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="2" customFormat="1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="13" customFormat="1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="14" customFormat="1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0.17999999999999999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6.2800000000000002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0.44478000000000001</v>
      </c>
      <c r="R184" s="221">
        <f>Q184*H184</f>
        <v>2.7932184000000002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="2" customFormat="1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="2" customFormat="1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="2" customFormat="1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="13" customFormat="1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="14" customFormat="1">
      <c r="A189" s="14"/>
      <c r="B189" s="242"/>
      <c r="C189" s="243"/>
      <c r="D189" s="225" t="s">
        <v>181</v>
      </c>
      <c r="E189" s="244" t="s">
        <v>19</v>
      </c>
      <c r="F189" s="245" t="s">
        <v>1261</v>
      </c>
      <c r="G189" s="243"/>
      <c r="H189" s="246">
        <v>6.2800000000000002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30.218660329999999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12.5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0.88534999999999997</v>
      </c>
      <c r="R191" s="221">
        <f>Q191*H191</f>
        <v>11.066875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="2" customFormat="1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="2" customFormat="1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="2" customFormat="1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="13" customFormat="1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="14" customFormat="1">
      <c r="A196" s="14"/>
      <c r="B196" s="242"/>
      <c r="C196" s="243"/>
      <c r="D196" s="225" t="s">
        <v>181</v>
      </c>
      <c r="E196" s="244" t="s">
        <v>19</v>
      </c>
      <c r="F196" s="245" t="s">
        <v>1175</v>
      </c>
      <c r="G196" s="243"/>
      <c r="H196" s="246">
        <v>12.5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12.625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0.59999999999999998</v>
      </c>
      <c r="R197" s="221">
        <f>Q197*H197</f>
        <v>7.5749999999999993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="2" customFormat="1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="2" customFormat="1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="14" customFormat="1">
      <c r="A200" s="14"/>
      <c r="B200" s="242"/>
      <c r="C200" s="243"/>
      <c r="D200" s="225" t="s">
        <v>181</v>
      </c>
      <c r="E200" s="243"/>
      <c r="F200" s="245" t="s">
        <v>1176</v>
      </c>
      <c r="G200" s="243"/>
      <c r="H200" s="246">
        <v>12.625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4.6989999999999998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11.57678533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="2" customFormat="1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="2" customFormat="1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="13" customFormat="1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="14" customFormat="1">
      <c r="A205" s="14"/>
      <c r="B205" s="242"/>
      <c r="C205" s="243"/>
      <c r="D205" s="225" t="s">
        <v>181</v>
      </c>
      <c r="E205" s="244" t="s">
        <v>19</v>
      </c>
      <c r="F205" s="245" t="s">
        <v>1262</v>
      </c>
      <c r="G205" s="243"/>
      <c r="H205" s="246">
        <v>4.6989999999999998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53.158000000000001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="2" customFormat="1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="2" customFormat="1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="2" customFormat="1" ht="6.96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sheet="1" autoFilter="0" formatColumns="0" formatRows="0" objects="1" scenarios="1" spinCount="100000" saltValue="x+gPrLBa1MP2ePgFlmqrCvgBL/TO0xzX/UMuNZgjcZbHcURFLkv/gbke3aGW0h3UErr3iCvv8HWPzkQ6tKqv3w==" hashValue="0lxOEyxq2qqR/d6wHldB6Ciutrv8bU5CNDn8SqtwWxNnlgfFwSlGcr1xh2fUhMhTOBInbsd+YOYIyVQyNG1p0w==" algorithmName="SHA-512" password="CC35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2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125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1" customFormat="1" ht="12" customHeight="1">
      <c r="B8" s="20"/>
      <c r="D8" s="142" t="s">
        <v>145</v>
      </c>
      <c r="L8" s="20"/>
    </row>
    <row r="9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45" t="s">
        <v>1263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  2)</f>
        <v>0</v>
      </c>
      <c r="G35" s="38"/>
      <c r="H35" s="38"/>
      <c r="I35" s="157">
        <v>0.20999999999999999</v>
      </c>
      <c r="J35" s="156">
        <f>ROUND(((SUM(BE91:BE209))*I35),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44</v>
      </c>
      <c r="F36" s="156">
        <f>ROUND((SUM(BF91:BF209)),  2)</f>
        <v>0</v>
      </c>
      <c r="G36" s="38"/>
      <c r="H36" s="38"/>
      <c r="I36" s="157">
        <v>0.14999999999999999</v>
      </c>
      <c r="J36" s="156">
        <f>ROUND(((SUM(BF91:BF209))*I36),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56">
        <f>ROUND((SUM(BG91:BG209)),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46</v>
      </c>
      <c r="F38" s="156">
        <f>ROUND((SUM(BH91:BH209)),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47</v>
      </c>
      <c r="F39" s="156">
        <f>ROUND((SUM(BI91:BI209)),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30" customHeight="1">
      <c r="A54" s="38"/>
      <c r="B54" s="39"/>
      <c r="C54" s="40"/>
      <c r="D54" s="40"/>
      <c r="E54" s="69" t="str">
        <f>E11</f>
        <v>SO 103.9 - Propustek pod sjezdem DN 600 v km 3,068 95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="9" customFormat="1" ht="24.96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30" customHeight="1">
      <c r="A83" s="38"/>
      <c r="B83" s="39"/>
      <c r="C83" s="40"/>
      <c r="D83" s="40"/>
      <c r="E83" s="69" t="str">
        <f>E11</f>
        <v>SO 103.9 - Propustek pod sjezdem DN 600 v km 3,068 95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92.360124859999999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="12" customFormat="1" ht="25.92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92.360124859999999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28.762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17.280000000000001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="2" customFormat="1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="2" customFormat="1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="2" customFormat="1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="13" customFormat="1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="13" customFormat="1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="14" customFormat="1">
      <c r="A100" s="14"/>
      <c r="B100" s="242"/>
      <c r="C100" s="243"/>
      <c r="D100" s="225" t="s">
        <v>181</v>
      </c>
      <c r="E100" s="244" t="s">
        <v>19</v>
      </c>
      <c r="F100" s="245" t="s">
        <v>1264</v>
      </c>
      <c r="G100" s="243"/>
      <c r="H100" s="246">
        <v>17.280000000000001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17.280000000000001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="2" customFormat="1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="14" customFormat="1">
      <c r="A103" s="14"/>
      <c r="B103" s="242"/>
      <c r="C103" s="243"/>
      <c r="D103" s="225" t="s">
        <v>181</v>
      </c>
      <c r="E103" s="244" t="s">
        <v>19</v>
      </c>
      <c r="F103" s="245" t="s">
        <v>1265</v>
      </c>
      <c r="G103" s="243"/>
      <c r="H103" s="246">
        <v>17.280000000000001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31.103999999999999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="2" customFormat="1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="2" customFormat="1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="14" customFormat="1">
      <c r="A107" s="14"/>
      <c r="B107" s="242"/>
      <c r="C107" s="243"/>
      <c r="D107" s="225" t="s">
        <v>181</v>
      </c>
      <c r="E107" s="244" t="s">
        <v>19</v>
      </c>
      <c r="F107" s="245" t="s">
        <v>1265</v>
      </c>
      <c r="G107" s="243"/>
      <c r="H107" s="246">
        <v>17.280000000000001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="14" customFormat="1">
      <c r="A108" s="14"/>
      <c r="B108" s="242"/>
      <c r="C108" s="243"/>
      <c r="D108" s="225" t="s">
        <v>181</v>
      </c>
      <c r="E108" s="243"/>
      <c r="F108" s="245" t="s">
        <v>1266</v>
      </c>
      <c r="G108" s="243"/>
      <c r="H108" s="246">
        <v>31.103999999999999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0.86699999999999999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="2" customFormat="1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="2" customFormat="1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="13" customFormat="1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="14" customFormat="1">
      <c r="A113" s="14"/>
      <c r="B113" s="242"/>
      <c r="C113" s="243"/>
      <c r="D113" s="225" t="s">
        <v>181</v>
      </c>
      <c r="E113" s="244" t="s">
        <v>19</v>
      </c>
      <c r="F113" s="245" t="s">
        <v>1267</v>
      </c>
      <c r="G113" s="243"/>
      <c r="H113" s="246">
        <v>0.86699999999999999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12.829000000000001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="2" customFormat="1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="2" customFormat="1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="13" customFormat="1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="14" customFormat="1">
      <c r="A118" s="14"/>
      <c r="B118" s="242"/>
      <c r="C118" s="243"/>
      <c r="D118" s="225" t="s">
        <v>181</v>
      </c>
      <c r="E118" s="244" t="s">
        <v>19</v>
      </c>
      <c r="F118" s="245" t="s">
        <v>1268</v>
      </c>
      <c r="G118" s="243"/>
      <c r="H118" s="246">
        <v>12.829000000000001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28.762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28.762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="2" customFormat="1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="2" customFormat="1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="2" customFormat="1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="13" customFormat="1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="14" customFormat="1">
      <c r="A124" s="14"/>
      <c r="B124" s="242"/>
      <c r="C124" s="243"/>
      <c r="D124" s="225" t="s">
        <v>181</v>
      </c>
      <c r="E124" s="244" t="s">
        <v>19</v>
      </c>
      <c r="F124" s="245" t="s">
        <v>1267</v>
      </c>
      <c r="G124" s="243"/>
      <c r="H124" s="246">
        <v>0.86699999999999999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="14" customFormat="1">
      <c r="A125" s="14"/>
      <c r="B125" s="242"/>
      <c r="C125" s="243"/>
      <c r="D125" s="225" t="s">
        <v>181</v>
      </c>
      <c r="E125" s="244" t="s">
        <v>19</v>
      </c>
      <c r="F125" s="245" t="s">
        <v>1268</v>
      </c>
      <c r="G125" s="243"/>
      <c r="H125" s="246">
        <v>12.829000000000001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="14" customFormat="1">
      <c r="A126" s="14"/>
      <c r="B126" s="242"/>
      <c r="C126" s="243"/>
      <c r="D126" s="225" t="s">
        <v>181</v>
      </c>
      <c r="E126" s="243"/>
      <c r="F126" s="245" t="s">
        <v>1269</v>
      </c>
      <c r="G126" s="243"/>
      <c r="H126" s="246">
        <v>28.762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38.399999999999999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="2" customFormat="1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="2" customFormat="1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="13" customFormat="1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="14" customFormat="1">
      <c r="A131" s="14"/>
      <c r="B131" s="242"/>
      <c r="C131" s="243"/>
      <c r="D131" s="225" t="s">
        <v>181</v>
      </c>
      <c r="E131" s="244" t="s">
        <v>19</v>
      </c>
      <c r="F131" s="245" t="s">
        <v>1270</v>
      </c>
      <c r="G131" s="243"/>
      <c r="H131" s="246">
        <v>38.399999999999999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2.9439479999999998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="2" customFormat="1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="2" customFormat="1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="13" customFormat="1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4.7000000000000002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0.012408000000000001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="2" customFormat="1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="2" customFormat="1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="13" customFormat="1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4.7000000000000002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4.7000000000000002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3.6864562000000003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16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0.0264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="2" customFormat="1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="2" customFormat="1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="13" customFormat="1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="14" customFormat="1">
      <c r="A151" s="14"/>
      <c r="B151" s="242"/>
      <c r="C151" s="243"/>
      <c r="D151" s="225" t="s">
        <v>181</v>
      </c>
      <c r="E151" s="244" t="s">
        <v>19</v>
      </c>
      <c r="F151" s="245" t="s">
        <v>1271</v>
      </c>
      <c r="G151" s="243"/>
      <c r="H151" s="246">
        <v>16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16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0.040000000000000001</v>
      </c>
      <c r="R152" s="221">
        <f>Q152*H152</f>
        <v>0.64000000000000001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="2" customFormat="1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="2" customFormat="1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0.26400000000000001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="2" customFormat="1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="2" customFormat="1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="13" customFormat="1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="13" customFormat="1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="14" customFormat="1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1.1200000000000001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="2" customFormat="1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="2" customFormat="1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="13" customFormat="1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="13" customFormat="1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="14" customFormat="1">
      <c r="A166" s="14"/>
      <c r="B166" s="242"/>
      <c r="C166" s="243"/>
      <c r="D166" s="225" t="s">
        <v>181</v>
      </c>
      <c r="E166" s="244" t="s">
        <v>19</v>
      </c>
      <c r="F166" s="245" t="s">
        <v>1272</v>
      </c>
      <c r="G166" s="243"/>
      <c r="H166" s="246">
        <v>1.1200000000000001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3.6920000000000002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="2" customFormat="1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="2" customFormat="1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="13" customFormat="1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="13" customFormat="1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="14" customFormat="1">
      <c r="A172" s="14"/>
      <c r="B172" s="242"/>
      <c r="C172" s="243"/>
      <c r="D172" s="225" t="s">
        <v>181</v>
      </c>
      <c r="E172" s="244" t="s">
        <v>19</v>
      </c>
      <c r="F172" s="245" t="s">
        <v>1273</v>
      </c>
      <c r="G172" s="243"/>
      <c r="H172" s="246">
        <v>3.6920000000000002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5.5970000000000004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="2" customFormat="1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="2" customFormat="1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="13" customFormat="1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="13" customFormat="1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="14" customFormat="1">
      <c r="A178" s="14"/>
      <c r="B178" s="242"/>
      <c r="C178" s="243"/>
      <c r="D178" s="225" t="s">
        <v>181</v>
      </c>
      <c r="E178" s="244" t="s">
        <v>19</v>
      </c>
      <c r="F178" s="245" t="s">
        <v>1274</v>
      </c>
      <c r="G178" s="243"/>
      <c r="H178" s="246">
        <v>5.5970000000000004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0.17999999999999999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="2" customFormat="1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="2" customFormat="1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="13" customFormat="1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="14" customFormat="1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0.17999999999999999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6.79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0.44478000000000001</v>
      </c>
      <c r="R184" s="221">
        <f>Q184*H184</f>
        <v>3.0200562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="2" customFormat="1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="2" customFormat="1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="2" customFormat="1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="13" customFormat="1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="14" customFormat="1">
      <c r="A189" s="14"/>
      <c r="B189" s="242"/>
      <c r="C189" s="243"/>
      <c r="D189" s="225" t="s">
        <v>181</v>
      </c>
      <c r="E189" s="244" t="s">
        <v>19</v>
      </c>
      <c r="F189" s="245" t="s">
        <v>1275</v>
      </c>
      <c r="G189" s="243"/>
      <c r="H189" s="246">
        <v>6.79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56.955312659999997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22.5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0.88534999999999997</v>
      </c>
      <c r="R191" s="221">
        <f>Q191*H191</f>
        <v>19.920375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="2" customFormat="1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="2" customFormat="1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="2" customFormat="1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="13" customFormat="1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="14" customFormat="1">
      <c r="A196" s="14"/>
      <c r="B196" s="242"/>
      <c r="C196" s="243"/>
      <c r="D196" s="225" t="s">
        <v>181</v>
      </c>
      <c r="E196" s="244" t="s">
        <v>19</v>
      </c>
      <c r="F196" s="245" t="s">
        <v>1276</v>
      </c>
      <c r="G196" s="243"/>
      <c r="H196" s="246">
        <v>22.5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22.725000000000001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0.59999999999999998</v>
      </c>
      <c r="R197" s="221">
        <f>Q197*H197</f>
        <v>13.635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="2" customFormat="1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="2" customFormat="1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="14" customFormat="1">
      <c r="A200" s="14"/>
      <c r="B200" s="242"/>
      <c r="C200" s="243"/>
      <c r="D200" s="225" t="s">
        <v>181</v>
      </c>
      <c r="E200" s="243"/>
      <c r="F200" s="245" t="s">
        <v>1104</v>
      </c>
      <c r="G200" s="243"/>
      <c r="H200" s="246">
        <v>22.725000000000001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9.4979999999999993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23.399937659999999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="2" customFormat="1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="2" customFormat="1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="13" customFormat="1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="14" customFormat="1">
      <c r="A205" s="14"/>
      <c r="B205" s="242"/>
      <c r="C205" s="243"/>
      <c r="D205" s="225" t="s">
        <v>181</v>
      </c>
      <c r="E205" s="244" t="s">
        <v>19</v>
      </c>
      <c r="F205" s="245" t="s">
        <v>1277</v>
      </c>
      <c r="G205" s="243"/>
      <c r="H205" s="246">
        <v>9.4979999999999993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92.359999999999999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="2" customFormat="1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="2" customFormat="1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="2" customFormat="1" ht="6.96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sheet="1" autoFilter="0" formatColumns="0" formatRows="0" objects="1" scenarios="1" spinCount="100000" saltValue="AaG3G8p9eNuGDbmjS9EWXbH2VWtYwwKfJaZEy2ChB+rdLtI6iugWeTE0T72NKRtEm518iqR/yB3IOB5EEWOxLg==" hashValue="qbSJu+NchE64LvnHmqkM1jdGDFVOWjPNTG6Cas6nx+zYOKZPBxqnezv5/64qItf22CWlpHyIcVcd+MJpeNAZ3A==" algorithmName="SHA-512" password="CC35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2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128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1" customFormat="1" ht="12" customHeight="1">
      <c r="B8" s="20"/>
      <c r="D8" s="142" t="s">
        <v>145</v>
      </c>
      <c r="L8" s="20"/>
    </row>
    <row r="9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45" t="s">
        <v>1278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  2)</f>
        <v>0</v>
      </c>
      <c r="G35" s="38"/>
      <c r="H35" s="38"/>
      <c r="I35" s="157">
        <v>0.20999999999999999</v>
      </c>
      <c r="J35" s="156">
        <f>ROUND(((SUM(BE91:BE209))*I35),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44</v>
      </c>
      <c r="F36" s="156">
        <f>ROUND((SUM(BF91:BF209)),  2)</f>
        <v>0</v>
      </c>
      <c r="G36" s="38"/>
      <c r="H36" s="38"/>
      <c r="I36" s="157">
        <v>0.14999999999999999</v>
      </c>
      <c r="J36" s="156">
        <f>ROUND(((SUM(BF91:BF209))*I36),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56">
        <f>ROUND((SUM(BG91:BG209)),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46</v>
      </c>
      <c r="F38" s="156">
        <f>ROUND((SUM(BH91:BH209)),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47</v>
      </c>
      <c r="F39" s="156">
        <f>ROUND((SUM(BI91:BI209)),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30" customHeight="1">
      <c r="A54" s="38"/>
      <c r="B54" s="39"/>
      <c r="C54" s="40"/>
      <c r="D54" s="40"/>
      <c r="E54" s="69" t="str">
        <f>E11</f>
        <v>SO 103.10 - Propustek pod sjezdem DN 600 v km 3,415 95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="9" customFormat="1" ht="24.96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30" customHeight="1">
      <c r="A83" s="38"/>
      <c r="B83" s="39"/>
      <c r="C83" s="40"/>
      <c r="D83" s="40"/>
      <c r="E83" s="69" t="str">
        <f>E11</f>
        <v>SO 103.10 - Propustek pod sjezdem DN 600 v km 3,415 95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41.658291949999999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="12" customFormat="1" ht="25.92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41.658291949999999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13.135999999999999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9.5679999999999996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="2" customFormat="1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="2" customFormat="1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="2" customFormat="1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="13" customFormat="1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="13" customFormat="1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="14" customFormat="1">
      <c r="A100" s="14"/>
      <c r="B100" s="242"/>
      <c r="C100" s="243"/>
      <c r="D100" s="225" t="s">
        <v>181</v>
      </c>
      <c r="E100" s="244" t="s">
        <v>19</v>
      </c>
      <c r="F100" s="245" t="s">
        <v>1279</v>
      </c>
      <c r="G100" s="243"/>
      <c r="H100" s="246">
        <v>9.5679999999999996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9.5679999999999996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="2" customFormat="1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="14" customFormat="1">
      <c r="A103" s="14"/>
      <c r="B103" s="242"/>
      <c r="C103" s="243"/>
      <c r="D103" s="225" t="s">
        <v>181</v>
      </c>
      <c r="E103" s="244" t="s">
        <v>19</v>
      </c>
      <c r="F103" s="245" t="s">
        <v>1280</v>
      </c>
      <c r="G103" s="243"/>
      <c r="H103" s="246">
        <v>9.5679999999999996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17.222000000000001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="2" customFormat="1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="2" customFormat="1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="14" customFormat="1">
      <c r="A107" s="14"/>
      <c r="B107" s="242"/>
      <c r="C107" s="243"/>
      <c r="D107" s="225" t="s">
        <v>181</v>
      </c>
      <c r="E107" s="244" t="s">
        <v>19</v>
      </c>
      <c r="F107" s="245" t="s">
        <v>1280</v>
      </c>
      <c r="G107" s="243"/>
      <c r="H107" s="246">
        <v>9.5679999999999996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="14" customFormat="1">
      <c r="A108" s="14"/>
      <c r="B108" s="242"/>
      <c r="C108" s="243"/>
      <c r="D108" s="225" t="s">
        <v>181</v>
      </c>
      <c r="E108" s="243"/>
      <c r="F108" s="245" t="s">
        <v>1281</v>
      </c>
      <c r="G108" s="243"/>
      <c r="H108" s="246">
        <v>17.222000000000001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0.88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="2" customFormat="1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="2" customFormat="1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="13" customFormat="1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="14" customFormat="1">
      <c r="A113" s="14"/>
      <c r="B113" s="242"/>
      <c r="C113" s="243"/>
      <c r="D113" s="225" t="s">
        <v>181</v>
      </c>
      <c r="E113" s="244" t="s">
        <v>19</v>
      </c>
      <c r="F113" s="245" t="s">
        <v>1282</v>
      </c>
      <c r="G113" s="243"/>
      <c r="H113" s="246">
        <v>0.88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5.375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="2" customFormat="1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="2" customFormat="1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="13" customFormat="1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="14" customFormat="1">
      <c r="A118" s="14"/>
      <c r="B118" s="242"/>
      <c r="C118" s="243"/>
      <c r="D118" s="225" t="s">
        <v>181</v>
      </c>
      <c r="E118" s="244" t="s">
        <v>19</v>
      </c>
      <c r="F118" s="245" t="s">
        <v>1283</v>
      </c>
      <c r="G118" s="243"/>
      <c r="H118" s="246">
        <v>5.375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13.135999999999999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13.135999999999999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="2" customFormat="1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="2" customFormat="1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="2" customFormat="1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="13" customFormat="1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="14" customFormat="1">
      <c r="A124" s="14"/>
      <c r="B124" s="242"/>
      <c r="C124" s="243"/>
      <c r="D124" s="225" t="s">
        <v>181</v>
      </c>
      <c r="E124" s="244" t="s">
        <v>19</v>
      </c>
      <c r="F124" s="245" t="s">
        <v>1282</v>
      </c>
      <c r="G124" s="243"/>
      <c r="H124" s="246">
        <v>0.88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="14" customFormat="1">
      <c r="A125" s="14"/>
      <c r="B125" s="242"/>
      <c r="C125" s="243"/>
      <c r="D125" s="225" t="s">
        <v>181</v>
      </c>
      <c r="E125" s="244" t="s">
        <v>19</v>
      </c>
      <c r="F125" s="245" t="s">
        <v>1283</v>
      </c>
      <c r="G125" s="243"/>
      <c r="H125" s="246">
        <v>5.375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="14" customFormat="1">
      <c r="A126" s="14"/>
      <c r="B126" s="242"/>
      <c r="C126" s="243"/>
      <c r="D126" s="225" t="s">
        <v>181</v>
      </c>
      <c r="E126" s="243"/>
      <c r="F126" s="245" t="s">
        <v>1284</v>
      </c>
      <c r="G126" s="243"/>
      <c r="H126" s="246">
        <v>13.135999999999999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17.600000000000001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="2" customFormat="1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="2" customFormat="1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="13" customFormat="1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="14" customFormat="1">
      <c r="A131" s="14"/>
      <c r="B131" s="242"/>
      <c r="C131" s="243"/>
      <c r="D131" s="225" t="s">
        <v>181</v>
      </c>
      <c r="E131" s="244" t="s">
        <v>19</v>
      </c>
      <c r="F131" s="245" t="s">
        <v>1285</v>
      </c>
      <c r="G131" s="243"/>
      <c r="H131" s="246">
        <v>17.600000000000001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2.9439479999999998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="2" customFormat="1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="2" customFormat="1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="13" customFormat="1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4.7000000000000002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0.012408000000000001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="2" customFormat="1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="2" customFormat="1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="13" customFormat="1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4.7000000000000002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4.7000000000000002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3.0520139999999998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6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0.0098999999999999991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="2" customFormat="1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="2" customFormat="1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="13" customFormat="1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="14" customFormat="1">
      <c r="A151" s="14"/>
      <c r="B151" s="242"/>
      <c r="C151" s="243"/>
      <c r="D151" s="225" t="s">
        <v>181</v>
      </c>
      <c r="E151" s="244" t="s">
        <v>19</v>
      </c>
      <c r="F151" s="245" t="s">
        <v>1186</v>
      </c>
      <c r="G151" s="243"/>
      <c r="H151" s="246">
        <v>6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6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0.040000000000000001</v>
      </c>
      <c r="R152" s="221">
        <f>Q152*H152</f>
        <v>0.23999999999999999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="2" customFormat="1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="2" customFormat="1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0.26400000000000001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="2" customFormat="1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="2" customFormat="1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="13" customFormat="1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="13" customFormat="1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="14" customFormat="1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1.04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="2" customFormat="1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="2" customFormat="1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="13" customFormat="1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="13" customFormat="1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="14" customFormat="1">
      <c r="A166" s="14"/>
      <c r="B166" s="242"/>
      <c r="C166" s="243"/>
      <c r="D166" s="225" t="s">
        <v>181</v>
      </c>
      <c r="E166" s="244" t="s">
        <v>19</v>
      </c>
      <c r="F166" s="245" t="s">
        <v>1286</v>
      </c>
      <c r="G166" s="243"/>
      <c r="H166" s="246">
        <v>1.04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1.5509999999999999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="2" customFormat="1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="2" customFormat="1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="13" customFormat="1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="13" customFormat="1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="14" customFormat="1">
      <c r="A172" s="14"/>
      <c r="B172" s="242"/>
      <c r="C172" s="243"/>
      <c r="D172" s="225" t="s">
        <v>181</v>
      </c>
      <c r="E172" s="244" t="s">
        <v>19</v>
      </c>
      <c r="F172" s="245" t="s">
        <v>1287</v>
      </c>
      <c r="G172" s="243"/>
      <c r="H172" s="246">
        <v>1.5509999999999999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2.3999999999999999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="2" customFormat="1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="2" customFormat="1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="13" customFormat="1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="13" customFormat="1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="14" customFormat="1">
      <c r="A178" s="14"/>
      <c r="B178" s="242"/>
      <c r="C178" s="243"/>
      <c r="D178" s="225" t="s">
        <v>181</v>
      </c>
      <c r="E178" s="244" t="s">
        <v>19</v>
      </c>
      <c r="F178" s="245" t="s">
        <v>1288</v>
      </c>
      <c r="G178" s="243"/>
      <c r="H178" s="246">
        <v>2.3999999999999999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0.17999999999999999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="2" customFormat="1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="2" customFormat="1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="13" customFormat="1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="14" customFormat="1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0.17999999999999999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6.2999999999999998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0.44478000000000001</v>
      </c>
      <c r="R184" s="221">
        <f>Q184*H184</f>
        <v>2.802114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="2" customFormat="1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="2" customFormat="1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="2" customFormat="1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="13" customFormat="1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="14" customFormat="1">
      <c r="A189" s="14"/>
      <c r="B189" s="242"/>
      <c r="C189" s="243"/>
      <c r="D189" s="225" t="s">
        <v>181</v>
      </c>
      <c r="E189" s="244" t="s">
        <v>19</v>
      </c>
      <c r="F189" s="245" t="s">
        <v>1289</v>
      </c>
      <c r="G189" s="243"/>
      <c r="H189" s="246">
        <v>6.2999999999999998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22.51392195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10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0.88534999999999997</v>
      </c>
      <c r="R191" s="221">
        <f>Q191*H191</f>
        <v>8.8535000000000004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="2" customFormat="1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="2" customFormat="1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="2" customFormat="1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="13" customFormat="1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="14" customFormat="1">
      <c r="A196" s="14"/>
      <c r="B196" s="242"/>
      <c r="C196" s="243"/>
      <c r="D196" s="225" t="s">
        <v>181</v>
      </c>
      <c r="E196" s="244" t="s">
        <v>19</v>
      </c>
      <c r="F196" s="245" t="s">
        <v>1149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10.1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0.59999999999999998</v>
      </c>
      <c r="R197" s="221">
        <f>Q197*H197</f>
        <v>6.0599999999999996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="2" customFormat="1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="2" customFormat="1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="14" customFormat="1">
      <c r="A200" s="14"/>
      <c r="B200" s="242"/>
      <c r="C200" s="243"/>
      <c r="D200" s="225" t="s">
        <v>181</v>
      </c>
      <c r="E200" s="243"/>
      <c r="F200" s="245" t="s">
        <v>1154</v>
      </c>
      <c r="G200" s="243"/>
      <c r="H200" s="246">
        <v>10.1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3.085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7.6004219500000003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="2" customFormat="1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="2" customFormat="1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="13" customFormat="1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="14" customFormat="1">
      <c r="A205" s="14"/>
      <c r="B205" s="242"/>
      <c r="C205" s="243"/>
      <c r="D205" s="225" t="s">
        <v>181</v>
      </c>
      <c r="E205" s="244" t="s">
        <v>19</v>
      </c>
      <c r="F205" s="245" t="s">
        <v>1290</v>
      </c>
      <c r="G205" s="243"/>
      <c r="H205" s="246">
        <v>3.085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41.658000000000001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="2" customFormat="1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="2" customFormat="1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="2" customFormat="1" ht="6.96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sheet="1" autoFilter="0" formatColumns="0" formatRows="0" objects="1" scenarios="1" spinCount="100000" saltValue="tcHjrWTswL5g3NwrNem2nS3dokNIgEw7jbIIoSqXMQRG77bwj5eEv+R7LwthrZKfMEQ3HfbSbmcLO9wEHT4Qeg==" hashValue="+Vio7DOSgUaBd7KRZfzevt6zezbrwS2j5XJf+vEgH9ol4hEs9NDJg0BPPXIX/0yWvVpavL+zxnBtHGg7amyhJA==" algorithmName="SHA-512" password="CC35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2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2" customFormat="1" ht="12" customHeight="1">
      <c r="A8" s="38"/>
      <c r="B8" s="44"/>
      <c r="C8" s="38"/>
      <c r="D8" s="142" t="s">
        <v>145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1291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ROUND(J89, 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ROUND((SUM(BE89:BE268)),  2)</f>
        <v>0</v>
      </c>
      <c r="G33" s="38"/>
      <c r="H33" s="38"/>
      <c r="I33" s="157">
        <v>0.20999999999999999</v>
      </c>
      <c r="J33" s="156">
        <f>ROUND(((SUM(BE89:BE268))*I33),  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44</v>
      </c>
      <c r="F34" s="156">
        <f>ROUND((SUM(BF89:BF268)),  2)</f>
        <v>0</v>
      </c>
      <c r="G34" s="38"/>
      <c r="H34" s="38"/>
      <c r="I34" s="157">
        <v>0.14999999999999999</v>
      </c>
      <c r="J34" s="156">
        <f>ROUND(((SUM(BF89:BF268))*I34),  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45</v>
      </c>
      <c r="F35" s="156">
        <f>ROUND((SUM(BG89:BG268)),  2)</f>
        <v>0</v>
      </c>
      <c r="G35" s="38"/>
      <c r="H35" s="38"/>
      <c r="I35" s="157">
        <v>0.20999999999999999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46</v>
      </c>
      <c r="F36" s="156">
        <f>ROUND((SUM(BH89:BH268)),  2)</f>
        <v>0</v>
      </c>
      <c r="G36" s="38"/>
      <c r="H36" s="38"/>
      <c r="I36" s="157">
        <v>0.14999999999999999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47</v>
      </c>
      <c r="F37" s="156">
        <f>ROUND((SUM(BI89:BI268)),  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147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145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SO 201 - Opěrná zeď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5. 11. 2021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70" t="s">
        <v>148</v>
      </c>
      <c r="D57" s="171"/>
      <c r="E57" s="171"/>
      <c r="F57" s="171"/>
      <c r="G57" s="171"/>
      <c r="H57" s="171"/>
      <c r="I57" s="171"/>
      <c r="J57" s="172" t="s">
        <v>149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150</v>
      </c>
    </row>
    <row r="60" s="9" customFormat="1" ht="24.96" customHeight="1">
      <c r="A60" s="9"/>
      <c r="B60" s="174"/>
      <c r="C60" s="175"/>
      <c r="D60" s="176" t="s">
        <v>151</v>
      </c>
      <c r="E60" s="177"/>
      <c r="F60" s="177"/>
      <c r="G60" s="177"/>
      <c r="H60" s="177"/>
      <c r="I60" s="177"/>
      <c r="J60" s="178">
        <f>J90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0"/>
      <c r="C61" s="125"/>
      <c r="D61" s="181" t="s">
        <v>152</v>
      </c>
      <c r="E61" s="182"/>
      <c r="F61" s="182"/>
      <c r="G61" s="182"/>
      <c r="H61" s="182"/>
      <c r="I61" s="182"/>
      <c r="J61" s="183">
        <f>J91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0"/>
      <c r="C62" s="125"/>
      <c r="D62" s="181" t="s">
        <v>284</v>
      </c>
      <c r="E62" s="182"/>
      <c r="F62" s="182"/>
      <c r="G62" s="182"/>
      <c r="H62" s="182"/>
      <c r="I62" s="182"/>
      <c r="J62" s="183">
        <f>J122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0"/>
      <c r="C63" s="125"/>
      <c r="D63" s="181" t="s">
        <v>1292</v>
      </c>
      <c r="E63" s="182"/>
      <c r="F63" s="182"/>
      <c r="G63" s="182"/>
      <c r="H63" s="182"/>
      <c r="I63" s="182"/>
      <c r="J63" s="183">
        <f>J151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0"/>
      <c r="C64" s="125"/>
      <c r="D64" s="181" t="s">
        <v>285</v>
      </c>
      <c r="E64" s="182"/>
      <c r="F64" s="182"/>
      <c r="G64" s="182"/>
      <c r="H64" s="182"/>
      <c r="I64" s="182"/>
      <c r="J64" s="183">
        <f>J211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0"/>
      <c r="C65" s="125"/>
      <c r="D65" s="181" t="s">
        <v>1293</v>
      </c>
      <c r="E65" s="182"/>
      <c r="F65" s="182"/>
      <c r="G65" s="182"/>
      <c r="H65" s="182"/>
      <c r="I65" s="182"/>
      <c r="J65" s="183">
        <f>J217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287</v>
      </c>
      <c r="E66" s="182"/>
      <c r="F66" s="182"/>
      <c r="G66" s="182"/>
      <c r="H66" s="182"/>
      <c r="I66" s="182"/>
      <c r="J66" s="183">
        <f>J228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289</v>
      </c>
      <c r="E67" s="182"/>
      <c r="F67" s="182"/>
      <c r="G67" s="182"/>
      <c r="H67" s="182"/>
      <c r="I67" s="182"/>
      <c r="J67" s="183">
        <f>J239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74"/>
      <c r="C68" s="175"/>
      <c r="D68" s="176" t="s">
        <v>1294</v>
      </c>
      <c r="E68" s="177"/>
      <c r="F68" s="177"/>
      <c r="G68" s="177"/>
      <c r="H68" s="177"/>
      <c r="I68" s="177"/>
      <c r="J68" s="178">
        <f>J246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0"/>
      <c r="C69" s="125"/>
      <c r="D69" s="181" t="s">
        <v>1295</v>
      </c>
      <c r="E69" s="182"/>
      <c r="F69" s="182"/>
      <c r="G69" s="182"/>
      <c r="H69" s="182"/>
      <c r="I69" s="182"/>
      <c r="J69" s="183">
        <f>J247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2" customHeight="1">
      <c r="A80" s="38"/>
      <c r="B80" s="39"/>
      <c r="C80" s="32" t="s">
        <v>145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6.5" customHeight="1">
      <c r="A81" s="38"/>
      <c r="B81" s="39"/>
      <c r="C81" s="40"/>
      <c r="D81" s="40"/>
      <c r="E81" s="69" t="str">
        <f>E9</f>
        <v>SO 201 - Opěrná zeď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6.96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2" customHeight="1">
      <c r="A83" s="38"/>
      <c r="B83" s="39"/>
      <c r="C83" s="32" t="s">
        <v>21</v>
      </c>
      <c r="D83" s="40"/>
      <c r="E83" s="40"/>
      <c r="F83" s="27" t="str">
        <f>F12</f>
        <v>Stříbro</v>
      </c>
      <c r="G83" s="40"/>
      <c r="H83" s="40"/>
      <c r="I83" s="32" t="s">
        <v>23</v>
      </c>
      <c r="J83" s="72" t="str">
        <f>IF(J12="","",J12)</f>
        <v>5. 11. 2021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5.65" customHeight="1">
      <c r="A85" s="38"/>
      <c r="B85" s="39"/>
      <c r="C85" s="32" t="s">
        <v>25</v>
      </c>
      <c r="D85" s="40"/>
      <c r="E85" s="40"/>
      <c r="F85" s="27" t="str">
        <f>E15</f>
        <v>Správa a údržba silnic Plzeňského kraje, p. o.</v>
      </c>
      <c r="G85" s="40"/>
      <c r="H85" s="40"/>
      <c r="I85" s="32" t="s">
        <v>31</v>
      </c>
      <c r="J85" s="36" t="str">
        <f>E21</f>
        <v>Sweco Hydroprojekt a.s.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5.15" customHeight="1">
      <c r="A86" s="38"/>
      <c r="B86" s="39"/>
      <c r="C86" s="32" t="s">
        <v>29</v>
      </c>
      <c r="D86" s="40"/>
      <c r="E86" s="40"/>
      <c r="F86" s="27" t="str">
        <f>IF(E18="","",E18)</f>
        <v>Vyplň údaj</v>
      </c>
      <c r="G86" s="40"/>
      <c r="H86" s="40"/>
      <c r="I86" s="32" t="s">
        <v>34</v>
      </c>
      <c r="J86" s="36" t="str">
        <f>E24</f>
        <v xml:space="preserve"> 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0.32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11" customFormat="1" ht="29.28" customHeight="1">
      <c r="A88" s="185"/>
      <c r="B88" s="186"/>
      <c r="C88" s="187" t="s">
        <v>154</v>
      </c>
      <c r="D88" s="188" t="s">
        <v>57</v>
      </c>
      <c r="E88" s="188" t="s">
        <v>53</v>
      </c>
      <c r="F88" s="188" t="s">
        <v>54</v>
      </c>
      <c r="G88" s="188" t="s">
        <v>155</v>
      </c>
      <c r="H88" s="188" t="s">
        <v>156</v>
      </c>
      <c r="I88" s="188" t="s">
        <v>157</v>
      </c>
      <c r="J88" s="188" t="s">
        <v>149</v>
      </c>
      <c r="K88" s="189" t="s">
        <v>158</v>
      </c>
      <c r="L88" s="190"/>
      <c r="M88" s="92" t="s">
        <v>19</v>
      </c>
      <c r="N88" s="93" t="s">
        <v>42</v>
      </c>
      <c r="O88" s="93" t="s">
        <v>159</v>
      </c>
      <c r="P88" s="93" t="s">
        <v>160</v>
      </c>
      <c r="Q88" s="93" t="s">
        <v>161</v>
      </c>
      <c r="R88" s="93" t="s">
        <v>162</v>
      </c>
      <c r="S88" s="93" t="s">
        <v>163</v>
      </c>
      <c r="T88" s="94" t="s">
        <v>164</v>
      </c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="2" customFormat="1" ht="22.8" customHeight="1">
      <c r="A89" s="38"/>
      <c r="B89" s="39"/>
      <c r="C89" s="99" t="s">
        <v>165</v>
      </c>
      <c r="D89" s="40"/>
      <c r="E89" s="40"/>
      <c r="F89" s="40"/>
      <c r="G89" s="40"/>
      <c r="H89" s="40"/>
      <c r="I89" s="40"/>
      <c r="J89" s="191">
        <f>BK89</f>
        <v>0</v>
      </c>
      <c r="K89" s="40"/>
      <c r="L89" s="44"/>
      <c r="M89" s="95"/>
      <c r="N89" s="192"/>
      <c r="O89" s="96"/>
      <c r="P89" s="193">
        <f>P90+P246</f>
        <v>0</v>
      </c>
      <c r="Q89" s="96"/>
      <c r="R89" s="193">
        <f>R90+R246</f>
        <v>76.896957640000011</v>
      </c>
      <c r="S89" s="96"/>
      <c r="T89" s="194">
        <f>T90+T246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71</v>
      </c>
      <c r="AU89" s="17" t="s">
        <v>150</v>
      </c>
      <c r="BK89" s="195">
        <f>BK90+BK246</f>
        <v>0</v>
      </c>
    </row>
    <row r="90" s="12" customFormat="1" ht="25.92" customHeight="1">
      <c r="A90" s="12"/>
      <c r="B90" s="196"/>
      <c r="C90" s="197"/>
      <c r="D90" s="198" t="s">
        <v>71</v>
      </c>
      <c r="E90" s="199" t="s">
        <v>166</v>
      </c>
      <c r="F90" s="199" t="s">
        <v>167</v>
      </c>
      <c r="G90" s="197"/>
      <c r="H90" s="197"/>
      <c r="I90" s="200"/>
      <c r="J90" s="201">
        <f>BK90</f>
        <v>0</v>
      </c>
      <c r="K90" s="197"/>
      <c r="L90" s="202"/>
      <c r="M90" s="203"/>
      <c r="N90" s="204"/>
      <c r="O90" s="204"/>
      <c r="P90" s="205">
        <f>P91+P122+P151+P211+P217+P228+P239</f>
        <v>0</v>
      </c>
      <c r="Q90" s="204"/>
      <c r="R90" s="205">
        <f>R91+R122+R151+R211+R217+R228+R239</f>
        <v>76.788957640000007</v>
      </c>
      <c r="S90" s="204"/>
      <c r="T90" s="206">
        <f>T91+T122+T151+T211+T217+T228+T239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80</v>
      </c>
      <c r="AT90" s="208" t="s">
        <v>71</v>
      </c>
      <c r="AU90" s="208" t="s">
        <v>72</v>
      </c>
      <c r="AY90" s="207" t="s">
        <v>168</v>
      </c>
      <c r="BK90" s="209">
        <f>BK91+BK122+BK151+BK211+BK217+BK228+BK239</f>
        <v>0</v>
      </c>
    </row>
    <row r="91" s="12" customFormat="1" ht="22.8" customHeight="1">
      <c r="A91" s="12"/>
      <c r="B91" s="196"/>
      <c r="C91" s="197"/>
      <c r="D91" s="198" t="s">
        <v>71</v>
      </c>
      <c r="E91" s="210" t="s">
        <v>80</v>
      </c>
      <c r="F91" s="210" t="s">
        <v>169</v>
      </c>
      <c r="G91" s="197"/>
      <c r="H91" s="197"/>
      <c r="I91" s="200"/>
      <c r="J91" s="211">
        <f>BK91</f>
        <v>0</v>
      </c>
      <c r="K91" s="197"/>
      <c r="L91" s="202"/>
      <c r="M91" s="203"/>
      <c r="N91" s="204"/>
      <c r="O91" s="204"/>
      <c r="P91" s="205">
        <f>SUM(P92:P121)</f>
        <v>0</v>
      </c>
      <c r="Q91" s="204"/>
      <c r="R91" s="205">
        <f>SUM(R92:R121)</f>
        <v>0</v>
      </c>
      <c r="S91" s="204"/>
      <c r="T91" s="206">
        <f>SUM(T92:T121)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71</v>
      </c>
      <c r="AU91" s="208" t="s">
        <v>80</v>
      </c>
      <c r="AY91" s="207" t="s">
        <v>168</v>
      </c>
      <c r="BK91" s="209">
        <f>SUM(BK92:BK121)</f>
        <v>0</v>
      </c>
    </row>
    <row r="92" s="2" customFormat="1" ht="37.8" customHeight="1">
      <c r="A92" s="38"/>
      <c r="B92" s="39"/>
      <c r="C92" s="212" t="s">
        <v>80</v>
      </c>
      <c r="D92" s="212" t="s">
        <v>170</v>
      </c>
      <c r="E92" s="213" t="s">
        <v>331</v>
      </c>
      <c r="F92" s="214" t="s">
        <v>332</v>
      </c>
      <c r="G92" s="215" t="s">
        <v>258</v>
      </c>
      <c r="H92" s="216">
        <v>90</v>
      </c>
      <c r="I92" s="217"/>
      <c r="J92" s="218">
        <f>ROUND(I92*H92,2)</f>
        <v>0</v>
      </c>
      <c r="K92" s="214" t="s">
        <v>174</v>
      </c>
      <c r="L92" s="44"/>
      <c r="M92" s="219" t="s">
        <v>19</v>
      </c>
      <c r="N92" s="220" t="s">
        <v>43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175</v>
      </c>
      <c r="AT92" s="223" t="s">
        <v>170</v>
      </c>
      <c r="AU92" s="223" t="s">
        <v>82</v>
      </c>
      <c r="AY92" s="17" t="s">
        <v>168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80</v>
      </c>
      <c r="BK92" s="224">
        <f>ROUND(I92*H92,2)</f>
        <v>0</v>
      </c>
      <c r="BL92" s="17" t="s">
        <v>175</v>
      </c>
      <c r="BM92" s="223" t="s">
        <v>333</v>
      </c>
    </row>
    <row r="93" s="2" customFormat="1">
      <c r="A93" s="38"/>
      <c r="B93" s="39"/>
      <c r="C93" s="40"/>
      <c r="D93" s="225" t="s">
        <v>177</v>
      </c>
      <c r="E93" s="40"/>
      <c r="F93" s="226" t="s">
        <v>334</v>
      </c>
      <c r="G93" s="40"/>
      <c r="H93" s="40"/>
      <c r="I93" s="227"/>
      <c r="J93" s="40"/>
      <c r="K93" s="40"/>
      <c r="L93" s="44"/>
      <c r="M93" s="228"/>
      <c r="N93" s="22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177</v>
      </c>
      <c r="AU93" s="17" t="s">
        <v>82</v>
      </c>
    </row>
    <row r="94" s="2" customFormat="1">
      <c r="A94" s="38"/>
      <c r="B94" s="39"/>
      <c r="C94" s="40"/>
      <c r="D94" s="230" t="s">
        <v>179</v>
      </c>
      <c r="E94" s="40"/>
      <c r="F94" s="231" t="s">
        <v>335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179</v>
      </c>
      <c r="AU94" s="17" t="s">
        <v>82</v>
      </c>
    </row>
    <row r="95" s="13" customFormat="1">
      <c r="A95" s="13"/>
      <c r="B95" s="232"/>
      <c r="C95" s="233"/>
      <c r="D95" s="225" t="s">
        <v>181</v>
      </c>
      <c r="E95" s="234" t="s">
        <v>19</v>
      </c>
      <c r="F95" s="235" t="s">
        <v>337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1" t="s">
        <v>181</v>
      </c>
      <c r="AU95" s="241" t="s">
        <v>82</v>
      </c>
      <c r="AV95" s="13" t="s">
        <v>80</v>
      </c>
      <c r="AW95" s="13" t="s">
        <v>33</v>
      </c>
      <c r="AX95" s="13" t="s">
        <v>72</v>
      </c>
      <c r="AY95" s="241" t="s">
        <v>168</v>
      </c>
    </row>
    <row r="96" s="14" customFormat="1">
      <c r="A96" s="14"/>
      <c r="B96" s="242"/>
      <c r="C96" s="243"/>
      <c r="D96" s="225" t="s">
        <v>181</v>
      </c>
      <c r="E96" s="244" t="s">
        <v>19</v>
      </c>
      <c r="F96" s="245" t="s">
        <v>1296</v>
      </c>
      <c r="G96" s="243"/>
      <c r="H96" s="246">
        <v>90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2" t="s">
        <v>181</v>
      </c>
      <c r="AU96" s="252" t="s">
        <v>82</v>
      </c>
      <c r="AV96" s="14" t="s">
        <v>82</v>
      </c>
      <c r="AW96" s="14" t="s">
        <v>33</v>
      </c>
      <c r="AX96" s="14" t="s">
        <v>72</v>
      </c>
      <c r="AY96" s="252" t="s">
        <v>168</v>
      </c>
    </row>
    <row r="97" s="2" customFormat="1" ht="44.25" customHeight="1">
      <c r="A97" s="38"/>
      <c r="B97" s="39"/>
      <c r="C97" s="212" t="s">
        <v>82</v>
      </c>
      <c r="D97" s="212" t="s">
        <v>170</v>
      </c>
      <c r="E97" s="213" t="s">
        <v>391</v>
      </c>
      <c r="F97" s="214" t="s">
        <v>392</v>
      </c>
      <c r="G97" s="215" t="s">
        <v>258</v>
      </c>
      <c r="H97" s="216">
        <v>90</v>
      </c>
      <c r="I97" s="217"/>
      <c r="J97" s="218">
        <f>ROUND(I97*H97,2)</f>
        <v>0</v>
      </c>
      <c r="K97" s="214" t="s">
        <v>19</v>
      </c>
      <c r="L97" s="44"/>
      <c r="M97" s="219" t="s">
        <v>19</v>
      </c>
      <c r="N97" s="220" t="s">
        <v>43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175</v>
      </c>
      <c r="AT97" s="223" t="s">
        <v>170</v>
      </c>
      <c r="AU97" s="223" t="s">
        <v>82</v>
      </c>
      <c r="AY97" s="17" t="s">
        <v>168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175</v>
      </c>
      <c r="BM97" s="223" t="s">
        <v>393</v>
      </c>
    </row>
    <row r="98" s="2" customFormat="1">
      <c r="A98" s="38"/>
      <c r="B98" s="39"/>
      <c r="C98" s="40"/>
      <c r="D98" s="225" t="s">
        <v>177</v>
      </c>
      <c r="E98" s="40"/>
      <c r="F98" s="226" t="s">
        <v>394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177</v>
      </c>
      <c r="AU98" s="17" t="s">
        <v>82</v>
      </c>
    </row>
    <row r="99" s="14" customFormat="1">
      <c r="A99" s="14"/>
      <c r="B99" s="242"/>
      <c r="C99" s="243"/>
      <c r="D99" s="225" t="s">
        <v>181</v>
      </c>
      <c r="E99" s="244" t="s">
        <v>19</v>
      </c>
      <c r="F99" s="245" t="s">
        <v>1297</v>
      </c>
      <c r="G99" s="243"/>
      <c r="H99" s="246">
        <v>90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2" t="s">
        <v>181</v>
      </c>
      <c r="AU99" s="252" t="s">
        <v>82</v>
      </c>
      <c r="AV99" s="14" t="s">
        <v>82</v>
      </c>
      <c r="AW99" s="14" t="s">
        <v>33</v>
      </c>
      <c r="AX99" s="14" t="s">
        <v>72</v>
      </c>
      <c r="AY99" s="252" t="s">
        <v>168</v>
      </c>
    </row>
    <row r="100" s="2" customFormat="1" ht="33" customHeight="1">
      <c r="A100" s="38"/>
      <c r="B100" s="39"/>
      <c r="C100" s="212" t="s">
        <v>190</v>
      </c>
      <c r="D100" s="212" t="s">
        <v>170</v>
      </c>
      <c r="E100" s="213" t="s">
        <v>438</v>
      </c>
      <c r="F100" s="214" t="s">
        <v>439</v>
      </c>
      <c r="G100" s="215" t="s">
        <v>412</v>
      </c>
      <c r="H100" s="216">
        <v>162</v>
      </c>
      <c r="I100" s="217"/>
      <c r="J100" s="218">
        <f>ROUND(I100*H100,2)</f>
        <v>0</v>
      </c>
      <c r="K100" s="214" t="s">
        <v>174</v>
      </c>
      <c r="L100" s="44"/>
      <c r="M100" s="219" t="s">
        <v>19</v>
      </c>
      <c r="N100" s="220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175</v>
      </c>
      <c r="AT100" s="223" t="s">
        <v>170</v>
      </c>
      <c r="AU100" s="223" t="s">
        <v>82</v>
      </c>
      <c r="AY100" s="17" t="s">
        <v>168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175</v>
      </c>
      <c r="BM100" s="223" t="s">
        <v>440</v>
      </c>
    </row>
    <row r="101" s="2" customFormat="1">
      <c r="A101" s="38"/>
      <c r="B101" s="39"/>
      <c r="C101" s="40"/>
      <c r="D101" s="225" t="s">
        <v>177</v>
      </c>
      <c r="E101" s="40"/>
      <c r="F101" s="226" t="s">
        <v>441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177</v>
      </c>
      <c r="AU101" s="17" t="s">
        <v>82</v>
      </c>
    </row>
    <row r="102" s="2" customFormat="1">
      <c r="A102" s="38"/>
      <c r="B102" s="39"/>
      <c r="C102" s="40"/>
      <c r="D102" s="230" t="s">
        <v>179</v>
      </c>
      <c r="E102" s="40"/>
      <c r="F102" s="231" t="s">
        <v>442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179</v>
      </c>
      <c r="AU102" s="17" t="s">
        <v>82</v>
      </c>
    </row>
    <row r="103" s="14" customFormat="1">
      <c r="A103" s="14"/>
      <c r="B103" s="242"/>
      <c r="C103" s="243"/>
      <c r="D103" s="225" t="s">
        <v>181</v>
      </c>
      <c r="E103" s="244" t="s">
        <v>19</v>
      </c>
      <c r="F103" s="245" t="s">
        <v>1297</v>
      </c>
      <c r="G103" s="243"/>
      <c r="H103" s="246">
        <v>90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="14" customFormat="1">
      <c r="A104" s="14"/>
      <c r="B104" s="242"/>
      <c r="C104" s="243"/>
      <c r="D104" s="225" t="s">
        <v>181</v>
      </c>
      <c r="E104" s="243"/>
      <c r="F104" s="245" t="s">
        <v>1298</v>
      </c>
      <c r="G104" s="243"/>
      <c r="H104" s="246">
        <v>162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2" t="s">
        <v>181</v>
      </c>
      <c r="AU104" s="252" t="s">
        <v>82</v>
      </c>
      <c r="AV104" s="14" t="s">
        <v>82</v>
      </c>
      <c r="AW104" s="14" t="s">
        <v>4</v>
      </c>
      <c r="AX104" s="14" t="s">
        <v>80</v>
      </c>
      <c r="AY104" s="252" t="s">
        <v>168</v>
      </c>
    </row>
    <row r="105" s="2" customFormat="1" ht="24.15" customHeight="1">
      <c r="A105" s="38"/>
      <c r="B105" s="39"/>
      <c r="C105" s="212" t="s">
        <v>175</v>
      </c>
      <c r="D105" s="212" t="s">
        <v>170</v>
      </c>
      <c r="E105" s="213" t="s">
        <v>984</v>
      </c>
      <c r="F105" s="214" t="s">
        <v>985</v>
      </c>
      <c r="G105" s="215" t="s">
        <v>258</v>
      </c>
      <c r="H105" s="216">
        <v>60</v>
      </c>
      <c r="I105" s="217"/>
      <c r="J105" s="218">
        <f>ROUND(I105*H105,2)</f>
        <v>0</v>
      </c>
      <c r="K105" s="214" t="s">
        <v>174</v>
      </c>
      <c r="L105" s="44"/>
      <c r="M105" s="219" t="s">
        <v>19</v>
      </c>
      <c r="N105" s="220" t="s">
        <v>43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175</v>
      </c>
      <c r="AT105" s="223" t="s">
        <v>170</v>
      </c>
      <c r="AU105" s="223" t="s">
        <v>82</v>
      </c>
      <c r="AY105" s="17" t="s">
        <v>168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175</v>
      </c>
      <c r="BM105" s="223" t="s">
        <v>1299</v>
      </c>
    </row>
    <row r="106" s="2" customFormat="1">
      <c r="A106" s="38"/>
      <c r="B106" s="39"/>
      <c r="C106" s="40"/>
      <c r="D106" s="225" t="s">
        <v>177</v>
      </c>
      <c r="E106" s="40"/>
      <c r="F106" s="226" t="s">
        <v>987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177</v>
      </c>
      <c r="AU106" s="17" t="s">
        <v>82</v>
      </c>
    </row>
    <row r="107" s="2" customFormat="1">
      <c r="A107" s="38"/>
      <c r="B107" s="39"/>
      <c r="C107" s="40"/>
      <c r="D107" s="230" t="s">
        <v>179</v>
      </c>
      <c r="E107" s="40"/>
      <c r="F107" s="231" t="s">
        <v>988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179</v>
      </c>
      <c r="AU107" s="17" t="s">
        <v>82</v>
      </c>
    </row>
    <row r="108" s="13" customFormat="1">
      <c r="A108" s="13"/>
      <c r="B108" s="232"/>
      <c r="C108" s="233"/>
      <c r="D108" s="225" t="s">
        <v>181</v>
      </c>
      <c r="E108" s="234" t="s">
        <v>19</v>
      </c>
      <c r="F108" s="235" t="s">
        <v>337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181</v>
      </c>
      <c r="AU108" s="241" t="s">
        <v>82</v>
      </c>
      <c r="AV108" s="13" t="s">
        <v>80</v>
      </c>
      <c r="AW108" s="13" t="s">
        <v>33</v>
      </c>
      <c r="AX108" s="13" t="s">
        <v>72</v>
      </c>
      <c r="AY108" s="241" t="s">
        <v>168</v>
      </c>
    </row>
    <row r="109" s="13" customFormat="1">
      <c r="A109" s="13"/>
      <c r="B109" s="232"/>
      <c r="C109" s="233"/>
      <c r="D109" s="225" t="s">
        <v>181</v>
      </c>
      <c r="E109" s="234" t="s">
        <v>19</v>
      </c>
      <c r="F109" s="235" t="s">
        <v>363</v>
      </c>
      <c r="G109" s="233"/>
      <c r="H109" s="234" t="s">
        <v>19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181</v>
      </c>
      <c r="AU109" s="241" t="s">
        <v>82</v>
      </c>
      <c r="AV109" s="13" t="s">
        <v>80</v>
      </c>
      <c r="AW109" s="13" t="s">
        <v>33</v>
      </c>
      <c r="AX109" s="13" t="s">
        <v>72</v>
      </c>
      <c r="AY109" s="241" t="s">
        <v>168</v>
      </c>
    </row>
    <row r="110" s="14" customFormat="1">
      <c r="A110" s="14"/>
      <c r="B110" s="242"/>
      <c r="C110" s="243"/>
      <c r="D110" s="225" t="s">
        <v>181</v>
      </c>
      <c r="E110" s="244" t="s">
        <v>19</v>
      </c>
      <c r="F110" s="245" t="s">
        <v>1300</v>
      </c>
      <c r="G110" s="243"/>
      <c r="H110" s="246">
        <v>60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2" t="s">
        <v>181</v>
      </c>
      <c r="AU110" s="252" t="s">
        <v>82</v>
      </c>
      <c r="AV110" s="14" t="s">
        <v>82</v>
      </c>
      <c r="AW110" s="14" t="s">
        <v>33</v>
      </c>
      <c r="AX110" s="14" t="s">
        <v>72</v>
      </c>
      <c r="AY110" s="252" t="s">
        <v>168</v>
      </c>
    </row>
    <row r="111" s="2" customFormat="1" ht="24.15" customHeight="1">
      <c r="A111" s="38"/>
      <c r="B111" s="39"/>
      <c r="C111" s="258" t="s">
        <v>203</v>
      </c>
      <c r="D111" s="258" t="s">
        <v>409</v>
      </c>
      <c r="E111" s="259" t="s">
        <v>1301</v>
      </c>
      <c r="F111" s="260" t="s">
        <v>1302</v>
      </c>
      <c r="G111" s="261" t="s">
        <v>412</v>
      </c>
      <c r="H111" s="262">
        <v>108</v>
      </c>
      <c r="I111" s="263"/>
      <c r="J111" s="264">
        <f>ROUND(I111*H111,2)</f>
        <v>0</v>
      </c>
      <c r="K111" s="260" t="s">
        <v>19</v>
      </c>
      <c r="L111" s="265"/>
      <c r="M111" s="266" t="s">
        <v>19</v>
      </c>
      <c r="N111" s="267" t="s">
        <v>43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224</v>
      </c>
      <c r="AT111" s="223" t="s">
        <v>409</v>
      </c>
      <c r="AU111" s="223" t="s">
        <v>82</v>
      </c>
      <c r="AY111" s="17" t="s">
        <v>168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175</v>
      </c>
      <c r="BM111" s="223" t="s">
        <v>1303</v>
      </c>
    </row>
    <row r="112" s="2" customFormat="1">
      <c r="A112" s="38"/>
      <c r="B112" s="39"/>
      <c r="C112" s="40"/>
      <c r="D112" s="225" t="s">
        <v>177</v>
      </c>
      <c r="E112" s="40"/>
      <c r="F112" s="226" t="s">
        <v>1302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177</v>
      </c>
      <c r="AU112" s="17" t="s">
        <v>82</v>
      </c>
    </row>
    <row r="113" s="13" customFormat="1">
      <c r="A113" s="13"/>
      <c r="B113" s="232"/>
      <c r="C113" s="233"/>
      <c r="D113" s="225" t="s">
        <v>181</v>
      </c>
      <c r="E113" s="234" t="s">
        <v>19</v>
      </c>
      <c r="F113" s="235" t="s">
        <v>337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181</v>
      </c>
      <c r="AU113" s="241" t="s">
        <v>82</v>
      </c>
      <c r="AV113" s="13" t="s">
        <v>80</v>
      </c>
      <c r="AW113" s="13" t="s">
        <v>33</v>
      </c>
      <c r="AX113" s="13" t="s">
        <v>72</v>
      </c>
      <c r="AY113" s="241" t="s">
        <v>168</v>
      </c>
    </row>
    <row r="114" s="13" customFormat="1">
      <c r="A114" s="13"/>
      <c r="B114" s="232"/>
      <c r="C114" s="233"/>
      <c r="D114" s="225" t="s">
        <v>181</v>
      </c>
      <c r="E114" s="234" t="s">
        <v>19</v>
      </c>
      <c r="F114" s="235" t="s">
        <v>363</v>
      </c>
      <c r="G114" s="233"/>
      <c r="H114" s="234" t="s">
        <v>19</v>
      </c>
      <c r="I114" s="236"/>
      <c r="J114" s="233"/>
      <c r="K114" s="233"/>
      <c r="L114" s="237"/>
      <c r="M114" s="238"/>
      <c r="N114" s="239"/>
      <c r="O114" s="239"/>
      <c r="P114" s="239"/>
      <c r="Q114" s="239"/>
      <c r="R114" s="239"/>
      <c r="S114" s="239"/>
      <c r="T114" s="24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1" t="s">
        <v>181</v>
      </c>
      <c r="AU114" s="241" t="s">
        <v>82</v>
      </c>
      <c r="AV114" s="13" t="s">
        <v>80</v>
      </c>
      <c r="AW114" s="13" t="s">
        <v>33</v>
      </c>
      <c r="AX114" s="13" t="s">
        <v>72</v>
      </c>
      <c r="AY114" s="241" t="s">
        <v>168</v>
      </c>
    </row>
    <row r="115" s="14" customFormat="1">
      <c r="A115" s="14"/>
      <c r="B115" s="242"/>
      <c r="C115" s="243"/>
      <c r="D115" s="225" t="s">
        <v>181</v>
      </c>
      <c r="E115" s="244" t="s">
        <v>19</v>
      </c>
      <c r="F115" s="245" t="s">
        <v>1300</v>
      </c>
      <c r="G115" s="243"/>
      <c r="H115" s="246">
        <v>60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181</v>
      </c>
      <c r="AU115" s="252" t="s">
        <v>82</v>
      </c>
      <c r="AV115" s="14" t="s">
        <v>82</v>
      </c>
      <c r="AW115" s="14" t="s">
        <v>33</v>
      </c>
      <c r="AX115" s="14" t="s">
        <v>72</v>
      </c>
      <c r="AY115" s="252" t="s">
        <v>168</v>
      </c>
    </row>
    <row r="116" s="14" customFormat="1">
      <c r="A116" s="14"/>
      <c r="B116" s="242"/>
      <c r="C116" s="243"/>
      <c r="D116" s="225" t="s">
        <v>181</v>
      </c>
      <c r="E116" s="243"/>
      <c r="F116" s="245" t="s">
        <v>1304</v>
      </c>
      <c r="G116" s="243"/>
      <c r="H116" s="246">
        <v>108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2" t="s">
        <v>181</v>
      </c>
      <c r="AU116" s="252" t="s">
        <v>82</v>
      </c>
      <c r="AV116" s="14" t="s">
        <v>82</v>
      </c>
      <c r="AW116" s="14" t="s">
        <v>4</v>
      </c>
      <c r="AX116" s="14" t="s">
        <v>80</v>
      </c>
      <c r="AY116" s="252" t="s">
        <v>168</v>
      </c>
    </row>
    <row r="117" s="2" customFormat="1" ht="24.15" customHeight="1">
      <c r="A117" s="38"/>
      <c r="B117" s="39"/>
      <c r="C117" s="212" t="s">
        <v>209</v>
      </c>
      <c r="D117" s="212" t="s">
        <v>170</v>
      </c>
      <c r="E117" s="213" t="s">
        <v>463</v>
      </c>
      <c r="F117" s="214" t="s">
        <v>464</v>
      </c>
      <c r="G117" s="215" t="s">
        <v>218</v>
      </c>
      <c r="H117" s="216">
        <v>75</v>
      </c>
      <c r="I117" s="217"/>
      <c r="J117" s="218">
        <f>ROUND(I117*H117,2)</f>
        <v>0</v>
      </c>
      <c r="K117" s="214" t="s">
        <v>174</v>
      </c>
      <c r="L117" s="44"/>
      <c r="M117" s="219" t="s">
        <v>19</v>
      </c>
      <c r="N117" s="220" t="s">
        <v>43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175</v>
      </c>
      <c r="AT117" s="223" t="s">
        <v>170</v>
      </c>
      <c r="AU117" s="223" t="s">
        <v>82</v>
      </c>
      <c r="AY117" s="17" t="s">
        <v>168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175</v>
      </c>
      <c r="BM117" s="223" t="s">
        <v>465</v>
      </c>
    </row>
    <row r="118" s="2" customFormat="1">
      <c r="A118" s="38"/>
      <c r="B118" s="39"/>
      <c r="C118" s="40"/>
      <c r="D118" s="225" t="s">
        <v>177</v>
      </c>
      <c r="E118" s="40"/>
      <c r="F118" s="226" t="s">
        <v>466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177</v>
      </c>
      <c r="AU118" s="17" t="s">
        <v>82</v>
      </c>
    </row>
    <row r="119" s="2" customFormat="1">
      <c r="A119" s="38"/>
      <c r="B119" s="39"/>
      <c r="C119" s="40"/>
      <c r="D119" s="230" t="s">
        <v>179</v>
      </c>
      <c r="E119" s="40"/>
      <c r="F119" s="231" t="s">
        <v>467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179</v>
      </c>
      <c r="AU119" s="17" t="s">
        <v>82</v>
      </c>
    </row>
    <row r="120" s="13" customFormat="1">
      <c r="A120" s="13"/>
      <c r="B120" s="232"/>
      <c r="C120" s="233"/>
      <c r="D120" s="225" t="s">
        <v>181</v>
      </c>
      <c r="E120" s="234" t="s">
        <v>19</v>
      </c>
      <c r="F120" s="235" t="s">
        <v>1305</v>
      </c>
      <c r="G120" s="233"/>
      <c r="H120" s="234" t="s">
        <v>19</v>
      </c>
      <c r="I120" s="236"/>
      <c r="J120" s="233"/>
      <c r="K120" s="233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181</v>
      </c>
      <c r="AU120" s="241" t="s">
        <v>82</v>
      </c>
      <c r="AV120" s="13" t="s">
        <v>80</v>
      </c>
      <c r="AW120" s="13" t="s">
        <v>33</v>
      </c>
      <c r="AX120" s="13" t="s">
        <v>72</v>
      </c>
      <c r="AY120" s="241" t="s">
        <v>168</v>
      </c>
    </row>
    <row r="121" s="14" customFormat="1">
      <c r="A121" s="14"/>
      <c r="B121" s="242"/>
      <c r="C121" s="243"/>
      <c r="D121" s="225" t="s">
        <v>181</v>
      </c>
      <c r="E121" s="244" t="s">
        <v>19</v>
      </c>
      <c r="F121" s="245" t="s">
        <v>1306</v>
      </c>
      <c r="G121" s="243"/>
      <c r="H121" s="246">
        <v>75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181</v>
      </c>
      <c r="AU121" s="252" t="s">
        <v>82</v>
      </c>
      <c r="AV121" s="14" t="s">
        <v>82</v>
      </c>
      <c r="AW121" s="14" t="s">
        <v>33</v>
      </c>
      <c r="AX121" s="14" t="s">
        <v>72</v>
      </c>
      <c r="AY121" s="252" t="s">
        <v>168</v>
      </c>
    </row>
    <row r="122" s="12" customFormat="1" ht="22.8" customHeight="1">
      <c r="A122" s="12"/>
      <c r="B122" s="196"/>
      <c r="C122" s="197"/>
      <c r="D122" s="198" t="s">
        <v>71</v>
      </c>
      <c r="E122" s="210" t="s">
        <v>82</v>
      </c>
      <c r="F122" s="210" t="s">
        <v>541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SUM(P123:P150)</f>
        <v>0</v>
      </c>
      <c r="Q122" s="204"/>
      <c r="R122" s="205">
        <f>SUM(R123:R150)</f>
        <v>13.984965000000001</v>
      </c>
      <c r="S122" s="204"/>
      <c r="T122" s="206">
        <f>SUM(T123:T150)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71</v>
      </c>
      <c r="AU122" s="208" t="s">
        <v>80</v>
      </c>
      <c r="AY122" s="207" t="s">
        <v>168</v>
      </c>
      <c r="BK122" s="209">
        <f>SUM(BK123:BK150)</f>
        <v>0</v>
      </c>
    </row>
    <row r="123" s="2" customFormat="1" ht="37.8" customHeight="1">
      <c r="A123" s="38"/>
      <c r="B123" s="39"/>
      <c r="C123" s="212" t="s">
        <v>215</v>
      </c>
      <c r="D123" s="212" t="s">
        <v>170</v>
      </c>
      <c r="E123" s="213" t="s">
        <v>1307</v>
      </c>
      <c r="F123" s="214" t="s">
        <v>1308</v>
      </c>
      <c r="G123" s="215" t="s">
        <v>545</v>
      </c>
      <c r="H123" s="216">
        <v>50</v>
      </c>
      <c r="I123" s="217"/>
      <c r="J123" s="218">
        <f>ROUND(I123*H123,2)</f>
        <v>0</v>
      </c>
      <c r="K123" s="214" t="s">
        <v>174</v>
      </c>
      <c r="L123" s="44"/>
      <c r="M123" s="219" t="s">
        <v>19</v>
      </c>
      <c r="N123" s="220" t="s">
        <v>43</v>
      </c>
      <c r="O123" s="84"/>
      <c r="P123" s="221">
        <f>O123*H123</f>
        <v>0</v>
      </c>
      <c r="Q123" s="221">
        <v>0.20477000000000001</v>
      </c>
      <c r="R123" s="221">
        <f>Q123*H123</f>
        <v>10.2385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175</v>
      </c>
      <c r="AT123" s="223" t="s">
        <v>170</v>
      </c>
      <c r="AU123" s="223" t="s">
        <v>82</v>
      </c>
      <c r="AY123" s="17" t="s">
        <v>168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80</v>
      </c>
      <c r="BK123" s="224">
        <f>ROUND(I123*H123,2)</f>
        <v>0</v>
      </c>
      <c r="BL123" s="17" t="s">
        <v>175</v>
      </c>
      <c r="BM123" s="223" t="s">
        <v>1309</v>
      </c>
    </row>
    <row r="124" s="2" customFormat="1">
      <c r="A124" s="38"/>
      <c r="B124" s="39"/>
      <c r="C124" s="40"/>
      <c r="D124" s="225" t="s">
        <v>177</v>
      </c>
      <c r="E124" s="40"/>
      <c r="F124" s="226" t="s">
        <v>1310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177</v>
      </c>
      <c r="AU124" s="17" t="s">
        <v>82</v>
      </c>
    </row>
    <row r="125" s="2" customFormat="1">
      <c r="A125" s="38"/>
      <c r="B125" s="39"/>
      <c r="C125" s="40"/>
      <c r="D125" s="230" t="s">
        <v>179</v>
      </c>
      <c r="E125" s="40"/>
      <c r="F125" s="231" t="s">
        <v>1311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179</v>
      </c>
      <c r="AU125" s="17" t="s">
        <v>82</v>
      </c>
    </row>
    <row r="126" s="13" customFormat="1">
      <c r="A126" s="13"/>
      <c r="B126" s="232"/>
      <c r="C126" s="233"/>
      <c r="D126" s="225" t="s">
        <v>181</v>
      </c>
      <c r="E126" s="234" t="s">
        <v>19</v>
      </c>
      <c r="F126" s="235" t="s">
        <v>1305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181</v>
      </c>
      <c r="AU126" s="241" t="s">
        <v>82</v>
      </c>
      <c r="AV126" s="13" t="s">
        <v>80</v>
      </c>
      <c r="AW126" s="13" t="s">
        <v>33</v>
      </c>
      <c r="AX126" s="13" t="s">
        <v>72</v>
      </c>
      <c r="AY126" s="241" t="s">
        <v>168</v>
      </c>
    </row>
    <row r="127" s="14" customFormat="1">
      <c r="A127" s="14"/>
      <c r="B127" s="242"/>
      <c r="C127" s="243"/>
      <c r="D127" s="225" t="s">
        <v>181</v>
      </c>
      <c r="E127" s="244" t="s">
        <v>19</v>
      </c>
      <c r="F127" s="245" t="s">
        <v>1312</v>
      </c>
      <c r="G127" s="243"/>
      <c r="H127" s="246">
        <v>50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181</v>
      </c>
      <c r="AU127" s="252" t="s">
        <v>82</v>
      </c>
      <c r="AV127" s="14" t="s">
        <v>82</v>
      </c>
      <c r="AW127" s="14" t="s">
        <v>33</v>
      </c>
      <c r="AX127" s="14" t="s">
        <v>72</v>
      </c>
      <c r="AY127" s="252" t="s">
        <v>168</v>
      </c>
    </row>
    <row r="128" s="2" customFormat="1" ht="16.5" customHeight="1">
      <c r="A128" s="38"/>
      <c r="B128" s="39"/>
      <c r="C128" s="212" t="s">
        <v>224</v>
      </c>
      <c r="D128" s="212" t="s">
        <v>170</v>
      </c>
      <c r="E128" s="213" t="s">
        <v>1313</v>
      </c>
      <c r="F128" s="214" t="s">
        <v>1314</v>
      </c>
      <c r="G128" s="215" t="s">
        <v>545</v>
      </c>
      <c r="H128" s="216">
        <v>50</v>
      </c>
      <c r="I128" s="217"/>
      <c r="J128" s="218">
        <f>ROUND(I128*H128,2)</f>
        <v>0</v>
      </c>
      <c r="K128" s="214" t="s">
        <v>174</v>
      </c>
      <c r="L128" s="44"/>
      <c r="M128" s="219" t="s">
        <v>19</v>
      </c>
      <c r="N128" s="220" t="s">
        <v>43</v>
      </c>
      <c r="O128" s="84"/>
      <c r="P128" s="221">
        <f>O128*H128</f>
        <v>0</v>
      </c>
      <c r="Q128" s="221">
        <v>0.00010000000000000001</v>
      </c>
      <c r="R128" s="221">
        <f>Q128*H128</f>
        <v>0.0050000000000000001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175</v>
      </c>
      <c r="AT128" s="223" t="s">
        <v>170</v>
      </c>
      <c r="AU128" s="223" t="s">
        <v>82</v>
      </c>
      <c r="AY128" s="17" t="s">
        <v>168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175</v>
      </c>
      <c r="BM128" s="223" t="s">
        <v>1315</v>
      </c>
    </row>
    <row r="129" s="2" customFormat="1">
      <c r="A129" s="38"/>
      <c r="B129" s="39"/>
      <c r="C129" s="40"/>
      <c r="D129" s="225" t="s">
        <v>177</v>
      </c>
      <c r="E129" s="40"/>
      <c r="F129" s="226" t="s">
        <v>1314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177</v>
      </c>
      <c r="AU129" s="17" t="s">
        <v>82</v>
      </c>
    </row>
    <row r="130" s="2" customFormat="1">
      <c r="A130" s="38"/>
      <c r="B130" s="39"/>
      <c r="C130" s="40"/>
      <c r="D130" s="230" t="s">
        <v>179</v>
      </c>
      <c r="E130" s="40"/>
      <c r="F130" s="231" t="s">
        <v>1316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179</v>
      </c>
      <c r="AU130" s="17" t="s">
        <v>82</v>
      </c>
    </row>
    <row r="131" s="13" customFormat="1">
      <c r="A131" s="13"/>
      <c r="B131" s="232"/>
      <c r="C131" s="233"/>
      <c r="D131" s="225" t="s">
        <v>181</v>
      </c>
      <c r="E131" s="234" t="s">
        <v>19</v>
      </c>
      <c r="F131" s="235" t="s">
        <v>1305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181</v>
      </c>
      <c r="AU131" s="241" t="s">
        <v>82</v>
      </c>
      <c r="AV131" s="13" t="s">
        <v>80</v>
      </c>
      <c r="AW131" s="13" t="s">
        <v>33</v>
      </c>
      <c r="AX131" s="13" t="s">
        <v>72</v>
      </c>
      <c r="AY131" s="241" t="s">
        <v>168</v>
      </c>
    </row>
    <row r="132" s="14" customFormat="1">
      <c r="A132" s="14"/>
      <c r="B132" s="242"/>
      <c r="C132" s="243"/>
      <c r="D132" s="225" t="s">
        <v>181</v>
      </c>
      <c r="E132" s="244" t="s">
        <v>19</v>
      </c>
      <c r="F132" s="245" t="s">
        <v>1317</v>
      </c>
      <c r="G132" s="243"/>
      <c r="H132" s="246">
        <v>50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181</v>
      </c>
      <c r="AU132" s="252" t="s">
        <v>82</v>
      </c>
      <c r="AV132" s="14" t="s">
        <v>82</v>
      </c>
      <c r="AW132" s="14" t="s">
        <v>33</v>
      </c>
      <c r="AX132" s="14" t="s">
        <v>72</v>
      </c>
      <c r="AY132" s="252" t="s">
        <v>168</v>
      </c>
    </row>
    <row r="133" s="2" customFormat="1" ht="21.75" customHeight="1">
      <c r="A133" s="38"/>
      <c r="B133" s="39"/>
      <c r="C133" s="212" t="s">
        <v>231</v>
      </c>
      <c r="D133" s="212" t="s">
        <v>170</v>
      </c>
      <c r="E133" s="213" t="s">
        <v>1318</v>
      </c>
      <c r="F133" s="214" t="s">
        <v>1319</v>
      </c>
      <c r="G133" s="215" t="s">
        <v>258</v>
      </c>
      <c r="H133" s="216">
        <v>35.5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1320</v>
      </c>
    </row>
    <row r="134" s="2" customFormat="1">
      <c r="A134" s="38"/>
      <c r="B134" s="39"/>
      <c r="C134" s="40"/>
      <c r="D134" s="225" t="s">
        <v>177</v>
      </c>
      <c r="E134" s="40"/>
      <c r="F134" s="226" t="s">
        <v>1321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="2" customFormat="1">
      <c r="A135" s="38"/>
      <c r="B135" s="39"/>
      <c r="C135" s="40"/>
      <c r="D135" s="230" t="s">
        <v>179</v>
      </c>
      <c r="E135" s="40"/>
      <c r="F135" s="231" t="s">
        <v>1322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="13" customFormat="1">
      <c r="A136" s="13"/>
      <c r="B136" s="232"/>
      <c r="C136" s="233"/>
      <c r="D136" s="225" t="s">
        <v>181</v>
      </c>
      <c r="E136" s="234" t="s">
        <v>19</v>
      </c>
      <c r="F136" s="235" t="s">
        <v>1305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1323</v>
      </c>
      <c r="G137" s="243"/>
      <c r="H137" s="246">
        <v>35.5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2" customFormat="1" ht="16.5" customHeight="1">
      <c r="A138" s="38"/>
      <c r="B138" s="39"/>
      <c r="C138" s="212" t="s">
        <v>237</v>
      </c>
      <c r="D138" s="212" t="s">
        <v>170</v>
      </c>
      <c r="E138" s="213" t="s">
        <v>1324</v>
      </c>
      <c r="F138" s="214" t="s">
        <v>1325</v>
      </c>
      <c r="G138" s="215" t="s">
        <v>218</v>
      </c>
      <c r="H138" s="216">
        <v>37.5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0.0014400000000000001</v>
      </c>
      <c r="R138" s="221">
        <f>Q138*H138</f>
        <v>0.054000000000000006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1326</v>
      </c>
    </row>
    <row r="139" s="2" customFormat="1">
      <c r="A139" s="38"/>
      <c r="B139" s="39"/>
      <c r="C139" s="40"/>
      <c r="D139" s="225" t="s">
        <v>177</v>
      </c>
      <c r="E139" s="40"/>
      <c r="F139" s="226" t="s">
        <v>1327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="2" customFormat="1">
      <c r="A140" s="38"/>
      <c r="B140" s="39"/>
      <c r="C140" s="40"/>
      <c r="D140" s="230" t="s">
        <v>179</v>
      </c>
      <c r="E140" s="40"/>
      <c r="F140" s="231" t="s">
        <v>1328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="13" customFormat="1">
      <c r="A141" s="13"/>
      <c r="B141" s="232"/>
      <c r="C141" s="233"/>
      <c r="D141" s="225" t="s">
        <v>181</v>
      </c>
      <c r="E141" s="234" t="s">
        <v>19</v>
      </c>
      <c r="F141" s="235" t="s">
        <v>1305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1329</v>
      </c>
      <c r="G142" s="243"/>
      <c r="H142" s="246">
        <v>37.5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16.5" customHeight="1">
      <c r="A143" s="38"/>
      <c r="B143" s="39"/>
      <c r="C143" s="212" t="s">
        <v>243</v>
      </c>
      <c r="D143" s="212" t="s">
        <v>170</v>
      </c>
      <c r="E143" s="213" t="s">
        <v>1330</v>
      </c>
      <c r="F143" s="214" t="s">
        <v>1331</v>
      </c>
      <c r="G143" s="215" t="s">
        <v>218</v>
      </c>
      <c r="H143" s="216">
        <v>37.5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4.0000000000000003E-05</v>
      </c>
      <c r="R143" s="221">
        <f>Q143*H143</f>
        <v>0.0015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1332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1333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1334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2" customFormat="1" ht="21.75" customHeight="1">
      <c r="A146" s="38"/>
      <c r="B146" s="39"/>
      <c r="C146" s="212" t="s">
        <v>249</v>
      </c>
      <c r="D146" s="212" t="s">
        <v>170</v>
      </c>
      <c r="E146" s="213" t="s">
        <v>1335</v>
      </c>
      <c r="F146" s="214" t="s">
        <v>1336</v>
      </c>
      <c r="G146" s="215" t="s">
        <v>412</v>
      </c>
      <c r="H146" s="216">
        <v>3.5499999999999998</v>
      </c>
      <c r="I146" s="217"/>
      <c r="J146" s="218">
        <f>ROUND(I146*H146,2)</f>
        <v>0</v>
      </c>
      <c r="K146" s="214" t="s">
        <v>174</v>
      </c>
      <c r="L146" s="44"/>
      <c r="M146" s="219" t="s">
        <v>19</v>
      </c>
      <c r="N146" s="220" t="s">
        <v>43</v>
      </c>
      <c r="O146" s="84"/>
      <c r="P146" s="221">
        <f>O146*H146</f>
        <v>0</v>
      </c>
      <c r="Q146" s="221">
        <v>1.0383</v>
      </c>
      <c r="R146" s="221">
        <f>Q146*H146</f>
        <v>3.6859649999999999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175</v>
      </c>
      <c r="AT146" s="223" t="s">
        <v>170</v>
      </c>
      <c r="AU146" s="223" t="s">
        <v>82</v>
      </c>
      <c r="AY146" s="17" t="s">
        <v>168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80</v>
      </c>
      <c r="BK146" s="224">
        <f>ROUND(I146*H146,2)</f>
        <v>0</v>
      </c>
      <c r="BL146" s="17" t="s">
        <v>175</v>
      </c>
      <c r="BM146" s="223" t="s">
        <v>1337</v>
      </c>
    </row>
    <row r="147" s="2" customFormat="1">
      <c r="A147" s="38"/>
      <c r="B147" s="39"/>
      <c r="C147" s="40"/>
      <c r="D147" s="225" t="s">
        <v>177</v>
      </c>
      <c r="E147" s="40"/>
      <c r="F147" s="226" t="s">
        <v>1338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177</v>
      </c>
      <c r="AU147" s="17" t="s">
        <v>82</v>
      </c>
    </row>
    <row r="148" s="2" customFormat="1">
      <c r="A148" s="38"/>
      <c r="B148" s="39"/>
      <c r="C148" s="40"/>
      <c r="D148" s="230" t="s">
        <v>179</v>
      </c>
      <c r="E148" s="40"/>
      <c r="F148" s="231" t="s">
        <v>1339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179</v>
      </c>
      <c r="AU148" s="17" t="s">
        <v>82</v>
      </c>
    </row>
    <row r="149" s="13" customFormat="1">
      <c r="A149" s="13"/>
      <c r="B149" s="232"/>
      <c r="C149" s="233"/>
      <c r="D149" s="225" t="s">
        <v>181</v>
      </c>
      <c r="E149" s="234" t="s">
        <v>19</v>
      </c>
      <c r="F149" s="235" t="s">
        <v>1305</v>
      </c>
      <c r="G149" s="233"/>
      <c r="H149" s="234" t="s">
        <v>19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181</v>
      </c>
      <c r="AU149" s="241" t="s">
        <v>82</v>
      </c>
      <c r="AV149" s="13" t="s">
        <v>80</v>
      </c>
      <c r="AW149" s="13" t="s">
        <v>33</v>
      </c>
      <c r="AX149" s="13" t="s">
        <v>72</v>
      </c>
      <c r="AY149" s="241" t="s">
        <v>168</v>
      </c>
    </row>
    <row r="150" s="14" customFormat="1">
      <c r="A150" s="14"/>
      <c r="B150" s="242"/>
      <c r="C150" s="243"/>
      <c r="D150" s="225" t="s">
        <v>181</v>
      </c>
      <c r="E150" s="244" t="s">
        <v>19</v>
      </c>
      <c r="F150" s="245" t="s">
        <v>1340</v>
      </c>
      <c r="G150" s="243"/>
      <c r="H150" s="246">
        <v>3.5499999999999998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181</v>
      </c>
      <c r="AU150" s="252" t="s">
        <v>82</v>
      </c>
      <c r="AV150" s="14" t="s">
        <v>82</v>
      </c>
      <c r="AW150" s="14" t="s">
        <v>33</v>
      </c>
      <c r="AX150" s="14" t="s">
        <v>72</v>
      </c>
      <c r="AY150" s="252" t="s">
        <v>168</v>
      </c>
    </row>
    <row r="151" s="12" customFormat="1" ht="22.8" customHeight="1">
      <c r="A151" s="12"/>
      <c r="B151" s="196"/>
      <c r="C151" s="197"/>
      <c r="D151" s="198" t="s">
        <v>71</v>
      </c>
      <c r="E151" s="210" t="s">
        <v>190</v>
      </c>
      <c r="F151" s="210" t="s">
        <v>1341</v>
      </c>
      <c r="G151" s="197"/>
      <c r="H151" s="197"/>
      <c r="I151" s="200"/>
      <c r="J151" s="211">
        <f>BK151</f>
        <v>0</v>
      </c>
      <c r="K151" s="197"/>
      <c r="L151" s="202"/>
      <c r="M151" s="203"/>
      <c r="N151" s="204"/>
      <c r="O151" s="204"/>
      <c r="P151" s="205">
        <f>SUM(P152:P210)</f>
        <v>0</v>
      </c>
      <c r="Q151" s="204"/>
      <c r="R151" s="205">
        <f>SUM(R152:R210)</f>
        <v>60.218818040000002</v>
      </c>
      <c r="S151" s="204"/>
      <c r="T151" s="206">
        <f>SUM(T152:T210)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7" t="s">
        <v>80</v>
      </c>
      <c r="AT151" s="208" t="s">
        <v>71</v>
      </c>
      <c r="AU151" s="208" t="s">
        <v>80</v>
      </c>
      <c r="AY151" s="207" t="s">
        <v>168</v>
      </c>
      <c r="BK151" s="209">
        <f>SUM(BK152:BK210)</f>
        <v>0</v>
      </c>
    </row>
    <row r="152" s="2" customFormat="1" ht="16.5" customHeight="1">
      <c r="A152" s="38"/>
      <c r="B152" s="39"/>
      <c r="C152" s="212" t="s">
        <v>255</v>
      </c>
      <c r="D152" s="212" t="s">
        <v>170</v>
      </c>
      <c r="E152" s="213" t="s">
        <v>1342</v>
      </c>
      <c r="F152" s="214" t="s">
        <v>1343</v>
      </c>
      <c r="G152" s="215" t="s">
        <v>258</v>
      </c>
      <c r="H152" s="216">
        <v>5.6799999999999997</v>
      </c>
      <c r="I152" s="217"/>
      <c r="J152" s="218">
        <f>ROUND(I152*H152,2)</f>
        <v>0</v>
      </c>
      <c r="K152" s="214" t="s">
        <v>174</v>
      </c>
      <c r="L152" s="44"/>
      <c r="M152" s="219" t="s">
        <v>19</v>
      </c>
      <c r="N152" s="220" t="s">
        <v>43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175</v>
      </c>
      <c r="AT152" s="223" t="s">
        <v>170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1344</v>
      </c>
    </row>
    <row r="153" s="2" customFormat="1">
      <c r="A153" s="38"/>
      <c r="B153" s="39"/>
      <c r="C153" s="40"/>
      <c r="D153" s="225" t="s">
        <v>177</v>
      </c>
      <c r="E153" s="40"/>
      <c r="F153" s="226" t="s">
        <v>1345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="2" customFormat="1">
      <c r="A154" s="38"/>
      <c r="B154" s="39"/>
      <c r="C154" s="40"/>
      <c r="D154" s="230" t="s">
        <v>179</v>
      </c>
      <c r="E154" s="40"/>
      <c r="F154" s="231" t="s">
        <v>1346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="2" customFormat="1">
      <c r="A155" s="38"/>
      <c r="B155" s="39"/>
      <c r="C155" s="40"/>
      <c r="D155" s="225" t="s">
        <v>196</v>
      </c>
      <c r="E155" s="40"/>
      <c r="F155" s="253" t="s">
        <v>1347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196</v>
      </c>
      <c r="AU155" s="17" t="s">
        <v>82</v>
      </c>
    </row>
    <row r="156" s="13" customFormat="1">
      <c r="A156" s="13"/>
      <c r="B156" s="232"/>
      <c r="C156" s="233"/>
      <c r="D156" s="225" t="s">
        <v>181</v>
      </c>
      <c r="E156" s="234" t="s">
        <v>19</v>
      </c>
      <c r="F156" s="235" t="s">
        <v>1305</v>
      </c>
      <c r="G156" s="233"/>
      <c r="H156" s="234" t="s">
        <v>19</v>
      </c>
      <c r="I156" s="236"/>
      <c r="J156" s="233"/>
      <c r="K156" s="233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181</v>
      </c>
      <c r="AU156" s="241" t="s">
        <v>82</v>
      </c>
      <c r="AV156" s="13" t="s">
        <v>80</v>
      </c>
      <c r="AW156" s="13" t="s">
        <v>33</v>
      </c>
      <c r="AX156" s="13" t="s">
        <v>72</v>
      </c>
      <c r="AY156" s="241" t="s">
        <v>168</v>
      </c>
    </row>
    <row r="157" s="14" customFormat="1">
      <c r="A157" s="14"/>
      <c r="B157" s="242"/>
      <c r="C157" s="243"/>
      <c r="D157" s="225" t="s">
        <v>181</v>
      </c>
      <c r="E157" s="244" t="s">
        <v>19</v>
      </c>
      <c r="F157" s="245" t="s">
        <v>1348</v>
      </c>
      <c r="G157" s="243"/>
      <c r="H157" s="246">
        <v>5.6799999999999997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181</v>
      </c>
      <c r="AU157" s="252" t="s">
        <v>82</v>
      </c>
      <c r="AV157" s="14" t="s">
        <v>82</v>
      </c>
      <c r="AW157" s="14" t="s">
        <v>33</v>
      </c>
      <c r="AX157" s="14" t="s">
        <v>72</v>
      </c>
      <c r="AY157" s="252" t="s">
        <v>168</v>
      </c>
    </row>
    <row r="158" s="2" customFormat="1" ht="24.15" customHeight="1">
      <c r="A158" s="38"/>
      <c r="B158" s="39"/>
      <c r="C158" s="212" t="s">
        <v>264</v>
      </c>
      <c r="D158" s="212" t="s">
        <v>170</v>
      </c>
      <c r="E158" s="213" t="s">
        <v>1349</v>
      </c>
      <c r="F158" s="214" t="s">
        <v>1350</v>
      </c>
      <c r="G158" s="215" t="s">
        <v>258</v>
      </c>
      <c r="H158" s="216">
        <v>5.6799999999999997</v>
      </c>
      <c r="I158" s="217"/>
      <c r="J158" s="218">
        <f>ROUND(I158*H158,2)</f>
        <v>0</v>
      </c>
      <c r="K158" s="214" t="s">
        <v>174</v>
      </c>
      <c r="L158" s="44"/>
      <c r="M158" s="219" t="s">
        <v>19</v>
      </c>
      <c r="N158" s="220" t="s">
        <v>43</v>
      </c>
      <c r="O158" s="84"/>
      <c r="P158" s="221">
        <f>O158*H158</f>
        <v>0</v>
      </c>
      <c r="Q158" s="221">
        <v>0.048579999999999998</v>
      </c>
      <c r="R158" s="221">
        <f>Q158*H158</f>
        <v>0.27593439999999997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175</v>
      </c>
      <c r="AT158" s="223" t="s">
        <v>170</v>
      </c>
      <c r="AU158" s="223" t="s">
        <v>82</v>
      </c>
      <c r="AY158" s="17" t="s">
        <v>168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80</v>
      </c>
      <c r="BK158" s="224">
        <f>ROUND(I158*H158,2)</f>
        <v>0</v>
      </c>
      <c r="BL158" s="17" t="s">
        <v>175</v>
      </c>
      <c r="BM158" s="223" t="s">
        <v>1351</v>
      </c>
    </row>
    <row r="159" s="2" customFormat="1">
      <c r="A159" s="38"/>
      <c r="B159" s="39"/>
      <c r="C159" s="40"/>
      <c r="D159" s="225" t="s">
        <v>177</v>
      </c>
      <c r="E159" s="40"/>
      <c r="F159" s="226" t="s">
        <v>1352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177</v>
      </c>
      <c r="AU159" s="17" t="s">
        <v>82</v>
      </c>
    </row>
    <row r="160" s="2" customFormat="1">
      <c r="A160" s="38"/>
      <c r="B160" s="39"/>
      <c r="C160" s="40"/>
      <c r="D160" s="230" t="s">
        <v>179</v>
      </c>
      <c r="E160" s="40"/>
      <c r="F160" s="231" t="s">
        <v>1353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179</v>
      </c>
      <c r="AU160" s="17" t="s">
        <v>82</v>
      </c>
    </row>
    <row r="161" s="2" customFormat="1" ht="16.5" customHeight="1">
      <c r="A161" s="38"/>
      <c r="B161" s="39"/>
      <c r="C161" s="212" t="s">
        <v>8</v>
      </c>
      <c r="D161" s="212" t="s">
        <v>170</v>
      </c>
      <c r="E161" s="213" t="s">
        <v>1354</v>
      </c>
      <c r="F161" s="214" t="s">
        <v>1355</v>
      </c>
      <c r="G161" s="215" t="s">
        <v>218</v>
      </c>
      <c r="H161" s="216">
        <v>15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0.041739999999999999</v>
      </c>
      <c r="R161" s="221">
        <f>Q161*H161</f>
        <v>0.62609999999999999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1356</v>
      </c>
    </row>
    <row r="162" s="2" customFormat="1">
      <c r="A162" s="38"/>
      <c r="B162" s="39"/>
      <c r="C162" s="40"/>
      <c r="D162" s="225" t="s">
        <v>177</v>
      </c>
      <c r="E162" s="40"/>
      <c r="F162" s="226" t="s">
        <v>1357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="2" customFormat="1">
      <c r="A163" s="38"/>
      <c r="B163" s="39"/>
      <c r="C163" s="40"/>
      <c r="D163" s="230" t="s">
        <v>179</v>
      </c>
      <c r="E163" s="40"/>
      <c r="F163" s="231" t="s">
        <v>1358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="13" customFormat="1">
      <c r="A164" s="13"/>
      <c r="B164" s="232"/>
      <c r="C164" s="233"/>
      <c r="D164" s="225" t="s">
        <v>181</v>
      </c>
      <c r="E164" s="234" t="s">
        <v>19</v>
      </c>
      <c r="F164" s="235" t="s">
        <v>1305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="14" customFormat="1">
      <c r="A165" s="14"/>
      <c r="B165" s="242"/>
      <c r="C165" s="243"/>
      <c r="D165" s="225" t="s">
        <v>181</v>
      </c>
      <c r="E165" s="244" t="s">
        <v>19</v>
      </c>
      <c r="F165" s="245" t="s">
        <v>1359</v>
      </c>
      <c r="G165" s="243"/>
      <c r="H165" s="246">
        <v>15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181</v>
      </c>
      <c r="AU165" s="252" t="s">
        <v>82</v>
      </c>
      <c r="AV165" s="14" t="s">
        <v>82</v>
      </c>
      <c r="AW165" s="14" t="s">
        <v>33</v>
      </c>
      <c r="AX165" s="14" t="s">
        <v>72</v>
      </c>
      <c r="AY165" s="252" t="s">
        <v>168</v>
      </c>
    </row>
    <row r="166" s="2" customFormat="1" ht="16.5" customHeight="1">
      <c r="A166" s="38"/>
      <c r="B166" s="39"/>
      <c r="C166" s="212" t="s">
        <v>277</v>
      </c>
      <c r="D166" s="212" t="s">
        <v>170</v>
      </c>
      <c r="E166" s="213" t="s">
        <v>1360</v>
      </c>
      <c r="F166" s="214" t="s">
        <v>1361</v>
      </c>
      <c r="G166" s="215" t="s">
        <v>218</v>
      </c>
      <c r="H166" s="216">
        <v>15</v>
      </c>
      <c r="I166" s="217"/>
      <c r="J166" s="218">
        <f>ROUND(I166*H166,2)</f>
        <v>0</v>
      </c>
      <c r="K166" s="214" t="s">
        <v>174</v>
      </c>
      <c r="L166" s="44"/>
      <c r="M166" s="219" t="s">
        <v>19</v>
      </c>
      <c r="N166" s="220" t="s">
        <v>43</v>
      </c>
      <c r="O166" s="84"/>
      <c r="P166" s="221">
        <f>O166*H166</f>
        <v>0</v>
      </c>
      <c r="Q166" s="221">
        <v>2.0000000000000002E-05</v>
      </c>
      <c r="R166" s="221">
        <f>Q166*H166</f>
        <v>0.00030000000000000003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175</v>
      </c>
      <c r="AT166" s="223" t="s">
        <v>170</v>
      </c>
      <c r="AU166" s="223" t="s">
        <v>82</v>
      </c>
      <c r="AY166" s="17" t="s">
        <v>168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80</v>
      </c>
      <c r="BK166" s="224">
        <f>ROUND(I166*H166,2)</f>
        <v>0</v>
      </c>
      <c r="BL166" s="17" t="s">
        <v>175</v>
      </c>
      <c r="BM166" s="223" t="s">
        <v>1362</v>
      </c>
    </row>
    <row r="167" s="2" customFormat="1">
      <c r="A167" s="38"/>
      <c r="B167" s="39"/>
      <c r="C167" s="40"/>
      <c r="D167" s="225" t="s">
        <v>177</v>
      </c>
      <c r="E167" s="40"/>
      <c r="F167" s="226" t="s">
        <v>1363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177</v>
      </c>
      <c r="AU167" s="17" t="s">
        <v>82</v>
      </c>
    </row>
    <row r="168" s="2" customFormat="1">
      <c r="A168" s="38"/>
      <c r="B168" s="39"/>
      <c r="C168" s="40"/>
      <c r="D168" s="230" t="s">
        <v>179</v>
      </c>
      <c r="E168" s="40"/>
      <c r="F168" s="231" t="s">
        <v>1364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179</v>
      </c>
      <c r="AU168" s="17" t="s">
        <v>82</v>
      </c>
    </row>
    <row r="169" s="2" customFormat="1" ht="16.5" customHeight="1">
      <c r="A169" s="38"/>
      <c r="B169" s="39"/>
      <c r="C169" s="212" t="s">
        <v>437</v>
      </c>
      <c r="D169" s="212" t="s">
        <v>170</v>
      </c>
      <c r="E169" s="213" t="s">
        <v>1365</v>
      </c>
      <c r="F169" s="214" t="s">
        <v>1366</v>
      </c>
      <c r="G169" s="215" t="s">
        <v>412</v>
      </c>
      <c r="H169" s="216">
        <v>0.68200000000000005</v>
      </c>
      <c r="I169" s="217"/>
      <c r="J169" s="218">
        <f>ROUND(I169*H169,2)</f>
        <v>0</v>
      </c>
      <c r="K169" s="214" t="s">
        <v>174</v>
      </c>
      <c r="L169" s="44"/>
      <c r="M169" s="219" t="s">
        <v>19</v>
      </c>
      <c r="N169" s="220" t="s">
        <v>43</v>
      </c>
      <c r="O169" s="84"/>
      <c r="P169" s="221">
        <f>O169*H169</f>
        <v>0</v>
      </c>
      <c r="Q169" s="221">
        <v>1.04877</v>
      </c>
      <c r="R169" s="221">
        <f>Q169*H169</f>
        <v>0.71526114000000007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175</v>
      </c>
      <c r="AT169" s="223" t="s">
        <v>170</v>
      </c>
      <c r="AU169" s="223" t="s">
        <v>82</v>
      </c>
      <c r="AY169" s="17" t="s">
        <v>168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80</v>
      </c>
      <c r="BK169" s="224">
        <f>ROUND(I169*H169,2)</f>
        <v>0</v>
      </c>
      <c r="BL169" s="17" t="s">
        <v>175</v>
      </c>
      <c r="BM169" s="223" t="s">
        <v>1367</v>
      </c>
    </row>
    <row r="170" s="2" customFormat="1">
      <c r="A170" s="38"/>
      <c r="B170" s="39"/>
      <c r="C170" s="40"/>
      <c r="D170" s="225" t="s">
        <v>177</v>
      </c>
      <c r="E170" s="40"/>
      <c r="F170" s="226" t="s">
        <v>1368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177</v>
      </c>
      <c r="AU170" s="17" t="s">
        <v>82</v>
      </c>
    </row>
    <row r="171" s="2" customFormat="1">
      <c r="A171" s="38"/>
      <c r="B171" s="39"/>
      <c r="C171" s="40"/>
      <c r="D171" s="230" t="s">
        <v>179</v>
      </c>
      <c r="E171" s="40"/>
      <c r="F171" s="231" t="s">
        <v>1369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179</v>
      </c>
      <c r="AU171" s="17" t="s">
        <v>82</v>
      </c>
    </row>
    <row r="172" s="13" customFormat="1">
      <c r="A172" s="13"/>
      <c r="B172" s="232"/>
      <c r="C172" s="233"/>
      <c r="D172" s="225" t="s">
        <v>181</v>
      </c>
      <c r="E172" s="234" t="s">
        <v>19</v>
      </c>
      <c r="F172" s="235" t="s">
        <v>1305</v>
      </c>
      <c r="G172" s="233"/>
      <c r="H172" s="234" t="s">
        <v>19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181</v>
      </c>
      <c r="AU172" s="241" t="s">
        <v>82</v>
      </c>
      <c r="AV172" s="13" t="s">
        <v>80</v>
      </c>
      <c r="AW172" s="13" t="s">
        <v>33</v>
      </c>
      <c r="AX172" s="13" t="s">
        <v>72</v>
      </c>
      <c r="AY172" s="241" t="s">
        <v>168</v>
      </c>
    </row>
    <row r="173" s="14" customFormat="1">
      <c r="A173" s="14"/>
      <c r="B173" s="242"/>
      <c r="C173" s="243"/>
      <c r="D173" s="225" t="s">
        <v>181</v>
      </c>
      <c r="E173" s="244" t="s">
        <v>19</v>
      </c>
      <c r="F173" s="245" t="s">
        <v>1370</v>
      </c>
      <c r="G173" s="243"/>
      <c r="H173" s="246">
        <v>0.68200000000000005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2" t="s">
        <v>181</v>
      </c>
      <c r="AU173" s="252" t="s">
        <v>82</v>
      </c>
      <c r="AV173" s="14" t="s">
        <v>82</v>
      </c>
      <c r="AW173" s="14" t="s">
        <v>33</v>
      </c>
      <c r="AX173" s="14" t="s">
        <v>72</v>
      </c>
      <c r="AY173" s="252" t="s">
        <v>168</v>
      </c>
    </row>
    <row r="174" s="2" customFormat="1" ht="24.15" customHeight="1">
      <c r="A174" s="38"/>
      <c r="B174" s="39"/>
      <c r="C174" s="212" t="s">
        <v>447</v>
      </c>
      <c r="D174" s="212" t="s">
        <v>170</v>
      </c>
      <c r="E174" s="213" t="s">
        <v>1371</v>
      </c>
      <c r="F174" s="214" t="s">
        <v>1372</v>
      </c>
      <c r="G174" s="215" t="s">
        <v>258</v>
      </c>
      <c r="H174" s="216">
        <v>17.75</v>
      </c>
      <c r="I174" s="217"/>
      <c r="J174" s="218">
        <f>ROUND(I174*H174,2)</f>
        <v>0</v>
      </c>
      <c r="K174" s="214" t="s">
        <v>174</v>
      </c>
      <c r="L174" s="44"/>
      <c r="M174" s="219" t="s">
        <v>19</v>
      </c>
      <c r="N174" s="220" t="s">
        <v>43</v>
      </c>
      <c r="O174" s="84"/>
      <c r="P174" s="221">
        <f>O174*H174</f>
        <v>0</v>
      </c>
      <c r="Q174" s="221">
        <v>3.0567299999999999</v>
      </c>
      <c r="R174" s="221">
        <f>Q174*H174</f>
        <v>54.256957499999999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175</v>
      </c>
      <c r="AT174" s="223" t="s">
        <v>170</v>
      </c>
      <c r="AU174" s="223" t="s">
        <v>82</v>
      </c>
      <c r="AY174" s="17" t="s">
        <v>168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80</v>
      </c>
      <c r="BK174" s="224">
        <f>ROUND(I174*H174,2)</f>
        <v>0</v>
      </c>
      <c r="BL174" s="17" t="s">
        <v>175</v>
      </c>
      <c r="BM174" s="223" t="s">
        <v>1373</v>
      </c>
    </row>
    <row r="175" s="2" customFormat="1">
      <c r="A175" s="38"/>
      <c r="B175" s="39"/>
      <c r="C175" s="40"/>
      <c r="D175" s="225" t="s">
        <v>177</v>
      </c>
      <c r="E175" s="40"/>
      <c r="F175" s="226" t="s">
        <v>1374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177</v>
      </c>
      <c r="AU175" s="17" t="s">
        <v>82</v>
      </c>
    </row>
    <row r="176" s="2" customFormat="1">
      <c r="A176" s="38"/>
      <c r="B176" s="39"/>
      <c r="C176" s="40"/>
      <c r="D176" s="230" t="s">
        <v>179</v>
      </c>
      <c r="E176" s="40"/>
      <c r="F176" s="231" t="s">
        <v>1375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179</v>
      </c>
      <c r="AU176" s="17" t="s">
        <v>82</v>
      </c>
    </row>
    <row r="177" s="13" customFormat="1">
      <c r="A177" s="13"/>
      <c r="B177" s="232"/>
      <c r="C177" s="233"/>
      <c r="D177" s="225" t="s">
        <v>181</v>
      </c>
      <c r="E177" s="234" t="s">
        <v>19</v>
      </c>
      <c r="F177" s="235" t="s">
        <v>1305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="14" customFormat="1">
      <c r="A178" s="14"/>
      <c r="B178" s="242"/>
      <c r="C178" s="243"/>
      <c r="D178" s="225" t="s">
        <v>181</v>
      </c>
      <c r="E178" s="244" t="s">
        <v>19</v>
      </c>
      <c r="F178" s="245" t="s">
        <v>1376</v>
      </c>
      <c r="G178" s="243"/>
      <c r="H178" s="246">
        <v>17.75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="2" customFormat="1" ht="24.15" customHeight="1">
      <c r="A179" s="38"/>
      <c r="B179" s="39"/>
      <c r="C179" s="212" t="s">
        <v>455</v>
      </c>
      <c r="D179" s="212" t="s">
        <v>170</v>
      </c>
      <c r="E179" s="213" t="s">
        <v>1377</v>
      </c>
      <c r="F179" s="214" t="s">
        <v>1378</v>
      </c>
      <c r="G179" s="215" t="s">
        <v>258</v>
      </c>
      <c r="H179" s="216">
        <v>17.75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1379</v>
      </c>
    </row>
    <row r="180" s="2" customFormat="1">
      <c r="A180" s="38"/>
      <c r="B180" s="39"/>
      <c r="C180" s="40"/>
      <c r="D180" s="225" t="s">
        <v>177</v>
      </c>
      <c r="E180" s="40"/>
      <c r="F180" s="226" t="s">
        <v>1380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="2" customFormat="1">
      <c r="A181" s="38"/>
      <c r="B181" s="39"/>
      <c r="C181" s="40"/>
      <c r="D181" s="230" t="s">
        <v>179</v>
      </c>
      <c r="E181" s="40"/>
      <c r="F181" s="231" t="s">
        <v>1381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="2" customFormat="1" ht="24.15" customHeight="1">
      <c r="A182" s="38"/>
      <c r="B182" s="39"/>
      <c r="C182" s="212" t="s">
        <v>462</v>
      </c>
      <c r="D182" s="212" t="s">
        <v>170</v>
      </c>
      <c r="E182" s="213" t="s">
        <v>1382</v>
      </c>
      <c r="F182" s="214" t="s">
        <v>1383</v>
      </c>
      <c r="G182" s="215" t="s">
        <v>218</v>
      </c>
      <c r="H182" s="216">
        <v>88.75</v>
      </c>
      <c r="I182" s="217"/>
      <c r="J182" s="218">
        <f>ROUND(I182*H182,2)</f>
        <v>0</v>
      </c>
      <c r="K182" s="214" t="s">
        <v>174</v>
      </c>
      <c r="L182" s="44"/>
      <c r="M182" s="219" t="s">
        <v>19</v>
      </c>
      <c r="N182" s="220" t="s">
        <v>43</v>
      </c>
      <c r="O182" s="84"/>
      <c r="P182" s="221">
        <f>O182*H182</f>
        <v>0</v>
      </c>
      <c r="Q182" s="221">
        <v>0.0035899999999999999</v>
      </c>
      <c r="R182" s="221">
        <f>Q182*H182</f>
        <v>0.31861249999999997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175</v>
      </c>
      <c r="AT182" s="223" t="s">
        <v>170</v>
      </c>
      <c r="AU182" s="223" t="s">
        <v>82</v>
      </c>
      <c r="AY182" s="17" t="s">
        <v>168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80</v>
      </c>
      <c r="BK182" s="224">
        <f>ROUND(I182*H182,2)</f>
        <v>0</v>
      </c>
      <c r="BL182" s="17" t="s">
        <v>175</v>
      </c>
      <c r="BM182" s="223" t="s">
        <v>1384</v>
      </c>
    </row>
    <row r="183" s="2" customFormat="1">
      <c r="A183" s="38"/>
      <c r="B183" s="39"/>
      <c r="C183" s="40"/>
      <c r="D183" s="225" t="s">
        <v>177</v>
      </c>
      <c r="E183" s="40"/>
      <c r="F183" s="226" t="s">
        <v>1385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177</v>
      </c>
      <c r="AU183" s="17" t="s">
        <v>82</v>
      </c>
    </row>
    <row r="184" s="2" customFormat="1">
      <c r="A184" s="38"/>
      <c r="B184" s="39"/>
      <c r="C184" s="40"/>
      <c r="D184" s="230" t="s">
        <v>179</v>
      </c>
      <c r="E184" s="40"/>
      <c r="F184" s="231" t="s">
        <v>1386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179</v>
      </c>
      <c r="AU184" s="17" t="s">
        <v>82</v>
      </c>
    </row>
    <row r="185" s="13" customFormat="1">
      <c r="A185" s="13"/>
      <c r="B185" s="232"/>
      <c r="C185" s="233"/>
      <c r="D185" s="225" t="s">
        <v>181</v>
      </c>
      <c r="E185" s="234" t="s">
        <v>19</v>
      </c>
      <c r="F185" s="235" t="s">
        <v>1305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181</v>
      </c>
      <c r="AU185" s="241" t="s">
        <v>82</v>
      </c>
      <c r="AV185" s="13" t="s">
        <v>80</v>
      </c>
      <c r="AW185" s="13" t="s">
        <v>33</v>
      </c>
      <c r="AX185" s="13" t="s">
        <v>72</v>
      </c>
      <c r="AY185" s="241" t="s">
        <v>168</v>
      </c>
    </row>
    <row r="186" s="14" customFormat="1">
      <c r="A186" s="14"/>
      <c r="B186" s="242"/>
      <c r="C186" s="243"/>
      <c r="D186" s="225" t="s">
        <v>181</v>
      </c>
      <c r="E186" s="244" t="s">
        <v>19</v>
      </c>
      <c r="F186" s="245" t="s">
        <v>1387</v>
      </c>
      <c r="G186" s="243"/>
      <c r="H186" s="246">
        <v>88.75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2" t="s">
        <v>181</v>
      </c>
      <c r="AU186" s="252" t="s">
        <v>82</v>
      </c>
      <c r="AV186" s="14" t="s">
        <v>82</v>
      </c>
      <c r="AW186" s="14" t="s">
        <v>33</v>
      </c>
      <c r="AX186" s="14" t="s">
        <v>72</v>
      </c>
      <c r="AY186" s="252" t="s">
        <v>168</v>
      </c>
    </row>
    <row r="187" s="2" customFormat="1" ht="16.5" customHeight="1">
      <c r="A187" s="38"/>
      <c r="B187" s="39"/>
      <c r="C187" s="212" t="s">
        <v>7</v>
      </c>
      <c r="D187" s="212" t="s">
        <v>170</v>
      </c>
      <c r="E187" s="213" t="s">
        <v>1388</v>
      </c>
      <c r="F187" s="214" t="s">
        <v>1389</v>
      </c>
      <c r="G187" s="215" t="s">
        <v>258</v>
      </c>
      <c r="H187" s="216">
        <v>35.5</v>
      </c>
      <c r="I187" s="217"/>
      <c r="J187" s="218">
        <f>ROUND(I187*H187,2)</f>
        <v>0</v>
      </c>
      <c r="K187" s="214" t="s">
        <v>174</v>
      </c>
      <c r="L187" s="44"/>
      <c r="M187" s="219" t="s">
        <v>19</v>
      </c>
      <c r="N187" s="220" t="s">
        <v>43</v>
      </c>
      <c r="O187" s="84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175</v>
      </c>
      <c r="AT187" s="223" t="s">
        <v>170</v>
      </c>
      <c r="AU187" s="223" t="s">
        <v>82</v>
      </c>
      <c r="AY187" s="17" t="s">
        <v>168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80</v>
      </c>
      <c r="BK187" s="224">
        <f>ROUND(I187*H187,2)</f>
        <v>0</v>
      </c>
      <c r="BL187" s="17" t="s">
        <v>175</v>
      </c>
      <c r="BM187" s="223" t="s">
        <v>1390</v>
      </c>
    </row>
    <row r="188" s="2" customFormat="1">
      <c r="A188" s="38"/>
      <c r="B188" s="39"/>
      <c r="C188" s="40"/>
      <c r="D188" s="225" t="s">
        <v>177</v>
      </c>
      <c r="E188" s="40"/>
      <c r="F188" s="226" t="s">
        <v>1391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177</v>
      </c>
      <c r="AU188" s="17" t="s">
        <v>82</v>
      </c>
    </row>
    <row r="189" s="2" customFormat="1">
      <c r="A189" s="38"/>
      <c r="B189" s="39"/>
      <c r="C189" s="40"/>
      <c r="D189" s="230" t="s">
        <v>179</v>
      </c>
      <c r="E189" s="40"/>
      <c r="F189" s="231" t="s">
        <v>1392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179</v>
      </c>
      <c r="AU189" s="17" t="s">
        <v>82</v>
      </c>
    </row>
    <row r="190" s="2" customFormat="1">
      <c r="A190" s="38"/>
      <c r="B190" s="39"/>
      <c r="C190" s="40"/>
      <c r="D190" s="225" t="s">
        <v>196</v>
      </c>
      <c r="E190" s="40"/>
      <c r="F190" s="253" t="s">
        <v>1347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196</v>
      </c>
      <c r="AU190" s="17" t="s">
        <v>82</v>
      </c>
    </row>
    <row r="191" s="13" customFormat="1">
      <c r="A191" s="13"/>
      <c r="B191" s="232"/>
      <c r="C191" s="233"/>
      <c r="D191" s="225" t="s">
        <v>181</v>
      </c>
      <c r="E191" s="234" t="s">
        <v>19</v>
      </c>
      <c r="F191" s="235" t="s">
        <v>1305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181</v>
      </c>
      <c r="AU191" s="241" t="s">
        <v>82</v>
      </c>
      <c r="AV191" s="13" t="s">
        <v>80</v>
      </c>
      <c r="AW191" s="13" t="s">
        <v>33</v>
      </c>
      <c r="AX191" s="13" t="s">
        <v>72</v>
      </c>
      <c r="AY191" s="241" t="s">
        <v>168</v>
      </c>
    </row>
    <row r="192" s="14" customFormat="1">
      <c r="A192" s="14"/>
      <c r="B192" s="242"/>
      <c r="C192" s="243"/>
      <c r="D192" s="225" t="s">
        <v>181</v>
      </c>
      <c r="E192" s="244" t="s">
        <v>19</v>
      </c>
      <c r="F192" s="245" t="s">
        <v>1393</v>
      </c>
      <c r="G192" s="243"/>
      <c r="H192" s="246">
        <v>35.5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2" t="s">
        <v>181</v>
      </c>
      <c r="AU192" s="252" t="s">
        <v>82</v>
      </c>
      <c r="AV192" s="14" t="s">
        <v>82</v>
      </c>
      <c r="AW192" s="14" t="s">
        <v>33</v>
      </c>
      <c r="AX192" s="14" t="s">
        <v>72</v>
      </c>
      <c r="AY192" s="252" t="s">
        <v>168</v>
      </c>
    </row>
    <row r="193" s="2" customFormat="1" ht="24.15" customHeight="1">
      <c r="A193" s="38"/>
      <c r="B193" s="39"/>
      <c r="C193" s="212" t="s">
        <v>482</v>
      </c>
      <c r="D193" s="212" t="s">
        <v>170</v>
      </c>
      <c r="E193" s="213" t="s">
        <v>1394</v>
      </c>
      <c r="F193" s="214" t="s">
        <v>1395</v>
      </c>
      <c r="G193" s="215" t="s">
        <v>218</v>
      </c>
      <c r="H193" s="216">
        <v>179.5</v>
      </c>
      <c r="I193" s="217"/>
      <c r="J193" s="218">
        <f>ROUND(I193*H193,2)</f>
        <v>0</v>
      </c>
      <c r="K193" s="214" t="s">
        <v>174</v>
      </c>
      <c r="L193" s="44"/>
      <c r="M193" s="219" t="s">
        <v>19</v>
      </c>
      <c r="N193" s="220" t="s">
        <v>43</v>
      </c>
      <c r="O193" s="84"/>
      <c r="P193" s="221">
        <f>O193*H193</f>
        <v>0</v>
      </c>
      <c r="Q193" s="221">
        <v>0.00182</v>
      </c>
      <c r="R193" s="221">
        <f>Q193*H193</f>
        <v>0.32668999999999998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175</v>
      </c>
      <c r="AT193" s="223" t="s">
        <v>170</v>
      </c>
      <c r="AU193" s="223" t="s">
        <v>82</v>
      </c>
      <c r="AY193" s="17" t="s">
        <v>168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80</v>
      </c>
      <c r="BK193" s="224">
        <f>ROUND(I193*H193,2)</f>
        <v>0</v>
      </c>
      <c r="BL193" s="17" t="s">
        <v>175</v>
      </c>
      <c r="BM193" s="223" t="s">
        <v>1396</v>
      </c>
    </row>
    <row r="194" s="2" customFormat="1">
      <c r="A194" s="38"/>
      <c r="B194" s="39"/>
      <c r="C194" s="40"/>
      <c r="D194" s="225" t="s">
        <v>177</v>
      </c>
      <c r="E194" s="40"/>
      <c r="F194" s="226" t="s">
        <v>1397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177</v>
      </c>
      <c r="AU194" s="17" t="s">
        <v>82</v>
      </c>
    </row>
    <row r="195" s="2" customFormat="1">
      <c r="A195" s="38"/>
      <c r="B195" s="39"/>
      <c r="C195" s="40"/>
      <c r="D195" s="230" t="s">
        <v>179</v>
      </c>
      <c r="E195" s="40"/>
      <c r="F195" s="231" t="s">
        <v>1398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179</v>
      </c>
      <c r="AU195" s="17" t="s">
        <v>82</v>
      </c>
    </row>
    <row r="196" s="13" customFormat="1">
      <c r="A196" s="13"/>
      <c r="B196" s="232"/>
      <c r="C196" s="233"/>
      <c r="D196" s="225" t="s">
        <v>181</v>
      </c>
      <c r="E196" s="234" t="s">
        <v>19</v>
      </c>
      <c r="F196" s="235" t="s">
        <v>1305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181</v>
      </c>
      <c r="AU196" s="241" t="s">
        <v>82</v>
      </c>
      <c r="AV196" s="13" t="s">
        <v>80</v>
      </c>
      <c r="AW196" s="13" t="s">
        <v>33</v>
      </c>
      <c r="AX196" s="13" t="s">
        <v>72</v>
      </c>
      <c r="AY196" s="241" t="s">
        <v>168</v>
      </c>
    </row>
    <row r="197" s="14" customFormat="1">
      <c r="A197" s="14"/>
      <c r="B197" s="242"/>
      <c r="C197" s="243"/>
      <c r="D197" s="225" t="s">
        <v>181</v>
      </c>
      <c r="E197" s="244" t="s">
        <v>19</v>
      </c>
      <c r="F197" s="245" t="s">
        <v>1399</v>
      </c>
      <c r="G197" s="243"/>
      <c r="H197" s="246">
        <v>179.5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181</v>
      </c>
      <c r="AU197" s="252" t="s">
        <v>82</v>
      </c>
      <c r="AV197" s="14" t="s">
        <v>82</v>
      </c>
      <c r="AW197" s="14" t="s">
        <v>33</v>
      </c>
      <c r="AX197" s="14" t="s">
        <v>72</v>
      </c>
      <c r="AY197" s="252" t="s">
        <v>168</v>
      </c>
    </row>
    <row r="198" s="2" customFormat="1" ht="24.15" customHeight="1">
      <c r="A198" s="38"/>
      <c r="B198" s="39"/>
      <c r="C198" s="212" t="s">
        <v>489</v>
      </c>
      <c r="D198" s="212" t="s">
        <v>170</v>
      </c>
      <c r="E198" s="213" t="s">
        <v>1400</v>
      </c>
      <c r="F198" s="214" t="s">
        <v>1401</v>
      </c>
      <c r="G198" s="215" t="s">
        <v>218</v>
      </c>
      <c r="H198" s="216">
        <v>179.5</v>
      </c>
      <c r="I198" s="217"/>
      <c r="J198" s="218">
        <f>ROUND(I198*H198,2)</f>
        <v>0</v>
      </c>
      <c r="K198" s="214" t="s">
        <v>174</v>
      </c>
      <c r="L198" s="44"/>
      <c r="M198" s="219" t="s">
        <v>19</v>
      </c>
      <c r="N198" s="220" t="s">
        <v>43</v>
      </c>
      <c r="O198" s="84"/>
      <c r="P198" s="221">
        <f>O198*H198</f>
        <v>0</v>
      </c>
      <c r="Q198" s="221">
        <v>4.0000000000000003E-05</v>
      </c>
      <c r="R198" s="221">
        <f>Q198*H198</f>
        <v>0.0071800000000000006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175</v>
      </c>
      <c r="AT198" s="223" t="s">
        <v>170</v>
      </c>
      <c r="AU198" s="223" t="s">
        <v>82</v>
      </c>
      <c r="AY198" s="17" t="s">
        <v>168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80</v>
      </c>
      <c r="BK198" s="224">
        <f>ROUND(I198*H198,2)</f>
        <v>0</v>
      </c>
      <c r="BL198" s="17" t="s">
        <v>175</v>
      </c>
      <c r="BM198" s="223" t="s">
        <v>1402</v>
      </c>
    </row>
    <row r="199" s="2" customFormat="1">
      <c r="A199" s="38"/>
      <c r="B199" s="39"/>
      <c r="C199" s="40"/>
      <c r="D199" s="225" t="s">
        <v>177</v>
      </c>
      <c r="E199" s="40"/>
      <c r="F199" s="226" t="s">
        <v>1403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177</v>
      </c>
      <c r="AU199" s="17" t="s">
        <v>82</v>
      </c>
    </row>
    <row r="200" s="2" customFormat="1">
      <c r="A200" s="38"/>
      <c r="B200" s="39"/>
      <c r="C200" s="40"/>
      <c r="D200" s="230" t="s">
        <v>179</v>
      </c>
      <c r="E200" s="40"/>
      <c r="F200" s="231" t="s">
        <v>1404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179</v>
      </c>
      <c r="AU200" s="17" t="s">
        <v>82</v>
      </c>
    </row>
    <row r="201" s="2" customFormat="1" ht="16.5" customHeight="1">
      <c r="A201" s="38"/>
      <c r="B201" s="39"/>
      <c r="C201" s="212" t="s">
        <v>495</v>
      </c>
      <c r="D201" s="212" t="s">
        <v>170</v>
      </c>
      <c r="E201" s="213" t="s">
        <v>1405</v>
      </c>
      <c r="F201" s="214" t="s">
        <v>1406</v>
      </c>
      <c r="G201" s="215" t="s">
        <v>412</v>
      </c>
      <c r="H201" s="216">
        <v>3.5499999999999998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1.0384500000000001</v>
      </c>
      <c r="R201" s="221">
        <f>Q201*H201</f>
        <v>3.6864975000000002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1407</v>
      </c>
    </row>
    <row r="202" s="2" customFormat="1">
      <c r="A202" s="38"/>
      <c r="B202" s="39"/>
      <c r="C202" s="40"/>
      <c r="D202" s="225" t="s">
        <v>177</v>
      </c>
      <c r="E202" s="40"/>
      <c r="F202" s="226" t="s">
        <v>1408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="2" customFormat="1">
      <c r="A203" s="38"/>
      <c r="B203" s="39"/>
      <c r="C203" s="40"/>
      <c r="D203" s="230" t="s">
        <v>179</v>
      </c>
      <c r="E203" s="40"/>
      <c r="F203" s="231" t="s">
        <v>1409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="13" customFormat="1">
      <c r="A204" s="13"/>
      <c r="B204" s="232"/>
      <c r="C204" s="233"/>
      <c r="D204" s="225" t="s">
        <v>181</v>
      </c>
      <c r="E204" s="234" t="s">
        <v>19</v>
      </c>
      <c r="F204" s="235" t="s">
        <v>1305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="14" customFormat="1">
      <c r="A205" s="14"/>
      <c r="B205" s="242"/>
      <c r="C205" s="243"/>
      <c r="D205" s="225" t="s">
        <v>181</v>
      </c>
      <c r="E205" s="244" t="s">
        <v>19</v>
      </c>
      <c r="F205" s="245" t="s">
        <v>1410</v>
      </c>
      <c r="G205" s="243"/>
      <c r="H205" s="246">
        <v>3.5499999999999998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="2" customFormat="1" ht="24.15" customHeight="1">
      <c r="A206" s="38"/>
      <c r="B206" s="39"/>
      <c r="C206" s="212" t="s">
        <v>502</v>
      </c>
      <c r="D206" s="212" t="s">
        <v>170</v>
      </c>
      <c r="E206" s="213" t="s">
        <v>1411</v>
      </c>
      <c r="F206" s="214" t="s">
        <v>1412</v>
      </c>
      <c r="G206" s="215" t="s">
        <v>545</v>
      </c>
      <c r="H206" s="216">
        <v>3.5</v>
      </c>
      <c r="I206" s="217"/>
      <c r="J206" s="218">
        <f>ROUND(I206*H206,2)</f>
        <v>0</v>
      </c>
      <c r="K206" s="214" t="s">
        <v>174</v>
      </c>
      <c r="L206" s="44"/>
      <c r="M206" s="219" t="s">
        <v>19</v>
      </c>
      <c r="N206" s="220" t="s">
        <v>43</v>
      </c>
      <c r="O206" s="84"/>
      <c r="P206" s="221">
        <f>O206*H206</f>
        <v>0</v>
      </c>
      <c r="Q206" s="221">
        <v>0.0015100000000000001</v>
      </c>
      <c r="R206" s="221">
        <f>Q206*H206</f>
        <v>0.0052849999999999998</v>
      </c>
      <c r="S206" s="221">
        <v>0</v>
      </c>
      <c r="T206" s="22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3" t="s">
        <v>175</v>
      </c>
      <c r="AT206" s="223" t="s">
        <v>170</v>
      </c>
      <c r="AU206" s="223" t="s">
        <v>82</v>
      </c>
      <c r="AY206" s="17" t="s">
        <v>168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80</v>
      </c>
      <c r="BK206" s="224">
        <f>ROUND(I206*H206,2)</f>
        <v>0</v>
      </c>
      <c r="BL206" s="17" t="s">
        <v>175</v>
      </c>
      <c r="BM206" s="223" t="s">
        <v>1413</v>
      </c>
    </row>
    <row r="207" s="2" customFormat="1">
      <c r="A207" s="38"/>
      <c r="B207" s="39"/>
      <c r="C207" s="40"/>
      <c r="D207" s="225" t="s">
        <v>177</v>
      </c>
      <c r="E207" s="40"/>
      <c r="F207" s="226" t="s">
        <v>1414</v>
      </c>
      <c r="G207" s="40"/>
      <c r="H207" s="40"/>
      <c r="I207" s="227"/>
      <c r="J207" s="40"/>
      <c r="K207" s="40"/>
      <c r="L207" s="44"/>
      <c r="M207" s="228"/>
      <c r="N207" s="229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177</v>
      </c>
      <c r="AU207" s="17" t="s">
        <v>82</v>
      </c>
    </row>
    <row r="208" s="2" customFormat="1">
      <c r="A208" s="38"/>
      <c r="B208" s="39"/>
      <c r="C208" s="40"/>
      <c r="D208" s="230" t="s">
        <v>179</v>
      </c>
      <c r="E208" s="40"/>
      <c r="F208" s="231" t="s">
        <v>1415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179</v>
      </c>
      <c r="AU208" s="17" t="s">
        <v>82</v>
      </c>
    </row>
    <row r="209" s="13" customFormat="1">
      <c r="A209" s="13"/>
      <c r="B209" s="232"/>
      <c r="C209" s="233"/>
      <c r="D209" s="225" t="s">
        <v>181</v>
      </c>
      <c r="E209" s="234" t="s">
        <v>19</v>
      </c>
      <c r="F209" s="235" t="s">
        <v>1305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181</v>
      </c>
      <c r="AU209" s="241" t="s">
        <v>82</v>
      </c>
      <c r="AV209" s="13" t="s">
        <v>80</v>
      </c>
      <c r="AW209" s="13" t="s">
        <v>33</v>
      </c>
      <c r="AX209" s="13" t="s">
        <v>72</v>
      </c>
      <c r="AY209" s="241" t="s">
        <v>168</v>
      </c>
    </row>
    <row r="210" s="14" customFormat="1">
      <c r="A210" s="14"/>
      <c r="B210" s="242"/>
      <c r="C210" s="243"/>
      <c r="D210" s="225" t="s">
        <v>181</v>
      </c>
      <c r="E210" s="244" t="s">
        <v>19</v>
      </c>
      <c r="F210" s="245" t="s">
        <v>1416</v>
      </c>
      <c r="G210" s="243"/>
      <c r="H210" s="246">
        <v>3.5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181</v>
      </c>
      <c r="AU210" s="252" t="s">
        <v>82</v>
      </c>
      <c r="AV210" s="14" t="s">
        <v>82</v>
      </c>
      <c r="AW210" s="14" t="s">
        <v>33</v>
      </c>
      <c r="AX210" s="14" t="s">
        <v>72</v>
      </c>
      <c r="AY210" s="252" t="s">
        <v>168</v>
      </c>
    </row>
    <row r="211" s="12" customFormat="1" ht="22.8" customHeight="1">
      <c r="A211" s="12"/>
      <c r="B211" s="196"/>
      <c r="C211" s="197"/>
      <c r="D211" s="198" t="s">
        <v>71</v>
      </c>
      <c r="E211" s="210" t="s">
        <v>175</v>
      </c>
      <c r="F211" s="210" t="s">
        <v>552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SUM(P212:P216)</f>
        <v>0</v>
      </c>
      <c r="Q211" s="204"/>
      <c r="R211" s="205">
        <f>SUM(R212:R216)</f>
        <v>0</v>
      </c>
      <c r="S211" s="204"/>
      <c r="T211" s="206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80</v>
      </c>
      <c r="AT211" s="208" t="s">
        <v>71</v>
      </c>
      <c r="AU211" s="208" t="s">
        <v>80</v>
      </c>
      <c r="AY211" s="207" t="s">
        <v>168</v>
      </c>
      <c r="BK211" s="209">
        <f>SUM(BK212:BK216)</f>
        <v>0</v>
      </c>
    </row>
    <row r="212" s="2" customFormat="1" ht="24.15" customHeight="1">
      <c r="A212" s="38"/>
      <c r="B212" s="39"/>
      <c r="C212" s="212" t="s">
        <v>508</v>
      </c>
      <c r="D212" s="212" t="s">
        <v>170</v>
      </c>
      <c r="E212" s="213" t="s">
        <v>1417</v>
      </c>
      <c r="F212" s="214" t="s">
        <v>1418</v>
      </c>
      <c r="G212" s="215" t="s">
        <v>218</v>
      </c>
      <c r="H212" s="216">
        <v>78.099999999999994</v>
      </c>
      <c r="I212" s="217"/>
      <c r="J212" s="218">
        <f>ROUND(I212*H212,2)</f>
        <v>0</v>
      </c>
      <c r="K212" s="214" t="s">
        <v>174</v>
      </c>
      <c r="L212" s="44"/>
      <c r="M212" s="219" t="s">
        <v>19</v>
      </c>
      <c r="N212" s="220" t="s">
        <v>43</v>
      </c>
      <c r="O212" s="84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175</v>
      </c>
      <c r="AT212" s="223" t="s">
        <v>170</v>
      </c>
      <c r="AU212" s="223" t="s">
        <v>82</v>
      </c>
      <c r="AY212" s="17" t="s">
        <v>168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80</v>
      </c>
      <c r="BK212" s="224">
        <f>ROUND(I212*H212,2)</f>
        <v>0</v>
      </c>
      <c r="BL212" s="17" t="s">
        <v>175</v>
      </c>
      <c r="BM212" s="223" t="s">
        <v>1419</v>
      </c>
    </row>
    <row r="213" s="2" customFormat="1">
      <c r="A213" s="38"/>
      <c r="B213" s="39"/>
      <c r="C213" s="40"/>
      <c r="D213" s="225" t="s">
        <v>177</v>
      </c>
      <c r="E213" s="40"/>
      <c r="F213" s="226" t="s">
        <v>1420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177</v>
      </c>
      <c r="AU213" s="17" t="s">
        <v>82</v>
      </c>
    </row>
    <row r="214" s="2" customFormat="1">
      <c r="A214" s="38"/>
      <c r="B214" s="39"/>
      <c r="C214" s="40"/>
      <c r="D214" s="230" t="s">
        <v>179</v>
      </c>
      <c r="E214" s="40"/>
      <c r="F214" s="231" t="s">
        <v>1421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179</v>
      </c>
      <c r="AU214" s="17" t="s">
        <v>82</v>
      </c>
    </row>
    <row r="215" s="13" customFormat="1">
      <c r="A215" s="13"/>
      <c r="B215" s="232"/>
      <c r="C215" s="233"/>
      <c r="D215" s="225" t="s">
        <v>181</v>
      </c>
      <c r="E215" s="234" t="s">
        <v>19</v>
      </c>
      <c r="F215" s="235" t="s">
        <v>1305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1" t="s">
        <v>181</v>
      </c>
      <c r="AU215" s="241" t="s">
        <v>82</v>
      </c>
      <c r="AV215" s="13" t="s">
        <v>80</v>
      </c>
      <c r="AW215" s="13" t="s">
        <v>33</v>
      </c>
      <c r="AX215" s="13" t="s">
        <v>72</v>
      </c>
      <c r="AY215" s="241" t="s">
        <v>168</v>
      </c>
    </row>
    <row r="216" s="14" customFormat="1">
      <c r="A216" s="14"/>
      <c r="B216" s="242"/>
      <c r="C216" s="243"/>
      <c r="D216" s="225" t="s">
        <v>181</v>
      </c>
      <c r="E216" s="244" t="s">
        <v>19</v>
      </c>
      <c r="F216" s="245" t="s">
        <v>1422</v>
      </c>
      <c r="G216" s="243"/>
      <c r="H216" s="246">
        <v>78.099999999999994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2" t="s">
        <v>181</v>
      </c>
      <c r="AU216" s="252" t="s">
        <v>82</v>
      </c>
      <c r="AV216" s="14" t="s">
        <v>82</v>
      </c>
      <c r="AW216" s="14" t="s">
        <v>33</v>
      </c>
      <c r="AX216" s="14" t="s">
        <v>72</v>
      </c>
      <c r="AY216" s="252" t="s">
        <v>168</v>
      </c>
    </row>
    <row r="217" s="12" customFormat="1" ht="22.8" customHeight="1">
      <c r="A217" s="12"/>
      <c r="B217" s="196"/>
      <c r="C217" s="197"/>
      <c r="D217" s="198" t="s">
        <v>71</v>
      </c>
      <c r="E217" s="210" t="s">
        <v>209</v>
      </c>
      <c r="F217" s="210" t="s">
        <v>1423</v>
      </c>
      <c r="G217" s="197"/>
      <c r="H217" s="197"/>
      <c r="I217" s="200"/>
      <c r="J217" s="211">
        <f>BK217</f>
        <v>0</v>
      </c>
      <c r="K217" s="197"/>
      <c r="L217" s="202"/>
      <c r="M217" s="203"/>
      <c r="N217" s="204"/>
      <c r="O217" s="204"/>
      <c r="P217" s="205">
        <f>SUM(P218:P227)</f>
        <v>0</v>
      </c>
      <c r="Q217" s="204"/>
      <c r="R217" s="205">
        <f>SUM(R218:R227)</f>
        <v>0.018957000000000002</v>
      </c>
      <c r="S217" s="204"/>
      <c r="T217" s="206">
        <f>SUM(T218:T227)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80</v>
      </c>
      <c r="AT217" s="208" t="s">
        <v>71</v>
      </c>
      <c r="AU217" s="208" t="s">
        <v>80</v>
      </c>
      <c r="AY217" s="207" t="s">
        <v>168</v>
      </c>
      <c r="BK217" s="209">
        <f>SUM(BK218:BK227)</f>
        <v>0</v>
      </c>
    </row>
    <row r="218" s="2" customFormat="1" ht="21.75" customHeight="1">
      <c r="A218" s="38"/>
      <c r="B218" s="39"/>
      <c r="C218" s="212" t="s">
        <v>515</v>
      </c>
      <c r="D218" s="212" t="s">
        <v>170</v>
      </c>
      <c r="E218" s="213" t="s">
        <v>1424</v>
      </c>
      <c r="F218" s="214" t="s">
        <v>1425</v>
      </c>
      <c r="G218" s="215" t="s">
        <v>218</v>
      </c>
      <c r="H218" s="216">
        <v>31.949999999999999</v>
      </c>
      <c r="I218" s="217"/>
      <c r="J218" s="218">
        <f>ROUND(I218*H218,2)</f>
        <v>0</v>
      </c>
      <c r="K218" s="214" t="s">
        <v>174</v>
      </c>
      <c r="L218" s="44"/>
      <c r="M218" s="219" t="s">
        <v>19</v>
      </c>
      <c r="N218" s="220" t="s">
        <v>43</v>
      </c>
      <c r="O218" s="84"/>
      <c r="P218" s="221">
        <f>O218*H218</f>
        <v>0</v>
      </c>
      <c r="Q218" s="221">
        <v>0.00042000000000000002</v>
      </c>
      <c r="R218" s="221">
        <f>Q218*H218</f>
        <v>0.013419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175</v>
      </c>
      <c r="AT218" s="223" t="s">
        <v>170</v>
      </c>
      <c r="AU218" s="223" t="s">
        <v>82</v>
      </c>
      <c r="AY218" s="17" t="s">
        <v>168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80</v>
      </c>
      <c r="BK218" s="224">
        <f>ROUND(I218*H218,2)</f>
        <v>0</v>
      </c>
      <c r="BL218" s="17" t="s">
        <v>175</v>
      </c>
      <c r="BM218" s="223" t="s">
        <v>1426</v>
      </c>
    </row>
    <row r="219" s="2" customFormat="1">
      <c r="A219" s="38"/>
      <c r="B219" s="39"/>
      <c r="C219" s="40"/>
      <c r="D219" s="225" t="s">
        <v>177</v>
      </c>
      <c r="E219" s="40"/>
      <c r="F219" s="226" t="s">
        <v>1427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177</v>
      </c>
      <c r="AU219" s="17" t="s">
        <v>82</v>
      </c>
    </row>
    <row r="220" s="2" customFormat="1">
      <c r="A220" s="38"/>
      <c r="B220" s="39"/>
      <c r="C220" s="40"/>
      <c r="D220" s="230" t="s">
        <v>179</v>
      </c>
      <c r="E220" s="40"/>
      <c r="F220" s="231" t="s">
        <v>1428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179</v>
      </c>
      <c r="AU220" s="17" t="s">
        <v>82</v>
      </c>
    </row>
    <row r="221" s="13" customFormat="1">
      <c r="A221" s="13"/>
      <c r="B221" s="232"/>
      <c r="C221" s="233"/>
      <c r="D221" s="225" t="s">
        <v>181</v>
      </c>
      <c r="E221" s="234" t="s">
        <v>19</v>
      </c>
      <c r="F221" s="235" t="s">
        <v>1305</v>
      </c>
      <c r="G221" s="233"/>
      <c r="H221" s="234" t="s">
        <v>19</v>
      </c>
      <c r="I221" s="236"/>
      <c r="J221" s="233"/>
      <c r="K221" s="233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181</v>
      </c>
      <c r="AU221" s="241" t="s">
        <v>82</v>
      </c>
      <c r="AV221" s="13" t="s">
        <v>80</v>
      </c>
      <c r="AW221" s="13" t="s">
        <v>33</v>
      </c>
      <c r="AX221" s="13" t="s">
        <v>72</v>
      </c>
      <c r="AY221" s="241" t="s">
        <v>168</v>
      </c>
    </row>
    <row r="222" s="14" customFormat="1">
      <c r="A222" s="14"/>
      <c r="B222" s="242"/>
      <c r="C222" s="243"/>
      <c r="D222" s="225" t="s">
        <v>181</v>
      </c>
      <c r="E222" s="244" t="s">
        <v>19</v>
      </c>
      <c r="F222" s="245" t="s">
        <v>1429</v>
      </c>
      <c r="G222" s="243"/>
      <c r="H222" s="246">
        <v>31.949999999999999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181</v>
      </c>
      <c r="AU222" s="252" t="s">
        <v>82</v>
      </c>
      <c r="AV222" s="14" t="s">
        <v>82</v>
      </c>
      <c r="AW222" s="14" t="s">
        <v>33</v>
      </c>
      <c r="AX222" s="14" t="s">
        <v>72</v>
      </c>
      <c r="AY222" s="252" t="s">
        <v>168</v>
      </c>
    </row>
    <row r="223" s="2" customFormat="1" ht="24.15" customHeight="1">
      <c r="A223" s="38"/>
      <c r="B223" s="39"/>
      <c r="C223" s="212" t="s">
        <v>521</v>
      </c>
      <c r="D223" s="212" t="s">
        <v>170</v>
      </c>
      <c r="E223" s="213" t="s">
        <v>1430</v>
      </c>
      <c r="F223" s="214" t="s">
        <v>1431</v>
      </c>
      <c r="G223" s="215" t="s">
        <v>218</v>
      </c>
      <c r="H223" s="216">
        <v>10.65</v>
      </c>
      <c r="I223" s="217"/>
      <c r="J223" s="218">
        <f>ROUND(I223*H223,2)</f>
        <v>0</v>
      </c>
      <c r="K223" s="214" t="s">
        <v>174</v>
      </c>
      <c r="L223" s="44"/>
      <c r="M223" s="219" t="s">
        <v>19</v>
      </c>
      <c r="N223" s="220" t="s">
        <v>43</v>
      </c>
      <c r="O223" s="84"/>
      <c r="P223" s="221">
        <f>O223*H223</f>
        <v>0</v>
      </c>
      <c r="Q223" s="221">
        <v>0.00051999999999999995</v>
      </c>
      <c r="R223" s="221">
        <f>Q223*H223</f>
        <v>0.0055379999999999995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175</v>
      </c>
      <c r="AT223" s="223" t="s">
        <v>170</v>
      </c>
      <c r="AU223" s="223" t="s">
        <v>82</v>
      </c>
      <c r="AY223" s="17" t="s">
        <v>168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80</v>
      </c>
      <c r="BK223" s="224">
        <f>ROUND(I223*H223,2)</f>
        <v>0</v>
      </c>
      <c r="BL223" s="17" t="s">
        <v>175</v>
      </c>
      <c r="BM223" s="223" t="s">
        <v>1432</v>
      </c>
    </row>
    <row r="224" s="2" customFormat="1">
      <c r="A224" s="38"/>
      <c r="B224" s="39"/>
      <c r="C224" s="40"/>
      <c r="D224" s="225" t="s">
        <v>177</v>
      </c>
      <c r="E224" s="40"/>
      <c r="F224" s="226" t="s">
        <v>1433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177</v>
      </c>
      <c r="AU224" s="17" t="s">
        <v>82</v>
      </c>
    </row>
    <row r="225" s="2" customFormat="1">
      <c r="A225" s="38"/>
      <c r="B225" s="39"/>
      <c r="C225" s="40"/>
      <c r="D225" s="230" t="s">
        <v>179</v>
      </c>
      <c r="E225" s="40"/>
      <c r="F225" s="231" t="s">
        <v>1434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179</v>
      </c>
      <c r="AU225" s="17" t="s">
        <v>82</v>
      </c>
    </row>
    <row r="226" s="13" customFormat="1">
      <c r="A226" s="13"/>
      <c r="B226" s="232"/>
      <c r="C226" s="233"/>
      <c r="D226" s="225" t="s">
        <v>181</v>
      </c>
      <c r="E226" s="234" t="s">
        <v>19</v>
      </c>
      <c r="F226" s="235" t="s">
        <v>1305</v>
      </c>
      <c r="G226" s="233"/>
      <c r="H226" s="234" t="s">
        <v>19</v>
      </c>
      <c r="I226" s="236"/>
      <c r="J226" s="233"/>
      <c r="K226" s="233"/>
      <c r="L226" s="237"/>
      <c r="M226" s="238"/>
      <c r="N226" s="239"/>
      <c r="O226" s="239"/>
      <c r="P226" s="239"/>
      <c r="Q226" s="239"/>
      <c r="R226" s="239"/>
      <c r="S226" s="239"/>
      <c r="T226" s="24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1" t="s">
        <v>181</v>
      </c>
      <c r="AU226" s="241" t="s">
        <v>82</v>
      </c>
      <c r="AV226" s="13" t="s">
        <v>80</v>
      </c>
      <c r="AW226" s="13" t="s">
        <v>33</v>
      </c>
      <c r="AX226" s="13" t="s">
        <v>72</v>
      </c>
      <c r="AY226" s="241" t="s">
        <v>168</v>
      </c>
    </row>
    <row r="227" s="14" customFormat="1">
      <c r="A227" s="14"/>
      <c r="B227" s="242"/>
      <c r="C227" s="243"/>
      <c r="D227" s="225" t="s">
        <v>181</v>
      </c>
      <c r="E227" s="244" t="s">
        <v>19</v>
      </c>
      <c r="F227" s="245" t="s">
        <v>1435</v>
      </c>
      <c r="G227" s="243"/>
      <c r="H227" s="246">
        <v>10.65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2" t="s">
        <v>181</v>
      </c>
      <c r="AU227" s="252" t="s">
        <v>82</v>
      </c>
      <c r="AV227" s="14" t="s">
        <v>82</v>
      </c>
      <c r="AW227" s="14" t="s">
        <v>33</v>
      </c>
      <c r="AX227" s="14" t="s">
        <v>72</v>
      </c>
      <c r="AY227" s="252" t="s">
        <v>168</v>
      </c>
    </row>
    <row r="228" s="12" customFormat="1" ht="22.8" customHeight="1">
      <c r="A228" s="12"/>
      <c r="B228" s="196"/>
      <c r="C228" s="197"/>
      <c r="D228" s="198" t="s">
        <v>71</v>
      </c>
      <c r="E228" s="210" t="s">
        <v>231</v>
      </c>
      <c r="F228" s="210" t="s">
        <v>691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SUM(P229:P238)</f>
        <v>0</v>
      </c>
      <c r="Q228" s="204"/>
      <c r="R228" s="205">
        <f>SUM(R229:R238)</f>
        <v>2.5662175999999999</v>
      </c>
      <c r="S228" s="204"/>
      <c r="T228" s="206">
        <f>SUM(T229:T238)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80</v>
      </c>
      <c r="AT228" s="208" t="s">
        <v>71</v>
      </c>
      <c r="AU228" s="208" t="s">
        <v>80</v>
      </c>
      <c r="AY228" s="207" t="s">
        <v>168</v>
      </c>
      <c r="BK228" s="209">
        <f>SUM(BK229:BK238)</f>
        <v>0</v>
      </c>
    </row>
    <row r="229" s="2" customFormat="1" ht="24.15" customHeight="1">
      <c r="A229" s="38"/>
      <c r="B229" s="39"/>
      <c r="C229" s="212" t="s">
        <v>525</v>
      </c>
      <c r="D229" s="212" t="s">
        <v>170</v>
      </c>
      <c r="E229" s="213" t="s">
        <v>1436</v>
      </c>
      <c r="F229" s="214" t="s">
        <v>1437</v>
      </c>
      <c r="G229" s="215" t="s">
        <v>545</v>
      </c>
      <c r="H229" s="216">
        <v>35</v>
      </c>
      <c r="I229" s="217"/>
      <c r="J229" s="218">
        <f>ROUND(I229*H229,2)</f>
        <v>0</v>
      </c>
      <c r="K229" s="214" t="s">
        <v>174</v>
      </c>
      <c r="L229" s="44"/>
      <c r="M229" s="219" t="s">
        <v>19</v>
      </c>
      <c r="N229" s="220" t="s">
        <v>43</v>
      </c>
      <c r="O229" s="84"/>
      <c r="P229" s="221">
        <f>O229*H229</f>
        <v>0</v>
      </c>
      <c r="Q229" s="221">
        <v>0.070569999999999994</v>
      </c>
      <c r="R229" s="221">
        <f>Q229*H229</f>
        <v>2.4699499999999999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175</v>
      </c>
      <c r="AT229" s="223" t="s">
        <v>170</v>
      </c>
      <c r="AU229" s="223" t="s">
        <v>82</v>
      </c>
      <c r="AY229" s="17" t="s">
        <v>168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80</v>
      </c>
      <c r="BK229" s="224">
        <f>ROUND(I229*H229,2)</f>
        <v>0</v>
      </c>
      <c r="BL229" s="17" t="s">
        <v>175</v>
      </c>
      <c r="BM229" s="223" t="s">
        <v>1438</v>
      </c>
    </row>
    <row r="230" s="2" customFormat="1">
      <c r="A230" s="38"/>
      <c r="B230" s="39"/>
      <c r="C230" s="40"/>
      <c r="D230" s="225" t="s">
        <v>177</v>
      </c>
      <c r="E230" s="40"/>
      <c r="F230" s="226" t="s">
        <v>1439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177</v>
      </c>
      <c r="AU230" s="17" t="s">
        <v>82</v>
      </c>
    </row>
    <row r="231" s="2" customFormat="1">
      <c r="A231" s="38"/>
      <c r="B231" s="39"/>
      <c r="C231" s="40"/>
      <c r="D231" s="230" t="s">
        <v>179</v>
      </c>
      <c r="E231" s="40"/>
      <c r="F231" s="231" t="s">
        <v>1440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179</v>
      </c>
      <c r="AU231" s="17" t="s">
        <v>82</v>
      </c>
    </row>
    <row r="232" s="13" customFormat="1">
      <c r="A232" s="13"/>
      <c r="B232" s="232"/>
      <c r="C232" s="233"/>
      <c r="D232" s="225" t="s">
        <v>181</v>
      </c>
      <c r="E232" s="234" t="s">
        <v>19</v>
      </c>
      <c r="F232" s="235" t="s">
        <v>698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1" t="s">
        <v>181</v>
      </c>
      <c r="AU232" s="241" t="s">
        <v>82</v>
      </c>
      <c r="AV232" s="13" t="s">
        <v>80</v>
      </c>
      <c r="AW232" s="13" t="s">
        <v>33</v>
      </c>
      <c r="AX232" s="13" t="s">
        <v>72</v>
      </c>
      <c r="AY232" s="241" t="s">
        <v>168</v>
      </c>
    </row>
    <row r="233" s="14" customFormat="1">
      <c r="A233" s="14"/>
      <c r="B233" s="242"/>
      <c r="C233" s="243"/>
      <c r="D233" s="225" t="s">
        <v>181</v>
      </c>
      <c r="E233" s="244" t="s">
        <v>19</v>
      </c>
      <c r="F233" s="245" t="s">
        <v>1441</v>
      </c>
      <c r="G233" s="243"/>
      <c r="H233" s="246">
        <v>35</v>
      </c>
      <c r="I233" s="247"/>
      <c r="J233" s="243"/>
      <c r="K233" s="243"/>
      <c r="L233" s="248"/>
      <c r="M233" s="249"/>
      <c r="N233" s="250"/>
      <c r="O233" s="250"/>
      <c r="P233" s="250"/>
      <c r="Q233" s="250"/>
      <c r="R233" s="250"/>
      <c r="S233" s="250"/>
      <c r="T233" s="25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2" t="s">
        <v>181</v>
      </c>
      <c r="AU233" s="252" t="s">
        <v>82</v>
      </c>
      <c r="AV233" s="14" t="s">
        <v>82</v>
      </c>
      <c r="AW233" s="14" t="s">
        <v>33</v>
      </c>
      <c r="AX233" s="14" t="s">
        <v>72</v>
      </c>
      <c r="AY233" s="252" t="s">
        <v>168</v>
      </c>
    </row>
    <row r="234" s="2" customFormat="1" ht="24.15" customHeight="1">
      <c r="A234" s="38"/>
      <c r="B234" s="39"/>
      <c r="C234" s="212" t="s">
        <v>531</v>
      </c>
      <c r="D234" s="212" t="s">
        <v>170</v>
      </c>
      <c r="E234" s="213" t="s">
        <v>1442</v>
      </c>
      <c r="F234" s="214" t="s">
        <v>1443</v>
      </c>
      <c r="G234" s="215" t="s">
        <v>218</v>
      </c>
      <c r="H234" s="216">
        <v>94.379999999999995</v>
      </c>
      <c r="I234" s="217"/>
      <c r="J234" s="218">
        <f>ROUND(I234*H234,2)</f>
        <v>0</v>
      </c>
      <c r="K234" s="214" t="s">
        <v>174</v>
      </c>
      <c r="L234" s="44"/>
      <c r="M234" s="219" t="s">
        <v>19</v>
      </c>
      <c r="N234" s="220" t="s">
        <v>43</v>
      </c>
      <c r="O234" s="84"/>
      <c r="P234" s="221">
        <f>O234*H234</f>
        <v>0</v>
      </c>
      <c r="Q234" s="221">
        <v>0.0010200000000000001</v>
      </c>
      <c r="R234" s="221">
        <f>Q234*H234</f>
        <v>0.096267600000000009</v>
      </c>
      <c r="S234" s="221">
        <v>0</v>
      </c>
      <c r="T234" s="22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175</v>
      </c>
      <c r="AT234" s="223" t="s">
        <v>170</v>
      </c>
      <c r="AU234" s="223" t="s">
        <v>82</v>
      </c>
      <c r="AY234" s="17" t="s">
        <v>168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80</v>
      </c>
      <c r="BK234" s="224">
        <f>ROUND(I234*H234,2)</f>
        <v>0</v>
      </c>
      <c r="BL234" s="17" t="s">
        <v>175</v>
      </c>
      <c r="BM234" s="223" t="s">
        <v>1444</v>
      </c>
    </row>
    <row r="235" s="2" customFormat="1">
      <c r="A235" s="38"/>
      <c r="B235" s="39"/>
      <c r="C235" s="40"/>
      <c r="D235" s="225" t="s">
        <v>177</v>
      </c>
      <c r="E235" s="40"/>
      <c r="F235" s="226" t="s">
        <v>1445</v>
      </c>
      <c r="G235" s="40"/>
      <c r="H235" s="40"/>
      <c r="I235" s="227"/>
      <c r="J235" s="40"/>
      <c r="K235" s="40"/>
      <c r="L235" s="44"/>
      <c r="M235" s="228"/>
      <c r="N235" s="229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177</v>
      </c>
      <c r="AU235" s="17" t="s">
        <v>82</v>
      </c>
    </row>
    <row r="236" s="2" customFormat="1">
      <c r="A236" s="38"/>
      <c r="B236" s="39"/>
      <c r="C236" s="40"/>
      <c r="D236" s="230" t="s">
        <v>179</v>
      </c>
      <c r="E236" s="40"/>
      <c r="F236" s="231" t="s">
        <v>1446</v>
      </c>
      <c r="G236" s="40"/>
      <c r="H236" s="40"/>
      <c r="I236" s="227"/>
      <c r="J236" s="40"/>
      <c r="K236" s="40"/>
      <c r="L236" s="44"/>
      <c r="M236" s="228"/>
      <c r="N236" s="229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179</v>
      </c>
      <c r="AU236" s="17" t="s">
        <v>82</v>
      </c>
    </row>
    <row r="237" s="13" customFormat="1">
      <c r="A237" s="13"/>
      <c r="B237" s="232"/>
      <c r="C237" s="233"/>
      <c r="D237" s="225" t="s">
        <v>181</v>
      </c>
      <c r="E237" s="234" t="s">
        <v>19</v>
      </c>
      <c r="F237" s="235" t="s">
        <v>1305</v>
      </c>
      <c r="G237" s="233"/>
      <c r="H237" s="234" t="s">
        <v>19</v>
      </c>
      <c r="I237" s="236"/>
      <c r="J237" s="233"/>
      <c r="K237" s="233"/>
      <c r="L237" s="237"/>
      <c r="M237" s="238"/>
      <c r="N237" s="239"/>
      <c r="O237" s="239"/>
      <c r="P237" s="239"/>
      <c r="Q237" s="239"/>
      <c r="R237" s="239"/>
      <c r="S237" s="239"/>
      <c r="T237" s="24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1" t="s">
        <v>181</v>
      </c>
      <c r="AU237" s="241" t="s">
        <v>82</v>
      </c>
      <c r="AV237" s="13" t="s">
        <v>80</v>
      </c>
      <c r="AW237" s="13" t="s">
        <v>33</v>
      </c>
      <c r="AX237" s="13" t="s">
        <v>72</v>
      </c>
      <c r="AY237" s="241" t="s">
        <v>168</v>
      </c>
    </row>
    <row r="238" s="14" customFormat="1">
      <c r="A238" s="14"/>
      <c r="B238" s="242"/>
      <c r="C238" s="243"/>
      <c r="D238" s="225" t="s">
        <v>181</v>
      </c>
      <c r="E238" s="244" t="s">
        <v>19</v>
      </c>
      <c r="F238" s="245" t="s">
        <v>1447</v>
      </c>
      <c r="G238" s="243"/>
      <c r="H238" s="246">
        <v>94.379999999999995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2" t="s">
        <v>181</v>
      </c>
      <c r="AU238" s="252" t="s">
        <v>82</v>
      </c>
      <c r="AV238" s="14" t="s">
        <v>82</v>
      </c>
      <c r="AW238" s="14" t="s">
        <v>33</v>
      </c>
      <c r="AX238" s="14" t="s">
        <v>72</v>
      </c>
      <c r="AY238" s="252" t="s">
        <v>168</v>
      </c>
    </row>
    <row r="239" s="12" customFormat="1" ht="22.8" customHeight="1">
      <c r="A239" s="12"/>
      <c r="B239" s="196"/>
      <c r="C239" s="197"/>
      <c r="D239" s="198" t="s">
        <v>71</v>
      </c>
      <c r="E239" s="210" t="s">
        <v>955</v>
      </c>
      <c r="F239" s="210" t="s">
        <v>956</v>
      </c>
      <c r="G239" s="197"/>
      <c r="H239" s="197"/>
      <c r="I239" s="200"/>
      <c r="J239" s="211">
        <f>BK239</f>
        <v>0</v>
      </c>
      <c r="K239" s="197"/>
      <c r="L239" s="202"/>
      <c r="M239" s="203"/>
      <c r="N239" s="204"/>
      <c r="O239" s="204"/>
      <c r="P239" s="205">
        <f>SUM(P240:P245)</f>
        <v>0</v>
      </c>
      <c r="Q239" s="204"/>
      <c r="R239" s="205">
        <f>SUM(R240:R245)</f>
        <v>0</v>
      </c>
      <c r="S239" s="204"/>
      <c r="T239" s="206">
        <f>SUM(T240:T245)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7" t="s">
        <v>80</v>
      </c>
      <c r="AT239" s="208" t="s">
        <v>71</v>
      </c>
      <c r="AU239" s="208" t="s">
        <v>80</v>
      </c>
      <c r="AY239" s="207" t="s">
        <v>168</v>
      </c>
      <c r="BK239" s="209">
        <f>SUM(BK240:BK245)</f>
        <v>0</v>
      </c>
    </row>
    <row r="240" s="2" customFormat="1" ht="33" customHeight="1">
      <c r="A240" s="38"/>
      <c r="B240" s="39"/>
      <c r="C240" s="212" t="s">
        <v>535</v>
      </c>
      <c r="D240" s="212" t="s">
        <v>170</v>
      </c>
      <c r="E240" s="213" t="s">
        <v>1448</v>
      </c>
      <c r="F240" s="214" t="s">
        <v>1449</v>
      </c>
      <c r="G240" s="215" t="s">
        <v>412</v>
      </c>
      <c r="H240" s="216">
        <v>76.789000000000001</v>
      </c>
      <c r="I240" s="217"/>
      <c r="J240" s="218">
        <f>ROUND(I240*H240,2)</f>
        <v>0</v>
      </c>
      <c r="K240" s="214" t="s">
        <v>174</v>
      </c>
      <c r="L240" s="44"/>
      <c r="M240" s="219" t="s">
        <v>19</v>
      </c>
      <c r="N240" s="220" t="s">
        <v>43</v>
      </c>
      <c r="O240" s="84"/>
      <c r="P240" s="221">
        <f>O240*H240</f>
        <v>0</v>
      </c>
      <c r="Q240" s="221">
        <v>0</v>
      </c>
      <c r="R240" s="221">
        <f>Q240*H240</f>
        <v>0</v>
      </c>
      <c r="S240" s="221">
        <v>0</v>
      </c>
      <c r="T240" s="222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3" t="s">
        <v>175</v>
      </c>
      <c r="AT240" s="223" t="s">
        <v>170</v>
      </c>
      <c r="AU240" s="223" t="s">
        <v>82</v>
      </c>
      <c r="AY240" s="17" t="s">
        <v>168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80</v>
      </c>
      <c r="BK240" s="224">
        <f>ROUND(I240*H240,2)</f>
        <v>0</v>
      </c>
      <c r="BL240" s="17" t="s">
        <v>175</v>
      </c>
      <c r="BM240" s="223" t="s">
        <v>960</v>
      </c>
    </row>
    <row r="241" s="2" customFormat="1">
      <c r="A241" s="38"/>
      <c r="B241" s="39"/>
      <c r="C241" s="40"/>
      <c r="D241" s="225" t="s">
        <v>177</v>
      </c>
      <c r="E241" s="40"/>
      <c r="F241" s="226" t="s">
        <v>1450</v>
      </c>
      <c r="G241" s="40"/>
      <c r="H241" s="40"/>
      <c r="I241" s="227"/>
      <c r="J241" s="40"/>
      <c r="K241" s="40"/>
      <c r="L241" s="44"/>
      <c r="M241" s="228"/>
      <c r="N241" s="229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177</v>
      </c>
      <c r="AU241" s="17" t="s">
        <v>82</v>
      </c>
    </row>
    <row r="242" s="2" customFormat="1">
      <c r="A242" s="38"/>
      <c r="B242" s="39"/>
      <c r="C242" s="40"/>
      <c r="D242" s="230" t="s">
        <v>179</v>
      </c>
      <c r="E242" s="40"/>
      <c r="F242" s="231" t="s">
        <v>1451</v>
      </c>
      <c r="G242" s="40"/>
      <c r="H242" s="40"/>
      <c r="I242" s="227"/>
      <c r="J242" s="40"/>
      <c r="K242" s="40"/>
      <c r="L242" s="44"/>
      <c r="M242" s="228"/>
      <c r="N242" s="229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179</v>
      </c>
      <c r="AU242" s="17" t="s">
        <v>82</v>
      </c>
    </row>
    <row r="243" s="2" customFormat="1" ht="33" customHeight="1">
      <c r="A243" s="38"/>
      <c r="B243" s="39"/>
      <c r="C243" s="212" t="s">
        <v>542</v>
      </c>
      <c r="D243" s="212" t="s">
        <v>170</v>
      </c>
      <c r="E243" s="213" t="s">
        <v>1452</v>
      </c>
      <c r="F243" s="214" t="s">
        <v>1453</v>
      </c>
      <c r="G243" s="215" t="s">
        <v>412</v>
      </c>
      <c r="H243" s="216">
        <v>76.789000000000001</v>
      </c>
      <c r="I243" s="217"/>
      <c r="J243" s="218">
        <f>ROUND(I243*H243,2)</f>
        <v>0</v>
      </c>
      <c r="K243" s="214" t="s">
        <v>174</v>
      </c>
      <c r="L243" s="44"/>
      <c r="M243" s="219" t="s">
        <v>19</v>
      </c>
      <c r="N243" s="220" t="s">
        <v>43</v>
      </c>
      <c r="O243" s="84"/>
      <c r="P243" s="221">
        <f>O243*H243</f>
        <v>0</v>
      </c>
      <c r="Q243" s="221">
        <v>0</v>
      </c>
      <c r="R243" s="221">
        <f>Q243*H243</f>
        <v>0</v>
      </c>
      <c r="S243" s="221">
        <v>0</v>
      </c>
      <c r="T243" s="22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3" t="s">
        <v>175</v>
      </c>
      <c r="AT243" s="223" t="s">
        <v>170</v>
      </c>
      <c r="AU243" s="223" t="s">
        <v>82</v>
      </c>
      <c r="AY243" s="17" t="s">
        <v>168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80</v>
      </c>
      <c r="BK243" s="224">
        <f>ROUND(I243*H243,2)</f>
        <v>0</v>
      </c>
      <c r="BL243" s="17" t="s">
        <v>175</v>
      </c>
      <c r="BM243" s="223" t="s">
        <v>966</v>
      </c>
    </row>
    <row r="244" s="2" customFormat="1">
      <c r="A244" s="38"/>
      <c r="B244" s="39"/>
      <c r="C244" s="40"/>
      <c r="D244" s="225" t="s">
        <v>177</v>
      </c>
      <c r="E244" s="40"/>
      <c r="F244" s="226" t="s">
        <v>1454</v>
      </c>
      <c r="G244" s="40"/>
      <c r="H244" s="40"/>
      <c r="I244" s="227"/>
      <c r="J244" s="40"/>
      <c r="K244" s="40"/>
      <c r="L244" s="44"/>
      <c r="M244" s="228"/>
      <c r="N244" s="229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177</v>
      </c>
      <c r="AU244" s="17" t="s">
        <v>82</v>
      </c>
    </row>
    <row r="245" s="2" customFormat="1">
      <c r="A245" s="38"/>
      <c r="B245" s="39"/>
      <c r="C245" s="40"/>
      <c r="D245" s="230" t="s">
        <v>179</v>
      </c>
      <c r="E245" s="40"/>
      <c r="F245" s="231" t="s">
        <v>1455</v>
      </c>
      <c r="G245" s="40"/>
      <c r="H245" s="40"/>
      <c r="I245" s="227"/>
      <c r="J245" s="40"/>
      <c r="K245" s="40"/>
      <c r="L245" s="44"/>
      <c r="M245" s="228"/>
      <c r="N245" s="229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179</v>
      </c>
      <c r="AU245" s="17" t="s">
        <v>82</v>
      </c>
    </row>
    <row r="246" s="12" customFormat="1" ht="25.92" customHeight="1">
      <c r="A246" s="12"/>
      <c r="B246" s="196"/>
      <c r="C246" s="197"/>
      <c r="D246" s="198" t="s">
        <v>71</v>
      </c>
      <c r="E246" s="199" t="s">
        <v>1456</v>
      </c>
      <c r="F246" s="199" t="s">
        <v>1457</v>
      </c>
      <c r="G246" s="197"/>
      <c r="H246" s="197"/>
      <c r="I246" s="200"/>
      <c r="J246" s="201">
        <f>BK246</f>
        <v>0</v>
      </c>
      <c r="K246" s="197"/>
      <c r="L246" s="202"/>
      <c r="M246" s="203"/>
      <c r="N246" s="204"/>
      <c r="O246" s="204"/>
      <c r="P246" s="205">
        <f>P247</f>
        <v>0</v>
      </c>
      <c r="Q246" s="204"/>
      <c r="R246" s="205">
        <f>R247</f>
        <v>0.108</v>
      </c>
      <c r="S246" s="204"/>
      <c r="T246" s="206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7" t="s">
        <v>82</v>
      </c>
      <c r="AT246" s="208" t="s">
        <v>71</v>
      </c>
      <c r="AU246" s="208" t="s">
        <v>72</v>
      </c>
      <c r="AY246" s="207" t="s">
        <v>168</v>
      </c>
      <c r="BK246" s="209">
        <f>BK247</f>
        <v>0</v>
      </c>
    </row>
    <row r="247" s="12" customFormat="1" ht="22.8" customHeight="1">
      <c r="A247" s="12"/>
      <c r="B247" s="196"/>
      <c r="C247" s="197"/>
      <c r="D247" s="198" t="s">
        <v>71</v>
      </c>
      <c r="E247" s="210" t="s">
        <v>1458</v>
      </c>
      <c r="F247" s="210" t="s">
        <v>1459</v>
      </c>
      <c r="G247" s="197"/>
      <c r="H247" s="197"/>
      <c r="I247" s="200"/>
      <c r="J247" s="211">
        <f>BK247</f>
        <v>0</v>
      </c>
      <c r="K247" s="197"/>
      <c r="L247" s="202"/>
      <c r="M247" s="203"/>
      <c r="N247" s="204"/>
      <c r="O247" s="204"/>
      <c r="P247" s="205">
        <f>SUM(P248:P268)</f>
        <v>0</v>
      </c>
      <c r="Q247" s="204"/>
      <c r="R247" s="205">
        <f>SUM(R248:R268)</f>
        <v>0.108</v>
      </c>
      <c r="S247" s="204"/>
      <c r="T247" s="206">
        <f>SUM(T248:T268)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7" t="s">
        <v>82</v>
      </c>
      <c r="AT247" s="208" t="s">
        <v>71</v>
      </c>
      <c r="AU247" s="208" t="s">
        <v>80</v>
      </c>
      <c r="AY247" s="207" t="s">
        <v>168</v>
      </c>
      <c r="BK247" s="209">
        <f>SUM(BK248:BK268)</f>
        <v>0</v>
      </c>
    </row>
    <row r="248" s="2" customFormat="1" ht="24.15" customHeight="1">
      <c r="A248" s="38"/>
      <c r="B248" s="39"/>
      <c r="C248" s="212" t="s">
        <v>553</v>
      </c>
      <c r="D248" s="212" t="s">
        <v>170</v>
      </c>
      <c r="E248" s="213" t="s">
        <v>1460</v>
      </c>
      <c r="F248" s="214" t="s">
        <v>1461</v>
      </c>
      <c r="G248" s="215" t="s">
        <v>218</v>
      </c>
      <c r="H248" s="216">
        <v>94.379999999999995</v>
      </c>
      <c r="I248" s="217"/>
      <c r="J248" s="218">
        <f>ROUND(I248*H248,2)</f>
        <v>0</v>
      </c>
      <c r="K248" s="214" t="s">
        <v>174</v>
      </c>
      <c r="L248" s="44"/>
      <c r="M248" s="219" t="s">
        <v>19</v>
      </c>
      <c r="N248" s="220" t="s">
        <v>43</v>
      </c>
      <c r="O248" s="84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3" t="s">
        <v>277</v>
      </c>
      <c r="AT248" s="223" t="s">
        <v>170</v>
      </c>
      <c r="AU248" s="223" t="s">
        <v>82</v>
      </c>
      <c r="AY248" s="17" t="s">
        <v>168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80</v>
      </c>
      <c r="BK248" s="224">
        <f>ROUND(I248*H248,2)</f>
        <v>0</v>
      </c>
      <c r="BL248" s="17" t="s">
        <v>277</v>
      </c>
      <c r="BM248" s="223" t="s">
        <v>1462</v>
      </c>
    </row>
    <row r="249" s="2" customFormat="1">
      <c r="A249" s="38"/>
      <c r="B249" s="39"/>
      <c r="C249" s="40"/>
      <c r="D249" s="225" t="s">
        <v>177</v>
      </c>
      <c r="E249" s="40"/>
      <c r="F249" s="226" t="s">
        <v>1463</v>
      </c>
      <c r="G249" s="40"/>
      <c r="H249" s="40"/>
      <c r="I249" s="227"/>
      <c r="J249" s="40"/>
      <c r="K249" s="40"/>
      <c r="L249" s="44"/>
      <c r="M249" s="228"/>
      <c r="N249" s="229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177</v>
      </c>
      <c r="AU249" s="17" t="s">
        <v>82</v>
      </c>
    </row>
    <row r="250" s="2" customFormat="1">
      <c r="A250" s="38"/>
      <c r="B250" s="39"/>
      <c r="C250" s="40"/>
      <c r="D250" s="230" t="s">
        <v>179</v>
      </c>
      <c r="E250" s="40"/>
      <c r="F250" s="231" t="s">
        <v>1464</v>
      </c>
      <c r="G250" s="40"/>
      <c r="H250" s="40"/>
      <c r="I250" s="227"/>
      <c r="J250" s="40"/>
      <c r="K250" s="40"/>
      <c r="L250" s="44"/>
      <c r="M250" s="228"/>
      <c r="N250" s="229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179</v>
      </c>
      <c r="AU250" s="17" t="s">
        <v>82</v>
      </c>
    </row>
    <row r="251" s="13" customFormat="1">
      <c r="A251" s="13"/>
      <c r="B251" s="232"/>
      <c r="C251" s="233"/>
      <c r="D251" s="225" t="s">
        <v>181</v>
      </c>
      <c r="E251" s="234" t="s">
        <v>19</v>
      </c>
      <c r="F251" s="235" t="s">
        <v>1305</v>
      </c>
      <c r="G251" s="233"/>
      <c r="H251" s="234" t="s">
        <v>19</v>
      </c>
      <c r="I251" s="236"/>
      <c r="J251" s="233"/>
      <c r="K251" s="233"/>
      <c r="L251" s="237"/>
      <c r="M251" s="238"/>
      <c r="N251" s="239"/>
      <c r="O251" s="239"/>
      <c r="P251" s="239"/>
      <c r="Q251" s="239"/>
      <c r="R251" s="239"/>
      <c r="S251" s="239"/>
      <c r="T251" s="24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1" t="s">
        <v>181</v>
      </c>
      <c r="AU251" s="241" t="s">
        <v>82</v>
      </c>
      <c r="AV251" s="13" t="s">
        <v>80</v>
      </c>
      <c r="AW251" s="13" t="s">
        <v>33</v>
      </c>
      <c r="AX251" s="13" t="s">
        <v>72</v>
      </c>
      <c r="AY251" s="241" t="s">
        <v>168</v>
      </c>
    </row>
    <row r="252" s="14" customFormat="1">
      <c r="A252" s="14"/>
      <c r="B252" s="242"/>
      <c r="C252" s="243"/>
      <c r="D252" s="225" t="s">
        <v>181</v>
      </c>
      <c r="E252" s="244" t="s">
        <v>19</v>
      </c>
      <c r="F252" s="245" t="s">
        <v>1465</v>
      </c>
      <c r="G252" s="243"/>
      <c r="H252" s="246">
        <v>94.379999999999995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2" t="s">
        <v>181</v>
      </c>
      <c r="AU252" s="252" t="s">
        <v>82</v>
      </c>
      <c r="AV252" s="14" t="s">
        <v>82</v>
      </c>
      <c r="AW252" s="14" t="s">
        <v>33</v>
      </c>
      <c r="AX252" s="14" t="s">
        <v>72</v>
      </c>
      <c r="AY252" s="252" t="s">
        <v>168</v>
      </c>
    </row>
    <row r="253" s="2" customFormat="1" ht="16.5" customHeight="1">
      <c r="A253" s="38"/>
      <c r="B253" s="39"/>
      <c r="C253" s="258" t="s">
        <v>561</v>
      </c>
      <c r="D253" s="258" t="s">
        <v>409</v>
      </c>
      <c r="E253" s="259" t="s">
        <v>1466</v>
      </c>
      <c r="F253" s="260" t="s">
        <v>1467</v>
      </c>
      <c r="G253" s="261" t="s">
        <v>412</v>
      </c>
      <c r="H253" s="262">
        <v>0.031</v>
      </c>
      <c r="I253" s="263"/>
      <c r="J253" s="264">
        <f>ROUND(I253*H253,2)</f>
        <v>0</v>
      </c>
      <c r="K253" s="260" t="s">
        <v>174</v>
      </c>
      <c r="L253" s="265"/>
      <c r="M253" s="266" t="s">
        <v>19</v>
      </c>
      <c r="N253" s="267" t="s">
        <v>43</v>
      </c>
      <c r="O253" s="84"/>
      <c r="P253" s="221">
        <f>O253*H253</f>
        <v>0</v>
      </c>
      <c r="Q253" s="221">
        <v>1</v>
      </c>
      <c r="R253" s="221">
        <f>Q253*H253</f>
        <v>0.031</v>
      </c>
      <c r="S253" s="221">
        <v>0</v>
      </c>
      <c r="T253" s="22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3" t="s">
        <v>542</v>
      </c>
      <c r="AT253" s="223" t="s">
        <v>409</v>
      </c>
      <c r="AU253" s="223" t="s">
        <v>82</v>
      </c>
      <c r="AY253" s="17" t="s">
        <v>168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80</v>
      </c>
      <c r="BK253" s="224">
        <f>ROUND(I253*H253,2)</f>
        <v>0</v>
      </c>
      <c r="BL253" s="17" t="s">
        <v>277</v>
      </c>
      <c r="BM253" s="223" t="s">
        <v>1468</v>
      </c>
    </row>
    <row r="254" s="2" customFormat="1">
      <c r="A254" s="38"/>
      <c r="B254" s="39"/>
      <c r="C254" s="40"/>
      <c r="D254" s="225" t="s">
        <v>177</v>
      </c>
      <c r="E254" s="40"/>
      <c r="F254" s="226" t="s">
        <v>1467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177</v>
      </c>
      <c r="AU254" s="17" t="s">
        <v>82</v>
      </c>
    </row>
    <row r="255" s="2" customFormat="1">
      <c r="A255" s="38"/>
      <c r="B255" s="39"/>
      <c r="C255" s="40"/>
      <c r="D255" s="230" t="s">
        <v>179</v>
      </c>
      <c r="E255" s="40"/>
      <c r="F255" s="231" t="s">
        <v>1469</v>
      </c>
      <c r="G255" s="40"/>
      <c r="H255" s="40"/>
      <c r="I255" s="227"/>
      <c r="J255" s="40"/>
      <c r="K255" s="40"/>
      <c r="L255" s="44"/>
      <c r="M255" s="228"/>
      <c r="N255" s="229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179</v>
      </c>
      <c r="AU255" s="17" t="s">
        <v>82</v>
      </c>
    </row>
    <row r="256" s="14" customFormat="1">
      <c r="A256" s="14"/>
      <c r="B256" s="242"/>
      <c r="C256" s="243"/>
      <c r="D256" s="225" t="s">
        <v>181</v>
      </c>
      <c r="E256" s="243"/>
      <c r="F256" s="245" t="s">
        <v>1470</v>
      </c>
      <c r="G256" s="243"/>
      <c r="H256" s="246">
        <v>0.031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2" t="s">
        <v>181</v>
      </c>
      <c r="AU256" s="252" t="s">
        <v>82</v>
      </c>
      <c r="AV256" s="14" t="s">
        <v>82</v>
      </c>
      <c r="AW256" s="14" t="s">
        <v>4</v>
      </c>
      <c r="AX256" s="14" t="s">
        <v>80</v>
      </c>
      <c r="AY256" s="252" t="s">
        <v>168</v>
      </c>
    </row>
    <row r="257" s="2" customFormat="1" ht="24.15" customHeight="1">
      <c r="A257" s="38"/>
      <c r="B257" s="39"/>
      <c r="C257" s="212" t="s">
        <v>570</v>
      </c>
      <c r="D257" s="212" t="s">
        <v>170</v>
      </c>
      <c r="E257" s="213" t="s">
        <v>1471</v>
      </c>
      <c r="F257" s="214" t="s">
        <v>1472</v>
      </c>
      <c r="G257" s="215" t="s">
        <v>218</v>
      </c>
      <c r="H257" s="216">
        <v>188.75999999999999</v>
      </c>
      <c r="I257" s="217"/>
      <c r="J257" s="218">
        <f>ROUND(I257*H257,2)</f>
        <v>0</v>
      </c>
      <c r="K257" s="214" t="s">
        <v>174</v>
      </c>
      <c r="L257" s="44"/>
      <c r="M257" s="219" t="s">
        <v>19</v>
      </c>
      <c r="N257" s="220" t="s">
        <v>43</v>
      </c>
      <c r="O257" s="84"/>
      <c r="P257" s="221">
        <f>O257*H257</f>
        <v>0</v>
      </c>
      <c r="Q257" s="221">
        <v>0</v>
      </c>
      <c r="R257" s="221">
        <f>Q257*H257</f>
        <v>0</v>
      </c>
      <c r="S257" s="221">
        <v>0</v>
      </c>
      <c r="T257" s="22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3" t="s">
        <v>277</v>
      </c>
      <c r="AT257" s="223" t="s">
        <v>170</v>
      </c>
      <c r="AU257" s="223" t="s">
        <v>82</v>
      </c>
      <c r="AY257" s="17" t="s">
        <v>168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80</v>
      </c>
      <c r="BK257" s="224">
        <f>ROUND(I257*H257,2)</f>
        <v>0</v>
      </c>
      <c r="BL257" s="17" t="s">
        <v>277</v>
      </c>
      <c r="BM257" s="223" t="s">
        <v>1473</v>
      </c>
    </row>
    <row r="258" s="2" customFormat="1">
      <c r="A258" s="38"/>
      <c r="B258" s="39"/>
      <c r="C258" s="40"/>
      <c r="D258" s="225" t="s">
        <v>177</v>
      </c>
      <c r="E258" s="40"/>
      <c r="F258" s="226" t="s">
        <v>1474</v>
      </c>
      <c r="G258" s="40"/>
      <c r="H258" s="40"/>
      <c r="I258" s="227"/>
      <c r="J258" s="40"/>
      <c r="K258" s="40"/>
      <c r="L258" s="44"/>
      <c r="M258" s="228"/>
      <c r="N258" s="229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177</v>
      </c>
      <c r="AU258" s="17" t="s">
        <v>82</v>
      </c>
    </row>
    <row r="259" s="2" customFormat="1">
      <c r="A259" s="38"/>
      <c r="B259" s="39"/>
      <c r="C259" s="40"/>
      <c r="D259" s="230" t="s">
        <v>179</v>
      </c>
      <c r="E259" s="40"/>
      <c r="F259" s="231" t="s">
        <v>1475</v>
      </c>
      <c r="G259" s="40"/>
      <c r="H259" s="40"/>
      <c r="I259" s="227"/>
      <c r="J259" s="40"/>
      <c r="K259" s="40"/>
      <c r="L259" s="44"/>
      <c r="M259" s="228"/>
      <c r="N259" s="229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179</v>
      </c>
      <c r="AU259" s="17" t="s">
        <v>82</v>
      </c>
    </row>
    <row r="260" s="13" customFormat="1">
      <c r="A260" s="13"/>
      <c r="B260" s="232"/>
      <c r="C260" s="233"/>
      <c r="D260" s="225" t="s">
        <v>181</v>
      </c>
      <c r="E260" s="234" t="s">
        <v>19</v>
      </c>
      <c r="F260" s="235" t="s">
        <v>1305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1" t="s">
        <v>181</v>
      </c>
      <c r="AU260" s="241" t="s">
        <v>82</v>
      </c>
      <c r="AV260" s="13" t="s">
        <v>80</v>
      </c>
      <c r="AW260" s="13" t="s">
        <v>33</v>
      </c>
      <c r="AX260" s="13" t="s">
        <v>72</v>
      </c>
      <c r="AY260" s="241" t="s">
        <v>168</v>
      </c>
    </row>
    <row r="261" s="14" customFormat="1">
      <c r="A261" s="14"/>
      <c r="B261" s="242"/>
      <c r="C261" s="243"/>
      <c r="D261" s="225" t="s">
        <v>181</v>
      </c>
      <c r="E261" s="244" t="s">
        <v>19</v>
      </c>
      <c r="F261" s="245" t="s">
        <v>1476</v>
      </c>
      <c r="G261" s="243"/>
      <c r="H261" s="246">
        <v>188.75999999999999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2" t="s">
        <v>181</v>
      </c>
      <c r="AU261" s="252" t="s">
        <v>82</v>
      </c>
      <c r="AV261" s="14" t="s">
        <v>82</v>
      </c>
      <c r="AW261" s="14" t="s">
        <v>33</v>
      </c>
      <c r="AX261" s="14" t="s">
        <v>72</v>
      </c>
      <c r="AY261" s="252" t="s">
        <v>168</v>
      </c>
    </row>
    <row r="262" s="2" customFormat="1" ht="16.5" customHeight="1">
      <c r="A262" s="38"/>
      <c r="B262" s="39"/>
      <c r="C262" s="258" t="s">
        <v>579</v>
      </c>
      <c r="D262" s="258" t="s">
        <v>409</v>
      </c>
      <c r="E262" s="259" t="s">
        <v>1477</v>
      </c>
      <c r="F262" s="260" t="s">
        <v>1478</v>
      </c>
      <c r="G262" s="261" t="s">
        <v>412</v>
      </c>
      <c r="H262" s="262">
        <v>0.076999999999999999</v>
      </c>
      <c r="I262" s="263"/>
      <c r="J262" s="264">
        <f>ROUND(I262*H262,2)</f>
        <v>0</v>
      </c>
      <c r="K262" s="260" t="s">
        <v>174</v>
      </c>
      <c r="L262" s="265"/>
      <c r="M262" s="266" t="s">
        <v>19</v>
      </c>
      <c r="N262" s="267" t="s">
        <v>43</v>
      </c>
      <c r="O262" s="84"/>
      <c r="P262" s="221">
        <f>O262*H262</f>
        <v>0</v>
      </c>
      <c r="Q262" s="221">
        <v>1</v>
      </c>
      <c r="R262" s="221">
        <f>Q262*H262</f>
        <v>0.076999999999999999</v>
      </c>
      <c r="S262" s="221">
        <v>0</v>
      </c>
      <c r="T262" s="22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3" t="s">
        <v>542</v>
      </c>
      <c r="AT262" s="223" t="s">
        <v>409</v>
      </c>
      <c r="AU262" s="223" t="s">
        <v>82</v>
      </c>
      <c r="AY262" s="17" t="s">
        <v>168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80</v>
      </c>
      <c r="BK262" s="224">
        <f>ROUND(I262*H262,2)</f>
        <v>0</v>
      </c>
      <c r="BL262" s="17" t="s">
        <v>277</v>
      </c>
      <c r="BM262" s="223" t="s">
        <v>1479</v>
      </c>
    </row>
    <row r="263" s="2" customFormat="1">
      <c r="A263" s="38"/>
      <c r="B263" s="39"/>
      <c r="C263" s="40"/>
      <c r="D263" s="225" t="s">
        <v>177</v>
      </c>
      <c r="E263" s="40"/>
      <c r="F263" s="226" t="s">
        <v>1478</v>
      </c>
      <c r="G263" s="40"/>
      <c r="H263" s="40"/>
      <c r="I263" s="227"/>
      <c r="J263" s="40"/>
      <c r="K263" s="40"/>
      <c r="L263" s="44"/>
      <c r="M263" s="228"/>
      <c r="N263" s="229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177</v>
      </c>
      <c r="AU263" s="17" t="s">
        <v>82</v>
      </c>
    </row>
    <row r="264" s="2" customFormat="1">
      <c r="A264" s="38"/>
      <c r="B264" s="39"/>
      <c r="C264" s="40"/>
      <c r="D264" s="230" t="s">
        <v>179</v>
      </c>
      <c r="E264" s="40"/>
      <c r="F264" s="231" t="s">
        <v>1480</v>
      </c>
      <c r="G264" s="40"/>
      <c r="H264" s="40"/>
      <c r="I264" s="227"/>
      <c r="J264" s="40"/>
      <c r="K264" s="40"/>
      <c r="L264" s="44"/>
      <c r="M264" s="228"/>
      <c r="N264" s="229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179</v>
      </c>
      <c r="AU264" s="17" t="s">
        <v>82</v>
      </c>
    </row>
    <row r="265" s="14" customFormat="1">
      <c r="A265" s="14"/>
      <c r="B265" s="242"/>
      <c r="C265" s="243"/>
      <c r="D265" s="225" t="s">
        <v>181</v>
      </c>
      <c r="E265" s="243"/>
      <c r="F265" s="245" t="s">
        <v>1481</v>
      </c>
      <c r="G265" s="243"/>
      <c r="H265" s="246">
        <v>0.076999999999999999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2" t="s">
        <v>181</v>
      </c>
      <c r="AU265" s="252" t="s">
        <v>82</v>
      </c>
      <c r="AV265" s="14" t="s">
        <v>82</v>
      </c>
      <c r="AW265" s="14" t="s">
        <v>4</v>
      </c>
      <c r="AX265" s="14" t="s">
        <v>80</v>
      </c>
      <c r="AY265" s="252" t="s">
        <v>168</v>
      </c>
    </row>
    <row r="266" s="2" customFormat="1" ht="24.15" customHeight="1">
      <c r="A266" s="38"/>
      <c r="B266" s="39"/>
      <c r="C266" s="212" t="s">
        <v>596</v>
      </c>
      <c r="D266" s="212" t="s">
        <v>170</v>
      </c>
      <c r="E266" s="213" t="s">
        <v>1482</v>
      </c>
      <c r="F266" s="214" t="s">
        <v>1483</v>
      </c>
      <c r="G266" s="215" t="s">
        <v>412</v>
      </c>
      <c r="H266" s="216">
        <v>0.108</v>
      </c>
      <c r="I266" s="217"/>
      <c r="J266" s="218">
        <f>ROUND(I266*H266,2)</f>
        <v>0</v>
      </c>
      <c r="K266" s="214" t="s">
        <v>174</v>
      </c>
      <c r="L266" s="44"/>
      <c r="M266" s="219" t="s">
        <v>19</v>
      </c>
      <c r="N266" s="220" t="s">
        <v>43</v>
      </c>
      <c r="O266" s="84"/>
      <c r="P266" s="221">
        <f>O266*H266</f>
        <v>0</v>
      </c>
      <c r="Q266" s="221">
        <v>0</v>
      </c>
      <c r="R266" s="221">
        <f>Q266*H266</f>
        <v>0</v>
      </c>
      <c r="S266" s="221">
        <v>0</v>
      </c>
      <c r="T266" s="22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3" t="s">
        <v>277</v>
      </c>
      <c r="AT266" s="223" t="s">
        <v>170</v>
      </c>
      <c r="AU266" s="223" t="s">
        <v>82</v>
      </c>
      <c r="AY266" s="17" t="s">
        <v>168</v>
      </c>
      <c r="BE266" s="224">
        <f>IF(N266="základní",J266,0)</f>
        <v>0</v>
      </c>
      <c r="BF266" s="224">
        <f>IF(N266="snížená",J266,0)</f>
        <v>0</v>
      </c>
      <c r="BG266" s="224">
        <f>IF(N266="zákl. přenesená",J266,0)</f>
        <v>0</v>
      </c>
      <c r="BH266" s="224">
        <f>IF(N266="sníž. přenesená",J266,0)</f>
        <v>0</v>
      </c>
      <c r="BI266" s="224">
        <f>IF(N266="nulová",J266,0)</f>
        <v>0</v>
      </c>
      <c r="BJ266" s="17" t="s">
        <v>80</v>
      </c>
      <c r="BK266" s="224">
        <f>ROUND(I266*H266,2)</f>
        <v>0</v>
      </c>
      <c r="BL266" s="17" t="s">
        <v>277</v>
      </c>
      <c r="BM266" s="223" t="s">
        <v>1484</v>
      </c>
    </row>
    <row r="267" s="2" customFormat="1">
      <c r="A267" s="38"/>
      <c r="B267" s="39"/>
      <c r="C267" s="40"/>
      <c r="D267" s="225" t="s">
        <v>177</v>
      </c>
      <c r="E267" s="40"/>
      <c r="F267" s="226" t="s">
        <v>1485</v>
      </c>
      <c r="G267" s="40"/>
      <c r="H267" s="40"/>
      <c r="I267" s="227"/>
      <c r="J267" s="40"/>
      <c r="K267" s="40"/>
      <c r="L267" s="44"/>
      <c r="M267" s="228"/>
      <c r="N267" s="229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177</v>
      </c>
      <c r="AU267" s="17" t="s">
        <v>82</v>
      </c>
    </row>
    <row r="268" s="2" customFormat="1">
      <c r="A268" s="38"/>
      <c r="B268" s="39"/>
      <c r="C268" s="40"/>
      <c r="D268" s="230" t="s">
        <v>179</v>
      </c>
      <c r="E268" s="40"/>
      <c r="F268" s="231" t="s">
        <v>1486</v>
      </c>
      <c r="G268" s="40"/>
      <c r="H268" s="40"/>
      <c r="I268" s="227"/>
      <c r="J268" s="40"/>
      <c r="K268" s="40"/>
      <c r="L268" s="44"/>
      <c r="M268" s="254"/>
      <c r="N268" s="255"/>
      <c r="O268" s="256"/>
      <c r="P268" s="256"/>
      <c r="Q268" s="256"/>
      <c r="R268" s="256"/>
      <c r="S268" s="256"/>
      <c r="T268" s="257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179</v>
      </c>
      <c r="AU268" s="17" t="s">
        <v>82</v>
      </c>
    </row>
    <row r="269" s="2" customFormat="1" ht="6.96" customHeight="1">
      <c r="A269" s="38"/>
      <c r="B269" s="59"/>
      <c r="C269" s="60"/>
      <c r="D269" s="60"/>
      <c r="E269" s="60"/>
      <c r="F269" s="60"/>
      <c r="G269" s="60"/>
      <c r="H269" s="60"/>
      <c r="I269" s="60"/>
      <c r="J269" s="60"/>
      <c r="K269" s="60"/>
      <c r="L269" s="44"/>
      <c r="M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</row>
  </sheetData>
  <sheetProtection sheet="1" autoFilter="0" formatColumns="0" formatRows="0" objects="1" scenarios="1" spinCount="100000" saltValue="FipyIQOgrFlA4xKql58Ne1XQLgxCIRAPZut+xOPq8jM2iAMm7Lu8ilXNsF9C+gRwrka6N5Y3tYyPo7z491F1oQ==" hashValue="gPzEJfIBlYb3e95+VeDF8H7/m8QTI6ukN99ULeL/VNvLl8tade0RfJUe5p8aALkgeO69qhJP31CNxa1E+uaZmg==" algorithmName="SHA-512" password="CC35"/>
  <autoFilter ref="C88:K26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1_02/122252203"/>
    <hyperlink ref="F102" r:id="rId2" display="https://podminky.urs.cz/item/CS_URS_2021_02/171201231"/>
    <hyperlink ref="F107" r:id="rId3" display="https://podminky.urs.cz/item/CS_URS_2021_02/174151101"/>
    <hyperlink ref="F119" r:id="rId4" display="https://podminky.urs.cz/item/CS_URS_2021_02/181951112"/>
    <hyperlink ref="F125" r:id="rId5" display="https://podminky.urs.cz/item/CS_URS_2021_02/212752411"/>
    <hyperlink ref="F130" r:id="rId6" display="https://podminky.urs.cz/item/CS_URS_2021_02/212972112"/>
    <hyperlink ref="F135" r:id="rId7" display="https://podminky.urs.cz/item/CS_URS_2021_02/273321116"/>
    <hyperlink ref="F140" r:id="rId8" display="https://podminky.urs.cz/item/CS_URS_2021_02/273354111"/>
    <hyperlink ref="F145" r:id="rId9" display="https://podminky.urs.cz/item/CS_URS_2021_02/273354211"/>
    <hyperlink ref="F148" r:id="rId10" display="https://podminky.urs.cz/item/CS_URS_2021_02/273361116"/>
    <hyperlink ref="F154" r:id="rId11" display="https://podminky.urs.cz/item/CS_URS_2021_02/317321118"/>
    <hyperlink ref="F160" r:id="rId12" display="https://podminky.urs.cz/item/CS_URS_2021_02/317321191"/>
    <hyperlink ref="F163" r:id="rId13" display="https://podminky.urs.cz/item/CS_URS_2021_02/317353121"/>
    <hyperlink ref="F168" r:id="rId14" display="https://podminky.urs.cz/item/CS_URS_2021_02/317353221"/>
    <hyperlink ref="F171" r:id="rId15" display="https://podminky.urs.cz/item/CS_URS_2021_02/317361116"/>
    <hyperlink ref="F176" r:id="rId16" display="https://podminky.urs.cz/item/CS_URS_2021_02/326218321"/>
    <hyperlink ref="F181" r:id="rId17" display="https://podminky.urs.cz/item/CS_URS_2021_02/326218391"/>
    <hyperlink ref="F184" r:id="rId18" display="https://podminky.urs.cz/item/CS_URS_2021_02/334214111"/>
    <hyperlink ref="F189" r:id="rId19" display="https://podminky.urs.cz/item/CS_URS_2021_02/334323116"/>
    <hyperlink ref="F195" r:id="rId20" display="https://podminky.urs.cz/item/CS_URS_2021_02/334351112"/>
    <hyperlink ref="F200" r:id="rId21" display="https://podminky.urs.cz/item/CS_URS_2021_02/334351211"/>
    <hyperlink ref="F203" r:id="rId22" display="https://podminky.urs.cz/item/CS_URS_2021_02/334361216"/>
    <hyperlink ref="F208" r:id="rId23" display="https://podminky.urs.cz/item/CS_URS_2021_02/334791112"/>
    <hyperlink ref="F214" r:id="rId24" display="https://podminky.urs.cz/item/CS_URS_2021_02/451315124"/>
    <hyperlink ref="F220" r:id="rId25" display="https://podminky.urs.cz/item/CS_URS_2021_02/628611101"/>
    <hyperlink ref="F225" r:id="rId26" display="https://podminky.urs.cz/item/CS_URS_2021_02/628611131"/>
    <hyperlink ref="F231" r:id="rId27" display="https://podminky.urs.cz/item/CS_URS_2021_02/911334122"/>
    <hyperlink ref="F236" r:id="rId28" display="https://podminky.urs.cz/item/CS_URS_2021_02/919726124"/>
    <hyperlink ref="F242" r:id="rId29" display="https://podminky.urs.cz/item/CS_URS_2021_02/998153131"/>
    <hyperlink ref="F245" r:id="rId30" display="https://podminky.urs.cz/item/CS_URS_2021_02/998153132"/>
    <hyperlink ref="F250" r:id="rId31" display="https://podminky.urs.cz/item/CS_URS_2021_02/711112001"/>
    <hyperlink ref="F255" r:id="rId32" display="https://podminky.urs.cz/item/CS_URS_2021_02/11163150"/>
    <hyperlink ref="F259" r:id="rId33" display="https://podminky.urs.cz/item/CS_URS_2021_02/711112002"/>
    <hyperlink ref="F264" r:id="rId34" display="https://podminky.urs.cz/item/CS_URS_2021_02/11163152"/>
    <hyperlink ref="F268" r:id="rId35" display="https://podminky.urs.cz/item/CS_URS_2021_02/99871110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6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134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2" customFormat="1" ht="12" customHeight="1">
      <c r="A8" s="38"/>
      <c r="B8" s="44"/>
      <c r="C8" s="38"/>
      <c r="D8" s="142" t="s">
        <v>145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1487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ROUND(J81, 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ROUND((SUM(BE81:BE103)),  2)</f>
        <v>0</v>
      </c>
      <c r="G33" s="38"/>
      <c r="H33" s="38"/>
      <c r="I33" s="157">
        <v>0.20999999999999999</v>
      </c>
      <c r="J33" s="156">
        <f>ROUND(((SUM(BE81:BE103))*I33),  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44</v>
      </c>
      <c r="F34" s="156">
        <f>ROUND((SUM(BF81:BF103)),  2)</f>
        <v>0</v>
      </c>
      <c r="G34" s="38"/>
      <c r="H34" s="38"/>
      <c r="I34" s="157">
        <v>0.14999999999999999</v>
      </c>
      <c r="J34" s="156">
        <f>ROUND(((SUM(BF81:BF103))*I34),  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45</v>
      </c>
      <c r="F35" s="156">
        <f>ROUND((SUM(BG81:BG103)),  2)</f>
        <v>0</v>
      </c>
      <c r="G35" s="38"/>
      <c r="H35" s="38"/>
      <c r="I35" s="157">
        <v>0.20999999999999999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46</v>
      </c>
      <c r="F36" s="156">
        <f>ROUND((SUM(BH81:BH103)),  2)</f>
        <v>0</v>
      </c>
      <c r="G36" s="38"/>
      <c r="H36" s="38"/>
      <c r="I36" s="157">
        <v>0.14999999999999999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47</v>
      </c>
      <c r="F37" s="156">
        <f>ROUND((SUM(BI81:BI103)),  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147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145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SO 401 - Ochrana optického vedení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5. 11. 2021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70" t="s">
        <v>148</v>
      </c>
      <c r="D57" s="171"/>
      <c r="E57" s="171"/>
      <c r="F57" s="171"/>
      <c r="G57" s="171"/>
      <c r="H57" s="171"/>
      <c r="I57" s="171"/>
      <c r="J57" s="172" t="s">
        <v>149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150</v>
      </c>
    </row>
    <row r="60" s="9" customFormat="1" ht="24.96" customHeight="1">
      <c r="A60" s="9"/>
      <c r="B60" s="174"/>
      <c r="C60" s="175"/>
      <c r="D60" s="176" t="s">
        <v>1488</v>
      </c>
      <c r="E60" s="177"/>
      <c r="F60" s="177"/>
      <c r="G60" s="177"/>
      <c r="H60" s="177"/>
      <c r="I60" s="177"/>
      <c r="J60" s="178">
        <f>J82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0"/>
      <c r="C61" s="125"/>
      <c r="D61" s="181" t="s">
        <v>1489</v>
      </c>
      <c r="E61" s="182"/>
      <c r="F61" s="182"/>
      <c r="G61" s="182"/>
      <c r="H61" s="182"/>
      <c r="I61" s="182"/>
      <c r="J61" s="183">
        <f>J83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6.96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="2" customFormat="1" ht="6.96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="2" customFormat="1" ht="24.96" customHeight="1">
      <c r="A68" s="38"/>
      <c r="B68" s="39"/>
      <c r="C68" s="23" t="s">
        <v>153</v>
      </c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="2" customFormat="1" ht="6.96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16.5" customHeight="1">
      <c r="A71" s="38"/>
      <c r="B71" s="39"/>
      <c r="C71" s="40"/>
      <c r="D71" s="40"/>
      <c r="E71" s="169" t="str">
        <f>E7</f>
        <v>II/230 Stříbro - dálnice D5, úsek 2</v>
      </c>
      <c r="F71" s="32"/>
      <c r="G71" s="32"/>
      <c r="H71" s="32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2" customHeight="1">
      <c r="A72" s="38"/>
      <c r="B72" s="39"/>
      <c r="C72" s="32" t="s">
        <v>145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6.5" customHeight="1">
      <c r="A73" s="38"/>
      <c r="B73" s="39"/>
      <c r="C73" s="40"/>
      <c r="D73" s="40"/>
      <c r="E73" s="69" t="str">
        <f>E9</f>
        <v>SO 401 - Ochrana optického vedení</v>
      </c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6.96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2" customHeight="1">
      <c r="A75" s="38"/>
      <c r="B75" s="39"/>
      <c r="C75" s="32" t="s">
        <v>21</v>
      </c>
      <c r="D75" s="40"/>
      <c r="E75" s="40"/>
      <c r="F75" s="27" t="str">
        <f>F12</f>
        <v>Stříbro</v>
      </c>
      <c r="G75" s="40"/>
      <c r="H75" s="40"/>
      <c r="I75" s="32" t="s">
        <v>23</v>
      </c>
      <c r="J75" s="72" t="str">
        <f>IF(J12="","",J12)</f>
        <v>5. 11. 2021</v>
      </c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25.65" customHeight="1">
      <c r="A77" s="38"/>
      <c r="B77" s="39"/>
      <c r="C77" s="32" t="s">
        <v>25</v>
      </c>
      <c r="D77" s="40"/>
      <c r="E77" s="40"/>
      <c r="F77" s="27" t="str">
        <f>E15</f>
        <v>Správa a údržba silnic Plzeňského kraje, p. o.</v>
      </c>
      <c r="G77" s="40"/>
      <c r="H77" s="40"/>
      <c r="I77" s="32" t="s">
        <v>31</v>
      </c>
      <c r="J77" s="36" t="str">
        <f>E21</f>
        <v>Sweco Hydroprojekt a.s.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5.15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 xml:space="preserve"> 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0.32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1" customFormat="1" ht="29.28" customHeight="1">
      <c r="A80" s="185"/>
      <c r="B80" s="186"/>
      <c r="C80" s="187" t="s">
        <v>154</v>
      </c>
      <c r="D80" s="188" t="s">
        <v>57</v>
      </c>
      <c r="E80" s="188" t="s">
        <v>53</v>
      </c>
      <c r="F80" s="188" t="s">
        <v>54</v>
      </c>
      <c r="G80" s="188" t="s">
        <v>155</v>
      </c>
      <c r="H80" s="188" t="s">
        <v>156</v>
      </c>
      <c r="I80" s="188" t="s">
        <v>157</v>
      </c>
      <c r="J80" s="188" t="s">
        <v>149</v>
      </c>
      <c r="K80" s="189" t="s">
        <v>158</v>
      </c>
      <c r="L80" s="190"/>
      <c r="M80" s="92" t="s">
        <v>19</v>
      </c>
      <c r="N80" s="93" t="s">
        <v>42</v>
      </c>
      <c r="O80" s="93" t="s">
        <v>159</v>
      </c>
      <c r="P80" s="93" t="s">
        <v>160</v>
      </c>
      <c r="Q80" s="93" t="s">
        <v>161</v>
      </c>
      <c r="R80" s="93" t="s">
        <v>162</v>
      </c>
      <c r="S80" s="93" t="s">
        <v>163</v>
      </c>
      <c r="T80" s="94" t="s">
        <v>164</v>
      </c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</row>
    <row r="81" s="2" customFormat="1" ht="22.8" customHeight="1">
      <c r="A81" s="38"/>
      <c r="B81" s="39"/>
      <c r="C81" s="99" t="s">
        <v>165</v>
      </c>
      <c r="D81" s="40"/>
      <c r="E81" s="40"/>
      <c r="F81" s="40"/>
      <c r="G81" s="40"/>
      <c r="H81" s="40"/>
      <c r="I81" s="40"/>
      <c r="J81" s="191">
        <f>BK81</f>
        <v>0</v>
      </c>
      <c r="K81" s="40"/>
      <c r="L81" s="44"/>
      <c r="M81" s="95"/>
      <c r="N81" s="192"/>
      <c r="O81" s="96"/>
      <c r="P81" s="193">
        <f>P82</f>
        <v>0</v>
      </c>
      <c r="Q81" s="96"/>
      <c r="R81" s="193">
        <f>R82</f>
        <v>8.6819232000000017</v>
      </c>
      <c r="S81" s="96"/>
      <c r="T81" s="194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150</v>
      </c>
      <c r="BK81" s="195">
        <f>BK82</f>
        <v>0</v>
      </c>
    </row>
    <row r="82" s="12" customFormat="1" ht="25.92" customHeight="1">
      <c r="A82" s="12"/>
      <c r="B82" s="196"/>
      <c r="C82" s="197"/>
      <c r="D82" s="198" t="s">
        <v>71</v>
      </c>
      <c r="E82" s="199" t="s">
        <v>409</v>
      </c>
      <c r="F82" s="199" t="s">
        <v>1490</v>
      </c>
      <c r="G82" s="197"/>
      <c r="H82" s="197"/>
      <c r="I82" s="200"/>
      <c r="J82" s="201">
        <f>BK82</f>
        <v>0</v>
      </c>
      <c r="K82" s="197"/>
      <c r="L82" s="202"/>
      <c r="M82" s="203"/>
      <c r="N82" s="204"/>
      <c r="O82" s="204"/>
      <c r="P82" s="205">
        <f>P83</f>
        <v>0</v>
      </c>
      <c r="Q82" s="204"/>
      <c r="R82" s="205">
        <f>R83</f>
        <v>8.6819232000000017</v>
      </c>
      <c r="S82" s="204"/>
      <c r="T82" s="206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7" t="s">
        <v>190</v>
      </c>
      <c r="AT82" s="208" t="s">
        <v>71</v>
      </c>
      <c r="AU82" s="208" t="s">
        <v>72</v>
      </c>
      <c r="AY82" s="207" t="s">
        <v>168</v>
      </c>
      <c r="BK82" s="209">
        <f>BK83</f>
        <v>0</v>
      </c>
    </row>
    <row r="83" s="12" customFormat="1" ht="22.8" customHeight="1">
      <c r="A83" s="12"/>
      <c r="B83" s="196"/>
      <c r="C83" s="197"/>
      <c r="D83" s="198" t="s">
        <v>71</v>
      </c>
      <c r="E83" s="210" t="s">
        <v>1491</v>
      </c>
      <c r="F83" s="210" t="s">
        <v>1492</v>
      </c>
      <c r="G83" s="197"/>
      <c r="H83" s="197"/>
      <c r="I83" s="200"/>
      <c r="J83" s="211">
        <f>BK83</f>
        <v>0</v>
      </c>
      <c r="K83" s="197"/>
      <c r="L83" s="202"/>
      <c r="M83" s="203"/>
      <c r="N83" s="204"/>
      <c r="O83" s="204"/>
      <c r="P83" s="205">
        <f>SUM(P84:P103)</f>
        <v>0</v>
      </c>
      <c r="Q83" s="204"/>
      <c r="R83" s="205">
        <f>SUM(R84:R103)</f>
        <v>8.6819232000000017</v>
      </c>
      <c r="S83" s="204"/>
      <c r="T83" s="206">
        <f>SUM(T84:T103)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7" t="s">
        <v>190</v>
      </c>
      <c r="AT83" s="208" t="s">
        <v>71</v>
      </c>
      <c r="AU83" s="208" t="s">
        <v>80</v>
      </c>
      <c r="AY83" s="207" t="s">
        <v>168</v>
      </c>
      <c r="BK83" s="209">
        <f>SUM(BK84:BK103)</f>
        <v>0</v>
      </c>
    </row>
    <row r="84" s="2" customFormat="1" ht="16.5" customHeight="1">
      <c r="A84" s="38"/>
      <c r="B84" s="39"/>
      <c r="C84" s="212" t="s">
        <v>80</v>
      </c>
      <c r="D84" s="212" t="s">
        <v>170</v>
      </c>
      <c r="E84" s="213" t="s">
        <v>1493</v>
      </c>
      <c r="F84" s="214" t="s">
        <v>1494</v>
      </c>
      <c r="G84" s="215" t="s">
        <v>545</v>
      </c>
      <c r="H84" s="216">
        <v>48</v>
      </c>
      <c r="I84" s="217"/>
      <c r="J84" s="218">
        <f>ROUND(I84*H84,2)</f>
        <v>0</v>
      </c>
      <c r="K84" s="214" t="s">
        <v>174</v>
      </c>
      <c r="L84" s="44"/>
      <c r="M84" s="219" t="s">
        <v>19</v>
      </c>
      <c r="N84" s="220" t="s">
        <v>43</v>
      </c>
      <c r="O84" s="84"/>
      <c r="P84" s="221">
        <f>O84*H84</f>
        <v>0</v>
      </c>
      <c r="Q84" s="221">
        <v>6.9999999999999994E-05</v>
      </c>
      <c r="R84" s="221">
        <f>Q84*H84</f>
        <v>0.0033599999999999997</v>
      </c>
      <c r="S84" s="221">
        <v>0</v>
      </c>
      <c r="T84" s="222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3" t="s">
        <v>810</v>
      </c>
      <c r="AT84" s="223" t="s">
        <v>170</v>
      </c>
      <c r="AU84" s="223" t="s">
        <v>82</v>
      </c>
      <c r="AY84" s="17" t="s">
        <v>168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80</v>
      </c>
      <c r="BK84" s="224">
        <f>ROUND(I84*H84,2)</f>
        <v>0</v>
      </c>
      <c r="BL84" s="17" t="s">
        <v>810</v>
      </c>
      <c r="BM84" s="223" t="s">
        <v>1495</v>
      </c>
    </row>
    <row r="85" s="2" customFormat="1">
      <c r="A85" s="38"/>
      <c r="B85" s="39"/>
      <c r="C85" s="40"/>
      <c r="D85" s="225" t="s">
        <v>177</v>
      </c>
      <c r="E85" s="40"/>
      <c r="F85" s="226" t="s">
        <v>1496</v>
      </c>
      <c r="G85" s="40"/>
      <c r="H85" s="40"/>
      <c r="I85" s="227"/>
      <c r="J85" s="40"/>
      <c r="K85" s="40"/>
      <c r="L85" s="44"/>
      <c r="M85" s="228"/>
      <c r="N85" s="229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177</v>
      </c>
      <c r="AU85" s="17" t="s">
        <v>82</v>
      </c>
    </row>
    <row r="86" s="2" customFormat="1">
      <c r="A86" s="38"/>
      <c r="B86" s="39"/>
      <c r="C86" s="40"/>
      <c r="D86" s="230" t="s">
        <v>179</v>
      </c>
      <c r="E86" s="40"/>
      <c r="F86" s="231" t="s">
        <v>1497</v>
      </c>
      <c r="G86" s="40"/>
      <c r="H86" s="40"/>
      <c r="I86" s="227"/>
      <c r="J86" s="40"/>
      <c r="K86" s="40"/>
      <c r="L86" s="44"/>
      <c r="M86" s="228"/>
      <c r="N86" s="229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179</v>
      </c>
      <c r="AU86" s="17" t="s">
        <v>82</v>
      </c>
    </row>
    <row r="87" s="2" customFormat="1">
      <c r="A87" s="38"/>
      <c r="B87" s="39"/>
      <c r="C87" s="40"/>
      <c r="D87" s="225" t="s">
        <v>196</v>
      </c>
      <c r="E87" s="40"/>
      <c r="F87" s="253" t="s">
        <v>336</v>
      </c>
      <c r="G87" s="40"/>
      <c r="H87" s="40"/>
      <c r="I87" s="227"/>
      <c r="J87" s="40"/>
      <c r="K87" s="40"/>
      <c r="L87" s="44"/>
      <c r="M87" s="228"/>
      <c r="N87" s="229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196</v>
      </c>
      <c r="AU87" s="17" t="s">
        <v>82</v>
      </c>
    </row>
    <row r="88" s="13" customFormat="1">
      <c r="A88" s="13"/>
      <c r="B88" s="232"/>
      <c r="C88" s="233"/>
      <c r="D88" s="225" t="s">
        <v>181</v>
      </c>
      <c r="E88" s="234" t="s">
        <v>19</v>
      </c>
      <c r="F88" s="235" t="s">
        <v>1498</v>
      </c>
      <c r="G88" s="233"/>
      <c r="H88" s="234" t="s">
        <v>19</v>
      </c>
      <c r="I88" s="236"/>
      <c r="J88" s="233"/>
      <c r="K88" s="233"/>
      <c r="L88" s="237"/>
      <c r="M88" s="238"/>
      <c r="N88" s="239"/>
      <c r="O88" s="239"/>
      <c r="P88" s="239"/>
      <c r="Q88" s="239"/>
      <c r="R88" s="239"/>
      <c r="S88" s="239"/>
      <c r="T88" s="24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1" t="s">
        <v>181</v>
      </c>
      <c r="AU88" s="241" t="s">
        <v>82</v>
      </c>
      <c r="AV88" s="13" t="s">
        <v>80</v>
      </c>
      <c r="AW88" s="13" t="s">
        <v>33</v>
      </c>
      <c r="AX88" s="13" t="s">
        <v>72</v>
      </c>
      <c r="AY88" s="241" t="s">
        <v>168</v>
      </c>
    </row>
    <row r="89" s="14" customFormat="1">
      <c r="A89" s="14"/>
      <c r="B89" s="242"/>
      <c r="C89" s="243"/>
      <c r="D89" s="225" t="s">
        <v>181</v>
      </c>
      <c r="E89" s="244" t="s">
        <v>19</v>
      </c>
      <c r="F89" s="245" t="s">
        <v>1499</v>
      </c>
      <c r="G89" s="243"/>
      <c r="H89" s="246">
        <v>48</v>
      </c>
      <c r="I89" s="247"/>
      <c r="J89" s="243"/>
      <c r="K89" s="243"/>
      <c r="L89" s="248"/>
      <c r="M89" s="249"/>
      <c r="N89" s="250"/>
      <c r="O89" s="250"/>
      <c r="P89" s="250"/>
      <c r="Q89" s="250"/>
      <c r="R89" s="250"/>
      <c r="S89" s="250"/>
      <c r="T89" s="251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2" t="s">
        <v>181</v>
      </c>
      <c r="AU89" s="252" t="s">
        <v>82</v>
      </c>
      <c r="AV89" s="14" t="s">
        <v>82</v>
      </c>
      <c r="AW89" s="14" t="s">
        <v>33</v>
      </c>
      <c r="AX89" s="14" t="s">
        <v>72</v>
      </c>
      <c r="AY89" s="252" t="s">
        <v>168</v>
      </c>
    </row>
    <row r="90" s="2" customFormat="1" ht="33" customHeight="1">
      <c r="A90" s="38"/>
      <c r="B90" s="39"/>
      <c r="C90" s="212" t="s">
        <v>82</v>
      </c>
      <c r="D90" s="212" t="s">
        <v>170</v>
      </c>
      <c r="E90" s="213" t="s">
        <v>1500</v>
      </c>
      <c r="F90" s="214" t="s">
        <v>1501</v>
      </c>
      <c r="G90" s="215" t="s">
        <v>545</v>
      </c>
      <c r="H90" s="216">
        <v>48</v>
      </c>
      <c r="I90" s="217"/>
      <c r="J90" s="218">
        <f>ROUND(I90*H90,2)</f>
        <v>0</v>
      </c>
      <c r="K90" s="214" t="s">
        <v>174</v>
      </c>
      <c r="L90" s="44"/>
      <c r="M90" s="219" t="s">
        <v>19</v>
      </c>
      <c r="N90" s="220" t="s">
        <v>43</v>
      </c>
      <c r="O90" s="84"/>
      <c r="P90" s="221">
        <f>O90*H90</f>
        <v>0</v>
      </c>
      <c r="Q90" s="221">
        <v>0.17999999999999999</v>
      </c>
      <c r="R90" s="221">
        <f>Q90*H90</f>
        <v>8.6400000000000006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810</v>
      </c>
      <c r="AT90" s="223" t="s">
        <v>170</v>
      </c>
      <c r="AU90" s="223" t="s">
        <v>82</v>
      </c>
      <c r="AY90" s="17" t="s">
        <v>168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810</v>
      </c>
      <c r="BM90" s="223" t="s">
        <v>1502</v>
      </c>
    </row>
    <row r="91" s="2" customFormat="1">
      <c r="A91" s="38"/>
      <c r="B91" s="39"/>
      <c r="C91" s="40"/>
      <c r="D91" s="225" t="s">
        <v>177</v>
      </c>
      <c r="E91" s="40"/>
      <c r="F91" s="226" t="s">
        <v>1503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177</v>
      </c>
      <c r="AU91" s="17" t="s">
        <v>82</v>
      </c>
    </row>
    <row r="92" s="2" customFormat="1">
      <c r="A92" s="38"/>
      <c r="B92" s="39"/>
      <c r="C92" s="40"/>
      <c r="D92" s="230" t="s">
        <v>179</v>
      </c>
      <c r="E92" s="40"/>
      <c r="F92" s="231" t="s">
        <v>1504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179</v>
      </c>
      <c r="AU92" s="17" t="s">
        <v>82</v>
      </c>
    </row>
    <row r="93" s="2" customFormat="1">
      <c r="A93" s="38"/>
      <c r="B93" s="39"/>
      <c r="C93" s="40"/>
      <c r="D93" s="225" t="s">
        <v>196</v>
      </c>
      <c r="E93" s="40"/>
      <c r="F93" s="253" t="s">
        <v>336</v>
      </c>
      <c r="G93" s="40"/>
      <c r="H93" s="40"/>
      <c r="I93" s="227"/>
      <c r="J93" s="40"/>
      <c r="K93" s="40"/>
      <c r="L93" s="44"/>
      <c r="M93" s="228"/>
      <c r="N93" s="22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196</v>
      </c>
      <c r="AU93" s="17" t="s">
        <v>82</v>
      </c>
    </row>
    <row r="94" s="13" customFormat="1">
      <c r="A94" s="13"/>
      <c r="B94" s="232"/>
      <c r="C94" s="233"/>
      <c r="D94" s="225" t="s">
        <v>181</v>
      </c>
      <c r="E94" s="234" t="s">
        <v>19</v>
      </c>
      <c r="F94" s="235" t="s">
        <v>1505</v>
      </c>
      <c r="G94" s="233"/>
      <c r="H94" s="234" t="s">
        <v>19</v>
      </c>
      <c r="I94" s="236"/>
      <c r="J94" s="233"/>
      <c r="K94" s="233"/>
      <c r="L94" s="237"/>
      <c r="M94" s="238"/>
      <c r="N94" s="239"/>
      <c r="O94" s="239"/>
      <c r="P94" s="239"/>
      <c r="Q94" s="239"/>
      <c r="R94" s="239"/>
      <c r="S94" s="239"/>
      <c r="T94" s="24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1" t="s">
        <v>181</v>
      </c>
      <c r="AU94" s="241" t="s">
        <v>82</v>
      </c>
      <c r="AV94" s="13" t="s">
        <v>80</v>
      </c>
      <c r="AW94" s="13" t="s">
        <v>33</v>
      </c>
      <c r="AX94" s="13" t="s">
        <v>72</v>
      </c>
      <c r="AY94" s="241" t="s">
        <v>168</v>
      </c>
    </row>
    <row r="95" s="14" customFormat="1">
      <c r="A95" s="14"/>
      <c r="B95" s="242"/>
      <c r="C95" s="243"/>
      <c r="D95" s="225" t="s">
        <v>181</v>
      </c>
      <c r="E95" s="244" t="s">
        <v>19</v>
      </c>
      <c r="F95" s="245" t="s">
        <v>1506</v>
      </c>
      <c r="G95" s="243"/>
      <c r="H95" s="246">
        <v>48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2" t="s">
        <v>181</v>
      </c>
      <c r="AU95" s="252" t="s">
        <v>82</v>
      </c>
      <c r="AV95" s="14" t="s">
        <v>82</v>
      </c>
      <c r="AW95" s="14" t="s">
        <v>33</v>
      </c>
      <c r="AX95" s="14" t="s">
        <v>72</v>
      </c>
      <c r="AY95" s="252" t="s">
        <v>168</v>
      </c>
    </row>
    <row r="96" s="2" customFormat="1" ht="24.15" customHeight="1">
      <c r="A96" s="38"/>
      <c r="B96" s="39"/>
      <c r="C96" s="258" t="s">
        <v>190</v>
      </c>
      <c r="D96" s="258" t="s">
        <v>409</v>
      </c>
      <c r="E96" s="259" t="s">
        <v>1507</v>
      </c>
      <c r="F96" s="260" t="s">
        <v>1508</v>
      </c>
      <c r="G96" s="261" t="s">
        <v>545</v>
      </c>
      <c r="H96" s="262">
        <v>49.439999999999998</v>
      </c>
      <c r="I96" s="263"/>
      <c r="J96" s="264">
        <f>ROUND(I96*H96,2)</f>
        <v>0</v>
      </c>
      <c r="K96" s="260" t="s">
        <v>174</v>
      </c>
      <c r="L96" s="265"/>
      <c r="M96" s="266" t="s">
        <v>19</v>
      </c>
      <c r="N96" s="267" t="s">
        <v>43</v>
      </c>
      <c r="O96" s="84"/>
      <c r="P96" s="221">
        <f>O96*H96</f>
        <v>0</v>
      </c>
      <c r="Q96" s="221">
        <v>0.00077999999999999999</v>
      </c>
      <c r="R96" s="221">
        <f>Q96*H96</f>
        <v>0.038563199999999999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1509</v>
      </c>
      <c r="AT96" s="223" t="s">
        <v>409</v>
      </c>
      <c r="AU96" s="223" t="s">
        <v>82</v>
      </c>
      <c r="AY96" s="17" t="s">
        <v>168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80</v>
      </c>
      <c r="BK96" s="224">
        <f>ROUND(I96*H96,2)</f>
        <v>0</v>
      </c>
      <c r="BL96" s="17" t="s">
        <v>1509</v>
      </c>
      <c r="BM96" s="223" t="s">
        <v>1510</v>
      </c>
    </row>
    <row r="97" s="2" customFormat="1">
      <c r="A97" s="38"/>
      <c r="B97" s="39"/>
      <c r="C97" s="40"/>
      <c r="D97" s="225" t="s">
        <v>177</v>
      </c>
      <c r="E97" s="40"/>
      <c r="F97" s="226" t="s">
        <v>1508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177</v>
      </c>
      <c r="AU97" s="17" t="s">
        <v>82</v>
      </c>
    </row>
    <row r="98" s="2" customFormat="1">
      <c r="A98" s="38"/>
      <c r="B98" s="39"/>
      <c r="C98" s="40"/>
      <c r="D98" s="230" t="s">
        <v>179</v>
      </c>
      <c r="E98" s="40"/>
      <c r="F98" s="231" t="s">
        <v>1511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179</v>
      </c>
      <c r="AU98" s="17" t="s">
        <v>82</v>
      </c>
    </row>
    <row r="99" s="2" customFormat="1">
      <c r="A99" s="38"/>
      <c r="B99" s="39"/>
      <c r="C99" s="40"/>
      <c r="D99" s="225" t="s">
        <v>196</v>
      </c>
      <c r="E99" s="40"/>
      <c r="F99" s="253" t="s">
        <v>336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196</v>
      </c>
      <c r="AU99" s="17" t="s">
        <v>82</v>
      </c>
    </row>
    <row r="100" s="14" customFormat="1">
      <c r="A100" s="14"/>
      <c r="B100" s="242"/>
      <c r="C100" s="243"/>
      <c r="D100" s="225" t="s">
        <v>181</v>
      </c>
      <c r="E100" s="243"/>
      <c r="F100" s="245" t="s">
        <v>1512</v>
      </c>
      <c r="G100" s="243"/>
      <c r="H100" s="246">
        <v>49.439999999999998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4</v>
      </c>
      <c r="AX100" s="14" t="s">
        <v>80</v>
      </c>
      <c r="AY100" s="252" t="s">
        <v>168</v>
      </c>
    </row>
    <row r="101" s="2" customFormat="1" ht="24.15" customHeight="1">
      <c r="A101" s="38"/>
      <c r="B101" s="39"/>
      <c r="C101" s="212" t="s">
        <v>175</v>
      </c>
      <c r="D101" s="212" t="s">
        <v>170</v>
      </c>
      <c r="E101" s="213" t="s">
        <v>1513</v>
      </c>
      <c r="F101" s="214" t="s">
        <v>1514</v>
      </c>
      <c r="G101" s="215" t="s">
        <v>412</v>
      </c>
      <c r="H101" s="216">
        <v>8.6820000000000004</v>
      </c>
      <c r="I101" s="217"/>
      <c r="J101" s="218">
        <f>ROUND(I101*H101,2)</f>
        <v>0</v>
      </c>
      <c r="K101" s="214" t="s">
        <v>174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810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810</v>
      </c>
      <c r="BM101" s="223" t="s">
        <v>1515</v>
      </c>
    </row>
    <row r="102" s="2" customFormat="1">
      <c r="A102" s="38"/>
      <c r="B102" s="39"/>
      <c r="C102" s="40"/>
      <c r="D102" s="225" t="s">
        <v>177</v>
      </c>
      <c r="E102" s="40"/>
      <c r="F102" s="226" t="s">
        <v>1516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="2" customFormat="1">
      <c r="A103" s="38"/>
      <c r="B103" s="39"/>
      <c r="C103" s="40"/>
      <c r="D103" s="230" t="s">
        <v>179</v>
      </c>
      <c r="E103" s="40"/>
      <c r="F103" s="231" t="s">
        <v>1517</v>
      </c>
      <c r="G103" s="40"/>
      <c r="H103" s="40"/>
      <c r="I103" s="227"/>
      <c r="J103" s="40"/>
      <c r="K103" s="40"/>
      <c r="L103" s="44"/>
      <c r="M103" s="254"/>
      <c r="N103" s="255"/>
      <c r="O103" s="256"/>
      <c r="P103" s="256"/>
      <c r="Q103" s="256"/>
      <c r="R103" s="256"/>
      <c r="S103" s="256"/>
      <c r="T103" s="257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179</v>
      </c>
      <c r="AU103" s="17" t="s">
        <v>82</v>
      </c>
    </row>
    <row r="104" s="2" customFormat="1" ht="6.96" customHeight="1">
      <c r="A104" s="38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44"/>
      <c r="M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</sheetData>
  <sheetProtection sheet="1" autoFilter="0" formatColumns="0" formatRows="0" objects="1" scenarios="1" spinCount="100000" saltValue="R07hWrlM/CCzSUMFZGJsFnGrJ+2jvWAzYCes4ajssXQgLagSFJqMiSLN35c2trFsFPr+DaRhzYcIr8PvwtkLjg==" hashValue="+OeUMr8tVwZT/jzRpUw3HD5DqK860UXcoGiTwDFEmysXshLjdo7dMhud8h3RUKub67mac1Qr+12MBEQGv8dFqg==" algorithmName="SHA-512" password="CC35"/>
  <autoFilter ref="C80:K10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1_02/460671112"/>
    <hyperlink ref="F92" r:id="rId2" display="https://podminky.urs.cz/item/CS_URS_2021_02/460742122"/>
    <hyperlink ref="F98" r:id="rId3" display="https://podminky.urs.cz/item/CS_URS_2021_02/34571098"/>
    <hyperlink ref="F103" r:id="rId4" display="https://podminky.urs.cz/item/CS_URS_2021_02/469981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5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137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2" customFormat="1" ht="12" customHeight="1">
      <c r="A8" s="38"/>
      <c r="B8" s="44"/>
      <c r="C8" s="38"/>
      <c r="D8" s="142" t="s">
        <v>145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1518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ROUND(J85, 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ROUND((SUM(BE85:BE122)),  2)</f>
        <v>0</v>
      </c>
      <c r="G33" s="38"/>
      <c r="H33" s="38"/>
      <c r="I33" s="157">
        <v>0.20999999999999999</v>
      </c>
      <c r="J33" s="156">
        <f>ROUND(((SUM(BE85:BE122))*I33),  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44</v>
      </c>
      <c r="F34" s="156">
        <f>ROUND((SUM(BF85:BF122)),  2)</f>
        <v>0</v>
      </c>
      <c r="G34" s="38"/>
      <c r="H34" s="38"/>
      <c r="I34" s="157">
        <v>0.14999999999999999</v>
      </c>
      <c r="J34" s="156">
        <f>ROUND(((SUM(BF85:BF122))*I34),  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45</v>
      </c>
      <c r="F35" s="156">
        <f>ROUND((SUM(BG85:BG122)),  2)</f>
        <v>0</v>
      </c>
      <c r="G35" s="38"/>
      <c r="H35" s="38"/>
      <c r="I35" s="157">
        <v>0.20999999999999999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46</v>
      </c>
      <c r="F36" s="156">
        <f>ROUND((SUM(BH85:BH122)),  2)</f>
        <v>0</v>
      </c>
      <c r="G36" s="38"/>
      <c r="H36" s="38"/>
      <c r="I36" s="157">
        <v>0.14999999999999999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47</v>
      </c>
      <c r="F37" s="156">
        <f>ROUND((SUM(BI85:BI122)),  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147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145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SO 501 - Ochrana plynovodu VTL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5. 11. 2021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70" t="s">
        <v>148</v>
      </c>
      <c r="D57" s="171"/>
      <c r="E57" s="171"/>
      <c r="F57" s="171"/>
      <c r="G57" s="171"/>
      <c r="H57" s="171"/>
      <c r="I57" s="171"/>
      <c r="J57" s="172" t="s">
        <v>149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150</v>
      </c>
    </row>
    <row r="60" s="9" customFormat="1" ht="24.96" customHeight="1">
      <c r="A60" s="9"/>
      <c r="B60" s="174"/>
      <c r="C60" s="175"/>
      <c r="D60" s="176" t="s">
        <v>151</v>
      </c>
      <c r="E60" s="177"/>
      <c r="F60" s="177"/>
      <c r="G60" s="177"/>
      <c r="H60" s="177"/>
      <c r="I60" s="177"/>
      <c r="J60" s="178">
        <f>J86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0"/>
      <c r="C61" s="125"/>
      <c r="D61" s="181" t="s">
        <v>152</v>
      </c>
      <c r="E61" s="182"/>
      <c r="F61" s="182"/>
      <c r="G61" s="182"/>
      <c r="H61" s="182"/>
      <c r="I61" s="182"/>
      <c r="J61" s="183">
        <f>J87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0"/>
      <c r="C62" s="125"/>
      <c r="D62" s="181" t="s">
        <v>289</v>
      </c>
      <c r="E62" s="182"/>
      <c r="F62" s="182"/>
      <c r="G62" s="182"/>
      <c r="H62" s="182"/>
      <c r="I62" s="182"/>
      <c r="J62" s="183">
        <f>J99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74"/>
      <c r="C63" s="175"/>
      <c r="D63" s="176" t="s">
        <v>1488</v>
      </c>
      <c r="E63" s="177"/>
      <c r="F63" s="177"/>
      <c r="G63" s="177"/>
      <c r="H63" s="177"/>
      <c r="I63" s="177"/>
      <c r="J63" s="178">
        <f>J103</f>
        <v>0</v>
      </c>
      <c r="K63" s="175"/>
      <c r="L63" s="17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10" customFormat="1" ht="19.92" customHeight="1">
      <c r="A64" s="10"/>
      <c r="B64" s="180"/>
      <c r="C64" s="125"/>
      <c r="D64" s="181" t="s">
        <v>1519</v>
      </c>
      <c r="E64" s="182"/>
      <c r="F64" s="182"/>
      <c r="G64" s="182"/>
      <c r="H64" s="182"/>
      <c r="I64" s="182"/>
      <c r="J64" s="183">
        <f>J104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0"/>
      <c r="C65" s="125"/>
      <c r="D65" s="181" t="s">
        <v>1489</v>
      </c>
      <c r="E65" s="182"/>
      <c r="F65" s="182"/>
      <c r="G65" s="182"/>
      <c r="H65" s="182"/>
      <c r="I65" s="182"/>
      <c r="J65" s="183">
        <f>J116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="2" customFormat="1" ht="6.96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="2" customFormat="1" ht="6.96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24.96" customHeight="1">
      <c r="A72" s="38"/>
      <c r="B72" s="39"/>
      <c r="C72" s="23" t="s">
        <v>153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6.96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169" t="str">
        <f>E7</f>
        <v>II/230 Stříbro - dálnice D5, úsek 2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2" t="s">
        <v>145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6.5" customHeight="1">
      <c r="A77" s="38"/>
      <c r="B77" s="39"/>
      <c r="C77" s="40"/>
      <c r="D77" s="40"/>
      <c r="E77" s="69" t="str">
        <f>E9</f>
        <v>SO 501 - Ochrana plynovodu VTL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2" t="s">
        <v>21</v>
      </c>
      <c r="D79" s="40"/>
      <c r="E79" s="40"/>
      <c r="F79" s="27" t="str">
        <f>F12</f>
        <v>Stříbro</v>
      </c>
      <c r="G79" s="40"/>
      <c r="H79" s="40"/>
      <c r="I79" s="32" t="s">
        <v>23</v>
      </c>
      <c r="J79" s="72" t="str">
        <f>IF(J12="","",J12)</f>
        <v>5. 11. 2021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25.65" customHeight="1">
      <c r="A81" s="38"/>
      <c r="B81" s="39"/>
      <c r="C81" s="32" t="s">
        <v>25</v>
      </c>
      <c r="D81" s="40"/>
      <c r="E81" s="40"/>
      <c r="F81" s="27" t="str">
        <f>E15</f>
        <v>Správa a údržba silnic Plzeňského kraje, p. o.</v>
      </c>
      <c r="G81" s="40"/>
      <c r="H81" s="40"/>
      <c r="I81" s="32" t="s">
        <v>31</v>
      </c>
      <c r="J81" s="36" t="str">
        <f>E21</f>
        <v>Sweco Hydroprojekt a.s.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 xml:space="preserve"> 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0.32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11" customFormat="1" ht="29.28" customHeight="1">
      <c r="A84" s="185"/>
      <c r="B84" s="186"/>
      <c r="C84" s="187" t="s">
        <v>154</v>
      </c>
      <c r="D84" s="188" t="s">
        <v>57</v>
      </c>
      <c r="E84" s="188" t="s">
        <v>53</v>
      </c>
      <c r="F84" s="188" t="s">
        <v>54</v>
      </c>
      <c r="G84" s="188" t="s">
        <v>155</v>
      </c>
      <c r="H84" s="188" t="s">
        <v>156</v>
      </c>
      <c r="I84" s="188" t="s">
        <v>157</v>
      </c>
      <c r="J84" s="188" t="s">
        <v>149</v>
      </c>
      <c r="K84" s="189" t="s">
        <v>158</v>
      </c>
      <c r="L84" s="190"/>
      <c r="M84" s="92" t="s">
        <v>19</v>
      </c>
      <c r="N84" s="93" t="s">
        <v>42</v>
      </c>
      <c r="O84" s="93" t="s">
        <v>159</v>
      </c>
      <c r="P84" s="93" t="s">
        <v>160</v>
      </c>
      <c r="Q84" s="93" t="s">
        <v>161</v>
      </c>
      <c r="R84" s="93" t="s">
        <v>162</v>
      </c>
      <c r="S84" s="93" t="s">
        <v>163</v>
      </c>
      <c r="T84" s="94" t="s">
        <v>164</v>
      </c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</row>
    <row r="85" s="2" customFormat="1" ht="22.8" customHeight="1">
      <c r="A85" s="38"/>
      <c r="B85" s="39"/>
      <c r="C85" s="99" t="s">
        <v>165</v>
      </c>
      <c r="D85" s="40"/>
      <c r="E85" s="40"/>
      <c r="F85" s="40"/>
      <c r="G85" s="40"/>
      <c r="H85" s="40"/>
      <c r="I85" s="40"/>
      <c r="J85" s="191">
        <f>BK85</f>
        <v>0</v>
      </c>
      <c r="K85" s="40"/>
      <c r="L85" s="44"/>
      <c r="M85" s="95"/>
      <c r="N85" s="192"/>
      <c r="O85" s="96"/>
      <c r="P85" s="193">
        <f>P86+P103</f>
        <v>0</v>
      </c>
      <c r="Q85" s="96"/>
      <c r="R85" s="193">
        <f>R86+R103</f>
        <v>4.9007743999999995</v>
      </c>
      <c r="S85" s="96"/>
      <c r="T85" s="194">
        <f>T86+T103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150</v>
      </c>
      <c r="BK85" s="195">
        <f>BK86+BK103</f>
        <v>0</v>
      </c>
    </row>
    <row r="86" s="12" customFormat="1" ht="25.92" customHeight="1">
      <c r="A86" s="12"/>
      <c r="B86" s="196"/>
      <c r="C86" s="197"/>
      <c r="D86" s="198" t="s">
        <v>71</v>
      </c>
      <c r="E86" s="199" t="s">
        <v>166</v>
      </c>
      <c r="F86" s="199" t="s">
        <v>167</v>
      </c>
      <c r="G86" s="197"/>
      <c r="H86" s="197"/>
      <c r="I86" s="200"/>
      <c r="J86" s="201">
        <f>BK86</f>
        <v>0</v>
      </c>
      <c r="K86" s="197"/>
      <c r="L86" s="202"/>
      <c r="M86" s="203"/>
      <c r="N86" s="204"/>
      <c r="O86" s="204"/>
      <c r="P86" s="205">
        <f>P87+P99</f>
        <v>0</v>
      </c>
      <c r="Q86" s="204"/>
      <c r="R86" s="205">
        <f>R87+R99</f>
        <v>4.7999999999999998</v>
      </c>
      <c r="S86" s="204"/>
      <c r="T86" s="206">
        <f>T87+T99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80</v>
      </c>
      <c r="AT86" s="208" t="s">
        <v>71</v>
      </c>
      <c r="AU86" s="208" t="s">
        <v>72</v>
      </c>
      <c r="AY86" s="207" t="s">
        <v>168</v>
      </c>
      <c r="BK86" s="209">
        <f>BK87+BK99</f>
        <v>0</v>
      </c>
    </row>
    <row r="87" s="12" customFormat="1" ht="22.8" customHeight="1">
      <c r="A87" s="12"/>
      <c r="B87" s="196"/>
      <c r="C87" s="197"/>
      <c r="D87" s="198" t="s">
        <v>71</v>
      </c>
      <c r="E87" s="210" t="s">
        <v>80</v>
      </c>
      <c r="F87" s="210" t="s">
        <v>169</v>
      </c>
      <c r="G87" s="197"/>
      <c r="H87" s="197"/>
      <c r="I87" s="200"/>
      <c r="J87" s="211">
        <f>BK87</f>
        <v>0</v>
      </c>
      <c r="K87" s="197"/>
      <c r="L87" s="202"/>
      <c r="M87" s="203"/>
      <c r="N87" s="204"/>
      <c r="O87" s="204"/>
      <c r="P87" s="205">
        <f>SUM(P88:P98)</f>
        <v>0</v>
      </c>
      <c r="Q87" s="204"/>
      <c r="R87" s="205">
        <f>SUM(R88:R98)</f>
        <v>4.7999999999999998</v>
      </c>
      <c r="S87" s="204"/>
      <c r="T87" s="206">
        <f>SUM(T88:T98)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7" t="s">
        <v>80</v>
      </c>
      <c r="AT87" s="208" t="s">
        <v>71</v>
      </c>
      <c r="AU87" s="208" t="s">
        <v>80</v>
      </c>
      <c r="AY87" s="207" t="s">
        <v>168</v>
      </c>
      <c r="BK87" s="209">
        <f>SUM(BK88:BK98)</f>
        <v>0</v>
      </c>
    </row>
    <row r="88" s="2" customFormat="1" ht="24.15" customHeight="1">
      <c r="A88" s="38"/>
      <c r="B88" s="39"/>
      <c r="C88" s="212" t="s">
        <v>80</v>
      </c>
      <c r="D88" s="212" t="s">
        <v>170</v>
      </c>
      <c r="E88" s="213" t="s">
        <v>1520</v>
      </c>
      <c r="F88" s="214" t="s">
        <v>1521</v>
      </c>
      <c r="G88" s="215" t="s">
        <v>258</v>
      </c>
      <c r="H88" s="216">
        <v>2.3999999999999999</v>
      </c>
      <c r="I88" s="217"/>
      <c r="J88" s="218">
        <f>ROUND(I88*H88,2)</f>
        <v>0</v>
      </c>
      <c r="K88" s="214" t="s">
        <v>174</v>
      </c>
      <c r="L88" s="44"/>
      <c r="M88" s="219" t="s">
        <v>19</v>
      </c>
      <c r="N88" s="220" t="s">
        <v>43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175</v>
      </c>
      <c r="AT88" s="223" t="s">
        <v>170</v>
      </c>
      <c r="AU88" s="223" t="s">
        <v>82</v>
      </c>
      <c r="AY88" s="17" t="s">
        <v>168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80</v>
      </c>
      <c r="BK88" s="224">
        <f>ROUND(I88*H88,2)</f>
        <v>0</v>
      </c>
      <c r="BL88" s="17" t="s">
        <v>175</v>
      </c>
      <c r="BM88" s="223" t="s">
        <v>1522</v>
      </c>
    </row>
    <row r="89" s="2" customFormat="1">
      <c r="A89" s="38"/>
      <c r="B89" s="39"/>
      <c r="C89" s="40"/>
      <c r="D89" s="225" t="s">
        <v>177</v>
      </c>
      <c r="E89" s="40"/>
      <c r="F89" s="226" t="s">
        <v>1523</v>
      </c>
      <c r="G89" s="40"/>
      <c r="H89" s="40"/>
      <c r="I89" s="227"/>
      <c r="J89" s="40"/>
      <c r="K89" s="40"/>
      <c r="L89" s="44"/>
      <c r="M89" s="228"/>
      <c r="N89" s="229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177</v>
      </c>
      <c r="AU89" s="17" t="s">
        <v>82</v>
      </c>
    </row>
    <row r="90" s="2" customFormat="1">
      <c r="A90" s="38"/>
      <c r="B90" s="39"/>
      <c r="C90" s="40"/>
      <c r="D90" s="230" t="s">
        <v>179</v>
      </c>
      <c r="E90" s="40"/>
      <c r="F90" s="231" t="s">
        <v>1524</v>
      </c>
      <c r="G90" s="40"/>
      <c r="H90" s="40"/>
      <c r="I90" s="227"/>
      <c r="J90" s="40"/>
      <c r="K90" s="40"/>
      <c r="L90" s="44"/>
      <c r="M90" s="228"/>
      <c r="N90" s="229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179</v>
      </c>
      <c r="AU90" s="17" t="s">
        <v>82</v>
      </c>
    </row>
    <row r="91" s="2" customFormat="1">
      <c r="A91" s="38"/>
      <c r="B91" s="39"/>
      <c r="C91" s="40"/>
      <c r="D91" s="225" t="s">
        <v>196</v>
      </c>
      <c r="E91" s="40"/>
      <c r="F91" s="253" t="s">
        <v>336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196</v>
      </c>
      <c r="AU91" s="17" t="s">
        <v>82</v>
      </c>
    </row>
    <row r="92" s="13" customFormat="1">
      <c r="A92" s="13"/>
      <c r="B92" s="232"/>
      <c r="C92" s="233"/>
      <c r="D92" s="225" t="s">
        <v>181</v>
      </c>
      <c r="E92" s="234" t="s">
        <v>19</v>
      </c>
      <c r="F92" s="235" t="s">
        <v>1525</v>
      </c>
      <c r="G92" s="233"/>
      <c r="H92" s="234" t="s">
        <v>19</v>
      </c>
      <c r="I92" s="236"/>
      <c r="J92" s="233"/>
      <c r="K92" s="233"/>
      <c r="L92" s="237"/>
      <c r="M92" s="238"/>
      <c r="N92" s="239"/>
      <c r="O92" s="239"/>
      <c r="P92" s="239"/>
      <c r="Q92" s="239"/>
      <c r="R92" s="239"/>
      <c r="S92" s="239"/>
      <c r="T92" s="24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1" t="s">
        <v>181</v>
      </c>
      <c r="AU92" s="241" t="s">
        <v>82</v>
      </c>
      <c r="AV92" s="13" t="s">
        <v>80</v>
      </c>
      <c r="AW92" s="13" t="s">
        <v>33</v>
      </c>
      <c r="AX92" s="13" t="s">
        <v>72</v>
      </c>
      <c r="AY92" s="241" t="s">
        <v>168</v>
      </c>
    </row>
    <row r="93" s="14" customFormat="1">
      <c r="A93" s="14"/>
      <c r="B93" s="242"/>
      <c r="C93" s="243"/>
      <c r="D93" s="225" t="s">
        <v>181</v>
      </c>
      <c r="E93" s="244" t="s">
        <v>19</v>
      </c>
      <c r="F93" s="245" t="s">
        <v>1526</v>
      </c>
      <c r="G93" s="243"/>
      <c r="H93" s="246">
        <v>2.3999999999999999</v>
      </c>
      <c r="I93" s="247"/>
      <c r="J93" s="243"/>
      <c r="K93" s="243"/>
      <c r="L93" s="248"/>
      <c r="M93" s="249"/>
      <c r="N93" s="250"/>
      <c r="O93" s="250"/>
      <c r="P93" s="250"/>
      <c r="Q93" s="250"/>
      <c r="R93" s="250"/>
      <c r="S93" s="250"/>
      <c r="T93" s="25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2" t="s">
        <v>181</v>
      </c>
      <c r="AU93" s="252" t="s">
        <v>82</v>
      </c>
      <c r="AV93" s="14" t="s">
        <v>82</v>
      </c>
      <c r="AW93" s="14" t="s">
        <v>33</v>
      </c>
      <c r="AX93" s="14" t="s">
        <v>72</v>
      </c>
      <c r="AY93" s="252" t="s">
        <v>168</v>
      </c>
    </row>
    <row r="94" s="2" customFormat="1" ht="16.5" customHeight="1">
      <c r="A94" s="38"/>
      <c r="B94" s="39"/>
      <c r="C94" s="258" t="s">
        <v>82</v>
      </c>
      <c r="D94" s="258" t="s">
        <v>409</v>
      </c>
      <c r="E94" s="259" t="s">
        <v>1527</v>
      </c>
      <c r="F94" s="260" t="s">
        <v>1528</v>
      </c>
      <c r="G94" s="261" t="s">
        <v>412</v>
      </c>
      <c r="H94" s="262">
        <v>4.7999999999999998</v>
      </c>
      <c r="I94" s="263"/>
      <c r="J94" s="264">
        <f>ROUND(I94*H94,2)</f>
        <v>0</v>
      </c>
      <c r="K94" s="260" t="s">
        <v>174</v>
      </c>
      <c r="L94" s="265"/>
      <c r="M94" s="266" t="s">
        <v>19</v>
      </c>
      <c r="N94" s="267" t="s">
        <v>43</v>
      </c>
      <c r="O94" s="84"/>
      <c r="P94" s="221">
        <f>O94*H94</f>
        <v>0</v>
      </c>
      <c r="Q94" s="221">
        <v>1</v>
      </c>
      <c r="R94" s="221">
        <f>Q94*H94</f>
        <v>4.7999999999999998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224</v>
      </c>
      <c r="AT94" s="223" t="s">
        <v>409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1529</v>
      </c>
    </row>
    <row r="95" s="2" customFormat="1">
      <c r="A95" s="38"/>
      <c r="B95" s="39"/>
      <c r="C95" s="40"/>
      <c r="D95" s="225" t="s">
        <v>177</v>
      </c>
      <c r="E95" s="40"/>
      <c r="F95" s="226" t="s">
        <v>1528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="2" customFormat="1">
      <c r="A96" s="38"/>
      <c r="B96" s="39"/>
      <c r="C96" s="40"/>
      <c r="D96" s="230" t="s">
        <v>179</v>
      </c>
      <c r="E96" s="40"/>
      <c r="F96" s="231" t="s">
        <v>1530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="2" customFormat="1">
      <c r="A97" s="38"/>
      <c r="B97" s="39"/>
      <c r="C97" s="40"/>
      <c r="D97" s="225" t="s">
        <v>196</v>
      </c>
      <c r="E97" s="40"/>
      <c r="F97" s="253" t="s">
        <v>336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="14" customFormat="1">
      <c r="A98" s="14"/>
      <c r="B98" s="242"/>
      <c r="C98" s="243"/>
      <c r="D98" s="225" t="s">
        <v>181</v>
      </c>
      <c r="E98" s="243"/>
      <c r="F98" s="245" t="s">
        <v>1531</v>
      </c>
      <c r="G98" s="243"/>
      <c r="H98" s="246">
        <v>4.7999999999999998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2" t="s">
        <v>181</v>
      </c>
      <c r="AU98" s="252" t="s">
        <v>82</v>
      </c>
      <c r="AV98" s="14" t="s">
        <v>82</v>
      </c>
      <c r="AW98" s="14" t="s">
        <v>4</v>
      </c>
      <c r="AX98" s="14" t="s">
        <v>80</v>
      </c>
      <c r="AY98" s="252" t="s">
        <v>168</v>
      </c>
    </row>
    <row r="99" s="12" customFormat="1" ht="22.8" customHeight="1">
      <c r="A99" s="12"/>
      <c r="B99" s="196"/>
      <c r="C99" s="197"/>
      <c r="D99" s="198" t="s">
        <v>71</v>
      </c>
      <c r="E99" s="210" t="s">
        <v>955</v>
      </c>
      <c r="F99" s="210" t="s">
        <v>956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SUM(P100:P102)</f>
        <v>0</v>
      </c>
      <c r="Q99" s="204"/>
      <c r="R99" s="205">
        <f>SUM(R100:R102)</f>
        <v>0</v>
      </c>
      <c r="S99" s="204"/>
      <c r="T99" s="206">
        <f>SUM(T100:T102)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80</v>
      </c>
      <c r="AT99" s="208" t="s">
        <v>71</v>
      </c>
      <c r="AU99" s="208" t="s">
        <v>80</v>
      </c>
      <c r="AY99" s="207" t="s">
        <v>168</v>
      </c>
      <c r="BK99" s="209">
        <f>SUM(BK100:BK102)</f>
        <v>0</v>
      </c>
    </row>
    <row r="100" s="2" customFormat="1" ht="33" customHeight="1">
      <c r="A100" s="38"/>
      <c r="B100" s="39"/>
      <c r="C100" s="212" t="s">
        <v>190</v>
      </c>
      <c r="D100" s="212" t="s">
        <v>170</v>
      </c>
      <c r="E100" s="213" t="s">
        <v>958</v>
      </c>
      <c r="F100" s="214" t="s">
        <v>959</v>
      </c>
      <c r="G100" s="215" t="s">
        <v>412</v>
      </c>
      <c r="H100" s="216">
        <v>4.7999999999999998</v>
      </c>
      <c r="I100" s="217"/>
      <c r="J100" s="218">
        <f>ROUND(I100*H100,2)</f>
        <v>0</v>
      </c>
      <c r="K100" s="214" t="s">
        <v>174</v>
      </c>
      <c r="L100" s="44"/>
      <c r="M100" s="219" t="s">
        <v>19</v>
      </c>
      <c r="N100" s="220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175</v>
      </c>
      <c r="AT100" s="223" t="s">
        <v>170</v>
      </c>
      <c r="AU100" s="223" t="s">
        <v>82</v>
      </c>
      <c r="AY100" s="17" t="s">
        <v>168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175</v>
      </c>
      <c r="BM100" s="223" t="s">
        <v>1532</v>
      </c>
    </row>
    <row r="101" s="2" customFormat="1">
      <c r="A101" s="38"/>
      <c r="B101" s="39"/>
      <c r="C101" s="40"/>
      <c r="D101" s="225" t="s">
        <v>177</v>
      </c>
      <c r="E101" s="40"/>
      <c r="F101" s="226" t="s">
        <v>961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177</v>
      </c>
      <c r="AU101" s="17" t="s">
        <v>82</v>
      </c>
    </row>
    <row r="102" s="2" customFormat="1">
      <c r="A102" s="38"/>
      <c r="B102" s="39"/>
      <c r="C102" s="40"/>
      <c r="D102" s="230" t="s">
        <v>179</v>
      </c>
      <c r="E102" s="40"/>
      <c r="F102" s="231" t="s">
        <v>962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179</v>
      </c>
      <c r="AU102" s="17" t="s">
        <v>82</v>
      </c>
    </row>
    <row r="103" s="12" customFormat="1" ht="25.92" customHeight="1">
      <c r="A103" s="12"/>
      <c r="B103" s="196"/>
      <c r="C103" s="197"/>
      <c r="D103" s="198" t="s">
        <v>71</v>
      </c>
      <c r="E103" s="199" t="s">
        <v>409</v>
      </c>
      <c r="F103" s="199" t="s">
        <v>1490</v>
      </c>
      <c r="G103" s="197"/>
      <c r="H103" s="197"/>
      <c r="I103" s="200"/>
      <c r="J103" s="201">
        <f>BK103</f>
        <v>0</v>
      </c>
      <c r="K103" s="197"/>
      <c r="L103" s="202"/>
      <c r="M103" s="203"/>
      <c r="N103" s="204"/>
      <c r="O103" s="204"/>
      <c r="P103" s="205">
        <f>P104+P116</f>
        <v>0</v>
      </c>
      <c r="Q103" s="204"/>
      <c r="R103" s="205">
        <f>R104+R116</f>
        <v>0.1007744</v>
      </c>
      <c r="S103" s="204"/>
      <c r="T103" s="206">
        <f>T104+T116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190</v>
      </c>
      <c r="AT103" s="208" t="s">
        <v>71</v>
      </c>
      <c r="AU103" s="208" t="s">
        <v>72</v>
      </c>
      <c r="AY103" s="207" t="s">
        <v>168</v>
      </c>
      <c r="BK103" s="209">
        <f>BK104+BK116</f>
        <v>0</v>
      </c>
    </row>
    <row r="104" s="12" customFormat="1" ht="22.8" customHeight="1">
      <c r="A104" s="12"/>
      <c r="B104" s="196"/>
      <c r="C104" s="197"/>
      <c r="D104" s="198" t="s">
        <v>71</v>
      </c>
      <c r="E104" s="210" t="s">
        <v>1533</v>
      </c>
      <c r="F104" s="210" t="s">
        <v>1534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SUM(P105:P115)</f>
        <v>0</v>
      </c>
      <c r="Q104" s="204"/>
      <c r="R104" s="205">
        <f>SUM(R105:R115)</f>
        <v>0.099654400000000004</v>
      </c>
      <c r="S104" s="204"/>
      <c r="T104" s="206">
        <f>SUM(T105:T115)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190</v>
      </c>
      <c r="AT104" s="208" t="s">
        <v>71</v>
      </c>
      <c r="AU104" s="208" t="s">
        <v>80</v>
      </c>
      <c r="AY104" s="207" t="s">
        <v>168</v>
      </c>
      <c r="BK104" s="209">
        <f>SUM(BK105:BK115)</f>
        <v>0</v>
      </c>
    </row>
    <row r="105" s="2" customFormat="1" ht="21.75" customHeight="1">
      <c r="A105" s="38"/>
      <c r="B105" s="39"/>
      <c r="C105" s="212" t="s">
        <v>175</v>
      </c>
      <c r="D105" s="212" t="s">
        <v>170</v>
      </c>
      <c r="E105" s="213" t="s">
        <v>1535</v>
      </c>
      <c r="F105" s="214" t="s">
        <v>1536</v>
      </c>
      <c r="G105" s="215" t="s">
        <v>545</v>
      </c>
      <c r="H105" s="216">
        <v>16</v>
      </c>
      <c r="I105" s="217"/>
      <c r="J105" s="218">
        <f>ROUND(I105*H105,2)</f>
        <v>0</v>
      </c>
      <c r="K105" s="214" t="s">
        <v>174</v>
      </c>
      <c r="L105" s="44"/>
      <c r="M105" s="219" t="s">
        <v>19</v>
      </c>
      <c r="N105" s="220" t="s">
        <v>43</v>
      </c>
      <c r="O105" s="84"/>
      <c r="P105" s="221">
        <f>O105*H105</f>
        <v>0</v>
      </c>
      <c r="Q105" s="221">
        <v>0.0049100000000000003</v>
      </c>
      <c r="R105" s="221">
        <f>Q105*H105</f>
        <v>0.078560000000000005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810</v>
      </c>
      <c r="AT105" s="223" t="s">
        <v>170</v>
      </c>
      <c r="AU105" s="223" t="s">
        <v>82</v>
      </c>
      <c r="AY105" s="17" t="s">
        <v>168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810</v>
      </c>
      <c r="BM105" s="223" t="s">
        <v>1537</v>
      </c>
    </row>
    <row r="106" s="2" customFormat="1">
      <c r="A106" s="38"/>
      <c r="B106" s="39"/>
      <c r="C106" s="40"/>
      <c r="D106" s="225" t="s">
        <v>177</v>
      </c>
      <c r="E106" s="40"/>
      <c r="F106" s="226" t="s">
        <v>1538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177</v>
      </c>
      <c r="AU106" s="17" t="s">
        <v>82</v>
      </c>
    </row>
    <row r="107" s="2" customFormat="1">
      <c r="A107" s="38"/>
      <c r="B107" s="39"/>
      <c r="C107" s="40"/>
      <c r="D107" s="230" t="s">
        <v>179</v>
      </c>
      <c r="E107" s="40"/>
      <c r="F107" s="231" t="s">
        <v>1539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179</v>
      </c>
      <c r="AU107" s="17" t="s">
        <v>82</v>
      </c>
    </row>
    <row r="108" s="2" customFormat="1">
      <c r="A108" s="38"/>
      <c r="B108" s="39"/>
      <c r="C108" s="40"/>
      <c r="D108" s="225" t="s">
        <v>196</v>
      </c>
      <c r="E108" s="40"/>
      <c r="F108" s="253" t="s">
        <v>336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196</v>
      </c>
      <c r="AU108" s="17" t="s">
        <v>82</v>
      </c>
    </row>
    <row r="109" s="13" customFormat="1">
      <c r="A109" s="13"/>
      <c r="B109" s="232"/>
      <c r="C109" s="233"/>
      <c r="D109" s="225" t="s">
        <v>181</v>
      </c>
      <c r="E109" s="234" t="s">
        <v>19</v>
      </c>
      <c r="F109" s="235" t="s">
        <v>1525</v>
      </c>
      <c r="G109" s="233"/>
      <c r="H109" s="234" t="s">
        <v>19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181</v>
      </c>
      <c r="AU109" s="241" t="s">
        <v>82</v>
      </c>
      <c r="AV109" s="13" t="s">
        <v>80</v>
      </c>
      <c r="AW109" s="13" t="s">
        <v>33</v>
      </c>
      <c r="AX109" s="13" t="s">
        <v>72</v>
      </c>
      <c r="AY109" s="241" t="s">
        <v>168</v>
      </c>
    </row>
    <row r="110" s="14" customFormat="1">
      <c r="A110" s="14"/>
      <c r="B110" s="242"/>
      <c r="C110" s="243"/>
      <c r="D110" s="225" t="s">
        <v>181</v>
      </c>
      <c r="E110" s="244" t="s">
        <v>19</v>
      </c>
      <c r="F110" s="245" t="s">
        <v>1540</v>
      </c>
      <c r="G110" s="243"/>
      <c r="H110" s="246">
        <v>16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2" t="s">
        <v>181</v>
      </c>
      <c r="AU110" s="252" t="s">
        <v>82</v>
      </c>
      <c r="AV110" s="14" t="s">
        <v>82</v>
      </c>
      <c r="AW110" s="14" t="s">
        <v>33</v>
      </c>
      <c r="AX110" s="14" t="s">
        <v>72</v>
      </c>
      <c r="AY110" s="252" t="s">
        <v>168</v>
      </c>
    </row>
    <row r="111" s="2" customFormat="1" ht="24.15" customHeight="1">
      <c r="A111" s="38"/>
      <c r="B111" s="39"/>
      <c r="C111" s="258" t="s">
        <v>203</v>
      </c>
      <c r="D111" s="258" t="s">
        <v>409</v>
      </c>
      <c r="E111" s="259" t="s">
        <v>1541</v>
      </c>
      <c r="F111" s="260" t="s">
        <v>1542</v>
      </c>
      <c r="G111" s="261" t="s">
        <v>545</v>
      </c>
      <c r="H111" s="262">
        <v>16.48</v>
      </c>
      <c r="I111" s="263"/>
      <c r="J111" s="264">
        <f>ROUND(I111*H111,2)</f>
        <v>0</v>
      </c>
      <c r="K111" s="260" t="s">
        <v>174</v>
      </c>
      <c r="L111" s="265"/>
      <c r="M111" s="266" t="s">
        <v>19</v>
      </c>
      <c r="N111" s="267" t="s">
        <v>43</v>
      </c>
      <c r="O111" s="84"/>
      <c r="P111" s="221">
        <f>O111*H111</f>
        <v>0</v>
      </c>
      <c r="Q111" s="221">
        <v>0.0012800000000000001</v>
      </c>
      <c r="R111" s="221">
        <f>Q111*H111</f>
        <v>0.021094400000000003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1509</v>
      </c>
      <c r="AT111" s="223" t="s">
        <v>409</v>
      </c>
      <c r="AU111" s="223" t="s">
        <v>82</v>
      </c>
      <c r="AY111" s="17" t="s">
        <v>168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1509</v>
      </c>
      <c r="BM111" s="223" t="s">
        <v>1510</v>
      </c>
    </row>
    <row r="112" s="2" customFormat="1">
      <c r="A112" s="38"/>
      <c r="B112" s="39"/>
      <c r="C112" s="40"/>
      <c r="D112" s="225" t="s">
        <v>177</v>
      </c>
      <c r="E112" s="40"/>
      <c r="F112" s="226" t="s">
        <v>1542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177</v>
      </c>
      <c r="AU112" s="17" t="s">
        <v>82</v>
      </c>
    </row>
    <row r="113" s="2" customFormat="1">
      <c r="A113" s="38"/>
      <c r="B113" s="39"/>
      <c r="C113" s="40"/>
      <c r="D113" s="230" t="s">
        <v>179</v>
      </c>
      <c r="E113" s="40"/>
      <c r="F113" s="231" t="s">
        <v>1543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179</v>
      </c>
      <c r="AU113" s="17" t="s">
        <v>82</v>
      </c>
    </row>
    <row r="114" s="2" customFormat="1">
      <c r="A114" s="38"/>
      <c r="B114" s="39"/>
      <c r="C114" s="40"/>
      <c r="D114" s="225" t="s">
        <v>196</v>
      </c>
      <c r="E114" s="40"/>
      <c r="F114" s="253" t="s">
        <v>336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196</v>
      </c>
      <c r="AU114" s="17" t="s">
        <v>82</v>
      </c>
    </row>
    <row r="115" s="14" customFormat="1">
      <c r="A115" s="14"/>
      <c r="B115" s="242"/>
      <c r="C115" s="243"/>
      <c r="D115" s="225" t="s">
        <v>181</v>
      </c>
      <c r="E115" s="243"/>
      <c r="F115" s="245" t="s">
        <v>1544</v>
      </c>
      <c r="G115" s="243"/>
      <c r="H115" s="246">
        <v>16.48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181</v>
      </c>
      <c r="AU115" s="252" t="s">
        <v>82</v>
      </c>
      <c r="AV115" s="14" t="s">
        <v>82</v>
      </c>
      <c r="AW115" s="14" t="s">
        <v>4</v>
      </c>
      <c r="AX115" s="14" t="s">
        <v>80</v>
      </c>
      <c r="AY115" s="252" t="s">
        <v>168</v>
      </c>
    </row>
    <row r="116" s="12" customFormat="1" ht="22.8" customHeight="1">
      <c r="A116" s="12"/>
      <c r="B116" s="196"/>
      <c r="C116" s="197"/>
      <c r="D116" s="198" t="s">
        <v>71</v>
      </c>
      <c r="E116" s="210" t="s">
        <v>1491</v>
      </c>
      <c r="F116" s="210" t="s">
        <v>1492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SUM(P117:P122)</f>
        <v>0</v>
      </c>
      <c r="Q116" s="204"/>
      <c r="R116" s="205">
        <f>SUM(R117:R122)</f>
        <v>0.0011199999999999999</v>
      </c>
      <c r="S116" s="204"/>
      <c r="T116" s="206">
        <f>SUM(T117:T122)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190</v>
      </c>
      <c r="AT116" s="208" t="s">
        <v>71</v>
      </c>
      <c r="AU116" s="208" t="s">
        <v>80</v>
      </c>
      <c r="AY116" s="207" t="s">
        <v>168</v>
      </c>
      <c r="BK116" s="209">
        <f>SUM(BK117:BK122)</f>
        <v>0</v>
      </c>
    </row>
    <row r="117" s="2" customFormat="1" ht="16.5" customHeight="1">
      <c r="A117" s="38"/>
      <c r="B117" s="39"/>
      <c r="C117" s="212" t="s">
        <v>209</v>
      </c>
      <c r="D117" s="212" t="s">
        <v>170</v>
      </c>
      <c r="E117" s="213" t="s">
        <v>1493</v>
      </c>
      <c r="F117" s="214" t="s">
        <v>1494</v>
      </c>
      <c r="G117" s="215" t="s">
        <v>545</v>
      </c>
      <c r="H117" s="216">
        <v>16</v>
      </c>
      <c r="I117" s="217"/>
      <c r="J117" s="218">
        <f>ROUND(I117*H117,2)</f>
        <v>0</v>
      </c>
      <c r="K117" s="214" t="s">
        <v>174</v>
      </c>
      <c r="L117" s="44"/>
      <c r="M117" s="219" t="s">
        <v>19</v>
      </c>
      <c r="N117" s="220" t="s">
        <v>43</v>
      </c>
      <c r="O117" s="84"/>
      <c r="P117" s="221">
        <f>O117*H117</f>
        <v>0</v>
      </c>
      <c r="Q117" s="221">
        <v>6.9999999999999994E-05</v>
      </c>
      <c r="R117" s="221">
        <f>Q117*H117</f>
        <v>0.0011199999999999999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810</v>
      </c>
      <c r="AT117" s="223" t="s">
        <v>170</v>
      </c>
      <c r="AU117" s="223" t="s">
        <v>82</v>
      </c>
      <c r="AY117" s="17" t="s">
        <v>168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810</v>
      </c>
      <c r="BM117" s="223" t="s">
        <v>1545</v>
      </c>
    </row>
    <row r="118" s="2" customFormat="1">
      <c r="A118" s="38"/>
      <c r="B118" s="39"/>
      <c r="C118" s="40"/>
      <c r="D118" s="225" t="s">
        <v>177</v>
      </c>
      <c r="E118" s="40"/>
      <c r="F118" s="226" t="s">
        <v>1496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177</v>
      </c>
      <c r="AU118" s="17" t="s">
        <v>82</v>
      </c>
    </row>
    <row r="119" s="2" customFormat="1">
      <c r="A119" s="38"/>
      <c r="B119" s="39"/>
      <c r="C119" s="40"/>
      <c r="D119" s="230" t="s">
        <v>179</v>
      </c>
      <c r="E119" s="40"/>
      <c r="F119" s="231" t="s">
        <v>1497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179</v>
      </c>
      <c r="AU119" s="17" t="s">
        <v>82</v>
      </c>
    </row>
    <row r="120" s="2" customFormat="1">
      <c r="A120" s="38"/>
      <c r="B120" s="39"/>
      <c r="C120" s="40"/>
      <c r="D120" s="225" t="s">
        <v>196</v>
      </c>
      <c r="E120" s="40"/>
      <c r="F120" s="253" t="s">
        <v>336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196</v>
      </c>
      <c r="AU120" s="17" t="s">
        <v>82</v>
      </c>
    </row>
    <row r="121" s="13" customFormat="1">
      <c r="A121" s="13"/>
      <c r="B121" s="232"/>
      <c r="C121" s="233"/>
      <c r="D121" s="225" t="s">
        <v>181</v>
      </c>
      <c r="E121" s="234" t="s">
        <v>19</v>
      </c>
      <c r="F121" s="235" t="s">
        <v>1546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181</v>
      </c>
      <c r="AU121" s="241" t="s">
        <v>82</v>
      </c>
      <c r="AV121" s="13" t="s">
        <v>80</v>
      </c>
      <c r="AW121" s="13" t="s">
        <v>33</v>
      </c>
      <c r="AX121" s="13" t="s">
        <v>72</v>
      </c>
      <c r="AY121" s="241" t="s">
        <v>168</v>
      </c>
    </row>
    <row r="122" s="14" customFormat="1">
      <c r="A122" s="14"/>
      <c r="B122" s="242"/>
      <c r="C122" s="243"/>
      <c r="D122" s="225" t="s">
        <v>181</v>
      </c>
      <c r="E122" s="244" t="s">
        <v>19</v>
      </c>
      <c r="F122" s="245" t="s">
        <v>1547</v>
      </c>
      <c r="G122" s="243"/>
      <c r="H122" s="246">
        <v>16</v>
      </c>
      <c r="I122" s="247"/>
      <c r="J122" s="243"/>
      <c r="K122" s="243"/>
      <c r="L122" s="248"/>
      <c r="M122" s="268"/>
      <c r="N122" s="269"/>
      <c r="O122" s="269"/>
      <c r="P122" s="269"/>
      <c r="Q122" s="269"/>
      <c r="R122" s="269"/>
      <c r="S122" s="269"/>
      <c r="T122" s="27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2" t="s">
        <v>181</v>
      </c>
      <c r="AU122" s="252" t="s">
        <v>82</v>
      </c>
      <c r="AV122" s="14" t="s">
        <v>82</v>
      </c>
      <c r="AW122" s="14" t="s">
        <v>33</v>
      </c>
      <c r="AX122" s="14" t="s">
        <v>72</v>
      </c>
      <c r="AY122" s="252" t="s">
        <v>168</v>
      </c>
    </row>
    <row r="123" s="2" customFormat="1" ht="6.96" customHeight="1">
      <c r="A123" s="38"/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44"/>
      <c r="M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</sheetData>
  <sheetProtection sheet="1" autoFilter="0" formatColumns="0" formatRows="0" objects="1" scenarios="1" spinCount="100000" saltValue="Ex3AZW3l/x7Ihh4zTb6Qg+jNOrlkwZ3tl4nC8wUCW+2J8g1Zema3qbdTn2lhWTvESTAfaSRL9UU8YxpiwDIWYg==" hashValue="EEpJM1iFgaMGX9mWTftRb4VUQOtqtGvzu3F7QMsSzeR+0pmJlGp/g7z4dVpwZ5edb08KDP/orNMuNkwC32+zew==" algorithmName="SHA-512" password="CC35"/>
  <autoFilter ref="C84:K12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1_02/175111101"/>
    <hyperlink ref="F96" r:id="rId2" display="https://podminky.urs.cz/item/CS_URS_2021_02/58337303"/>
    <hyperlink ref="F102" r:id="rId3" display="https://podminky.urs.cz/item/CS_URS_2021_02/998225111"/>
    <hyperlink ref="F107" r:id="rId4" display="https://podminky.urs.cz/item/CS_URS_2021_02/230200117"/>
    <hyperlink ref="F113" r:id="rId5" display="https://podminky.urs.cz/item/CS_URS_2021_02/34571099"/>
    <hyperlink ref="F119" r:id="rId6" display="https://podminky.urs.cz/item/CS_URS_2021_02/460671112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7"/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140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2" customFormat="1" ht="12" customHeight="1">
      <c r="A8" s="38"/>
      <c r="B8" s="44"/>
      <c r="C8" s="38"/>
      <c r="D8" s="142" t="s">
        <v>145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30" customHeight="1">
      <c r="A9" s="38"/>
      <c r="B9" s="44"/>
      <c r="C9" s="38"/>
      <c r="D9" s="38"/>
      <c r="E9" s="145" t="s">
        <v>1548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ROUND(J83, 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ROUND((SUM(BE83:BE170)),  2)</f>
        <v>0</v>
      </c>
      <c r="G33" s="38"/>
      <c r="H33" s="38"/>
      <c r="I33" s="157">
        <v>0.20999999999999999</v>
      </c>
      <c r="J33" s="156">
        <f>ROUND(((SUM(BE83:BE170))*I33),  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44</v>
      </c>
      <c r="F34" s="156">
        <f>ROUND((SUM(BF83:BF170)),  2)</f>
        <v>0</v>
      </c>
      <c r="G34" s="38"/>
      <c r="H34" s="38"/>
      <c r="I34" s="157">
        <v>0.14999999999999999</v>
      </c>
      <c r="J34" s="156">
        <f>ROUND(((SUM(BF83:BF170))*I34),  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45</v>
      </c>
      <c r="F35" s="156">
        <f>ROUND((SUM(BG83:BG170)),  2)</f>
        <v>0</v>
      </c>
      <c r="G35" s="38"/>
      <c r="H35" s="38"/>
      <c r="I35" s="157">
        <v>0.20999999999999999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46</v>
      </c>
      <c r="F36" s="156">
        <f>ROUND((SUM(BH83:BH170)),  2)</f>
        <v>0</v>
      </c>
      <c r="G36" s="38"/>
      <c r="H36" s="38"/>
      <c r="I36" s="157">
        <v>0.14999999999999999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47</v>
      </c>
      <c r="F37" s="156">
        <f>ROUND((SUM(BI83:BI170)),  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147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145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30" customHeight="1">
      <c r="A50" s="38"/>
      <c r="B50" s="39"/>
      <c r="C50" s="40"/>
      <c r="D50" s="40"/>
      <c r="E50" s="69" t="str">
        <f>E9</f>
        <v xml:space="preserve">SO 801 - Rekultivace stávajícího tělesa pozemní komunikace 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5. 11. 2021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70" t="s">
        <v>148</v>
      </c>
      <c r="D57" s="171"/>
      <c r="E57" s="171"/>
      <c r="F57" s="171"/>
      <c r="G57" s="171"/>
      <c r="H57" s="171"/>
      <c r="I57" s="171"/>
      <c r="J57" s="172" t="s">
        <v>149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150</v>
      </c>
    </row>
    <row r="60" s="9" customFormat="1" ht="24.96" customHeight="1">
      <c r="A60" s="9"/>
      <c r="B60" s="174"/>
      <c r="C60" s="175"/>
      <c r="D60" s="176" t="s">
        <v>151</v>
      </c>
      <c r="E60" s="177"/>
      <c r="F60" s="177"/>
      <c r="G60" s="177"/>
      <c r="H60" s="177"/>
      <c r="I60" s="177"/>
      <c r="J60" s="178">
        <f>J84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0"/>
      <c r="C61" s="125"/>
      <c r="D61" s="181" t="s">
        <v>152</v>
      </c>
      <c r="E61" s="182"/>
      <c r="F61" s="182"/>
      <c r="G61" s="182"/>
      <c r="H61" s="182"/>
      <c r="I61" s="182"/>
      <c r="J61" s="183">
        <f>J85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0"/>
      <c r="C62" s="125"/>
      <c r="D62" s="181" t="s">
        <v>288</v>
      </c>
      <c r="E62" s="182"/>
      <c r="F62" s="182"/>
      <c r="G62" s="182"/>
      <c r="H62" s="182"/>
      <c r="I62" s="182"/>
      <c r="J62" s="183">
        <f>J152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0"/>
      <c r="C63" s="125"/>
      <c r="D63" s="181" t="s">
        <v>289</v>
      </c>
      <c r="E63" s="182"/>
      <c r="F63" s="182"/>
      <c r="G63" s="182"/>
      <c r="H63" s="182"/>
      <c r="I63" s="182"/>
      <c r="J63" s="183">
        <f>J164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="2" customFormat="1" ht="6.96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="2" customFormat="1" ht="6.96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24.96" customHeight="1">
      <c r="A70" s="38"/>
      <c r="B70" s="39"/>
      <c r="C70" s="23" t="s">
        <v>153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6.5" customHeight="1">
      <c r="A73" s="38"/>
      <c r="B73" s="39"/>
      <c r="C73" s="40"/>
      <c r="D73" s="40"/>
      <c r="E73" s="169" t="str">
        <f>E7</f>
        <v>II/230 Stříbro - dálnice D5, úsek 2</v>
      </c>
      <c r="F73" s="32"/>
      <c r="G73" s="32"/>
      <c r="H73" s="32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2" t="s">
        <v>145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30" customHeight="1">
      <c r="A75" s="38"/>
      <c r="B75" s="39"/>
      <c r="C75" s="40"/>
      <c r="D75" s="40"/>
      <c r="E75" s="69" t="str">
        <f>E9</f>
        <v xml:space="preserve">SO 801 - Rekultivace stávajícího tělesa pozemní komunikace </v>
      </c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2" t="s">
        <v>21</v>
      </c>
      <c r="D77" s="40"/>
      <c r="E77" s="40"/>
      <c r="F77" s="27" t="str">
        <f>F12</f>
        <v>Stříbro</v>
      </c>
      <c r="G77" s="40"/>
      <c r="H77" s="40"/>
      <c r="I77" s="32" t="s">
        <v>23</v>
      </c>
      <c r="J77" s="72" t="str">
        <f>IF(J12="","",J12)</f>
        <v>5. 11. 2021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25.65" customHeight="1">
      <c r="A79" s="38"/>
      <c r="B79" s="39"/>
      <c r="C79" s="32" t="s">
        <v>25</v>
      </c>
      <c r="D79" s="40"/>
      <c r="E79" s="40"/>
      <c r="F79" s="27" t="str">
        <f>E15</f>
        <v>Správa a údržba silnic Plzeňského kraje, p. o.</v>
      </c>
      <c r="G79" s="40"/>
      <c r="H79" s="40"/>
      <c r="I79" s="32" t="s">
        <v>31</v>
      </c>
      <c r="J79" s="36" t="str">
        <f>E21</f>
        <v>Sweco Hydroprojekt a.s.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0.32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11" customFormat="1" ht="29.28" customHeight="1">
      <c r="A82" s="185"/>
      <c r="B82" s="186"/>
      <c r="C82" s="187" t="s">
        <v>154</v>
      </c>
      <c r="D82" s="188" t="s">
        <v>57</v>
      </c>
      <c r="E82" s="188" t="s">
        <v>53</v>
      </c>
      <c r="F82" s="188" t="s">
        <v>54</v>
      </c>
      <c r="G82" s="188" t="s">
        <v>155</v>
      </c>
      <c r="H82" s="188" t="s">
        <v>156</v>
      </c>
      <c r="I82" s="188" t="s">
        <v>157</v>
      </c>
      <c r="J82" s="188" t="s">
        <v>149</v>
      </c>
      <c r="K82" s="189" t="s">
        <v>158</v>
      </c>
      <c r="L82" s="190"/>
      <c r="M82" s="92" t="s">
        <v>19</v>
      </c>
      <c r="N82" s="93" t="s">
        <v>42</v>
      </c>
      <c r="O82" s="93" t="s">
        <v>159</v>
      </c>
      <c r="P82" s="93" t="s">
        <v>160</v>
      </c>
      <c r="Q82" s="93" t="s">
        <v>161</v>
      </c>
      <c r="R82" s="93" t="s">
        <v>162</v>
      </c>
      <c r="S82" s="93" t="s">
        <v>163</v>
      </c>
      <c r="T82" s="94" t="s">
        <v>164</v>
      </c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</row>
    <row r="83" s="2" customFormat="1" ht="22.8" customHeight="1">
      <c r="A83" s="38"/>
      <c r="B83" s="39"/>
      <c r="C83" s="99" t="s">
        <v>165</v>
      </c>
      <c r="D83" s="40"/>
      <c r="E83" s="40"/>
      <c r="F83" s="40"/>
      <c r="G83" s="40"/>
      <c r="H83" s="40"/>
      <c r="I83" s="40"/>
      <c r="J83" s="191">
        <f>BK83</f>
        <v>0</v>
      </c>
      <c r="K83" s="40"/>
      <c r="L83" s="44"/>
      <c r="M83" s="95"/>
      <c r="N83" s="192"/>
      <c r="O83" s="96"/>
      <c r="P83" s="193">
        <f>P84</f>
        <v>0</v>
      </c>
      <c r="Q83" s="96"/>
      <c r="R83" s="193">
        <f>R84</f>
        <v>12.637547</v>
      </c>
      <c r="S83" s="96"/>
      <c r="T83" s="194">
        <f>T84</f>
        <v>4697.929799999999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150</v>
      </c>
      <c r="BK83" s="195">
        <f>BK84</f>
        <v>0</v>
      </c>
    </row>
    <row r="84" s="12" customFormat="1" ht="25.92" customHeight="1">
      <c r="A84" s="12"/>
      <c r="B84" s="196"/>
      <c r="C84" s="197"/>
      <c r="D84" s="198" t="s">
        <v>71</v>
      </c>
      <c r="E84" s="199" t="s">
        <v>166</v>
      </c>
      <c r="F84" s="199" t="s">
        <v>167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P85+P152+P164</f>
        <v>0</v>
      </c>
      <c r="Q84" s="204"/>
      <c r="R84" s="205">
        <f>R85+R152+R164</f>
        <v>12.637547</v>
      </c>
      <c r="S84" s="204"/>
      <c r="T84" s="206">
        <f>T85+T152+T164</f>
        <v>4697.929799999999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7" t="s">
        <v>80</v>
      </c>
      <c r="AT84" s="208" t="s">
        <v>71</v>
      </c>
      <c r="AU84" s="208" t="s">
        <v>72</v>
      </c>
      <c r="AY84" s="207" t="s">
        <v>168</v>
      </c>
      <c r="BK84" s="209">
        <f>BK85+BK152+BK164</f>
        <v>0</v>
      </c>
    </row>
    <row r="85" s="12" customFormat="1" ht="22.8" customHeight="1">
      <c r="A85" s="12"/>
      <c r="B85" s="196"/>
      <c r="C85" s="197"/>
      <c r="D85" s="198" t="s">
        <v>71</v>
      </c>
      <c r="E85" s="210" t="s">
        <v>80</v>
      </c>
      <c r="F85" s="210" t="s">
        <v>169</v>
      </c>
      <c r="G85" s="197"/>
      <c r="H85" s="197"/>
      <c r="I85" s="200"/>
      <c r="J85" s="211">
        <f>BK85</f>
        <v>0</v>
      </c>
      <c r="K85" s="197"/>
      <c r="L85" s="202"/>
      <c r="M85" s="203"/>
      <c r="N85" s="204"/>
      <c r="O85" s="204"/>
      <c r="P85" s="205">
        <f>SUM(P86:P151)</f>
        <v>0</v>
      </c>
      <c r="Q85" s="204"/>
      <c r="R85" s="205">
        <f>SUM(R86:R151)</f>
        <v>12.637547</v>
      </c>
      <c r="S85" s="204"/>
      <c r="T85" s="206">
        <f>SUM(T86:T151)</f>
        <v>4697.929799999999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80</v>
      </c>
      <c r="AT85" s="208" t="s">
        <v>71</v>
      </c>
      <c r="AU85" s="208" t="s">
        <v>80</v>
      </c>
      <c r="AY85" s="207" t="s">
        <v>168</v>
      </c>
      <c r="BK85" s="209">
        <f>SUM(BK86:BK151)</f>
        <v>0</v>
      </c>
    </row>
    <row r="86" s="2" customFormat="1" ht="24.15" customHeight="1">
      <c r="A86" s="38"/>
      <c r="B86" s="39"/>
      <c r="C86" s="212" t="s">
        <v>80</v>
      </c>
      <c r="D86" s="212" t="s">
        <v>170</v>
      </c>
      <c r="E86" s="213" t="s">
        <v>290</v>
      </c>
      <c r="F86" s="214" t="s">
        <v>291</v>
      </c>
      <c r="G86" s="215" t="s">
        <v>218</v>
      </c>
      <c r="H86" s="216">
        <v>4619.3999999999996</v>
      </c>
      <c r="I86" s="217"/>
      <c r="J86" s="218">
        <f>ROUND(I86*H86,2)</f>
        <v>0</v>
      </c>
      <c r="K86" s="214" t="s">
        <v>174</v>
      </c>
      <c r="L86" s="44"/>
      <c r="M86" s="219" t="s">
        <v>19</v>
      </c>
      <c r="N86" s="220" t="s">
        <v>43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0.17000000000000001</v>
      </c>
      <c r="T86" s="222">
        <f>S86*H86</f>
        <v>785.298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3" t="s">
        <v>175</v>
      </c>
      <c r="AT86" s="223" t="s">
        <v>170</v>
      </c>
      <c r="AU86" s="223" t="s">
        <v>82</v>
      </c>
      <c r="AY86" s="17" t="s">
        <v>168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80</v>
      </c>
      <c r="BK86" s="224">
        <f>ROUND(I86*H86,2)</f>
        <v>0</v>
      </c>
      <c r="BL86" s="17" t="s">
        <v>175</v>
      </c>
      <c r="BM86" s="223" t="s">
        <v>1549</v>
      </c>
    </row>
    <row r="87" s="2" customFormat="1">
      <c r="A87" s="38"/>
      <c r="B87" s="39"/>
      <c r="C87" s="40"/>
      <c r="D87" s="225" t="s">
        <v>177</v>
      </c>
      <c r="E87" s="40"/>
      <c r="F87" s="226" t="s">
        <v>293</v>
      </c>
      <c r="G87" s="40"/>
      <c r="H87" s="40"/>
      <c r="I87" s="227"/>
      <c r="J87" s="40"/>
      <c r="K87" s="40"/>
      <c r="L87" s="44"/>
      <c r="M87" s="228"/>
      <c r="N87" s="229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177</v>
      </c>
      <c r="AU87" s="17" t="s">
        <v>82</v>
      </c>
    </row>
    <row r="88" s="2" customFormat="1">
      <c r="A88" s="38"/>
      <c r="B88" s="39"/>
      <c r="C88" s="40"/>
      <c r="D88" s="230" t="s">
        <v>179</v>
      </c>
      <c r="E88" s="40"/>
      <c r="F88" s="231" t="s">
        <v>294</v>
      </c>
      <c r="G88" s="40"/>
      <c r="H88" s="40"/>
      <c r="I88" s="227"/>
      <c r="J88" s="40"/>
      <c r="K88" s="40"/>
      <c r="L88" s="44"/>
      <c r="M88" s="228"/>
      <c r="N88" s="229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179</v>
      </c>
      <c r="AU88" s="17" t="s">
        <v>82</v>
      </c>
    </row>
    <row r="89" s="13" customFormat="1">
      <c r="A89" s="13"/>
      <c r="B89" s="232"/>
      <c r="C89" s="233"/>
      <c r="D89" s="225" t="s">
        <v>181</v>
      </c>
      <c r="E89" s="234" t="s">
        <v>19</v>
      </c>
      <c r="F89" s="235" t="s">
        <v>295</v>
      </c>
      <c r="G89" s="233"/>
      <c r="H89" s="234" t="s">
        <v>19</v>
      </c>
      <c r="I89" s="236"/>
      <c r="J89" s="233"/>
      <c r="K89" s="233"/>
      <c r="L89" s="237"/>
      <c r="M89" s="238"/>
      <c r="N89" s="239"/>
      <c r="O89" s="239"/>
      <c r="P89" s="239"/>
      <c r="Q89" s="239"/>
      <c r="R89" s="239"/>
      <c r="S89" s="239"/>
      <c r="T89" s="24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1" t="s">
        <v>181</v>
      </c>
      <c r="AU89" s="241" t="s">
        <v>82</v>
      </c>
      <c r="AV89" s="13" t="s">
        <v>80</v>
      </c>
      <c r="AW89" s="13" t="s">
        <v>33</v>
      </c>
      <c r="AX89" s="13" t="s">
        <v>72</v>
      </c>
      <c r="AY89" s="241" t="s">
        <v>168</v>
      </c>
    </row>
    <row r="90" s="13" customFormat="1">
      <c r="A90" s="13"/>
      <c r="B90" s="232"/>
      <c r="C90" s="233"/>
      <c r="D90" s="225" t="s">
        <v>181</v>
      </c>
      <c r="E90" s="234" t="s">
        <v>19</v>
      </c>
      <c r="F90" s="235" t="s">
        <v>296</v>
      </c>
      <c r="G90" s="233"/>
      <c r="H90" s="234" t="s">
        <v>19</v>
      </c>
      <c r="I90" s="236"/>
      <c r="J90" s="233"/>
      <c r="K90" s="233"/>
      <c r="L90" s="237"/>
      <c r="M90" s="238"/>
      <c r="N90" s="239"/>
      <c r="O90" s="239"/>
      <c r="P90" s="239"/>
      <c r="Q90" s="239"/>
      <c r="R90" s="239"/>
      <c r="S90" s="239"/>
      <c r="T90" s="24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1" t="s">
        <v>181</v>
      </c>
      <c r="AU90" s="241" t="s">
        <v>82</v>
      </c>
      <c r="AV90" s="13" t="s">
        <v>80</v>
      </c>
      <c r="AW90" s="13" t="s">
        <v>33</v>
      </c>
      <c r="AX90" s="13" t="s">
        <v>72</v>
      </c>
      <c r="AY90" s="241" t="s">
        <v>168</v>
      </c>
    </row>
    <row r="91" s="13" customFormat="1">
      <c r="A91" s="13"/>
      <c r="B91" s="232"/>
      <c r="C91" s="233"/>
      <c r="D91" s="225" t="s">
        <v>181</v>
      </c>
      <c r="E91" s="234" t="s">
        <v>19</v>
      </c>
      <c r="F91" s="235" t="s">
        <v>297</v>
      </c>
      <c r="G91" s="233"/>
      <c r="H91" s="234" t="s">
        <v>19</v>
      </c>
      <c r="I91" s="236"/>
      <c r="J91" s="233"/>
      <c r="K91" s="233"/>
      <c r="L91" s="237"/>
      <c r="M91" s="238"/>
      <c r="N91" s="239"/>
      <c r="O91" s="239"/>
      <c r="P91" s="239"/>
      <c r="Q91" s="239"/>
      <c r="R91" s="239"/>
      <c r="S91" s="239"/>
      <c r="T91" s="24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1" t="s">
        <v>181</v>
      </c>
      <c r="AU91" s="241" t="s">
        <v>82</v>
      </c>
      <c r="AV91" s="13" t="s">
        <v>80</v>
      </c>
      <c r="AW91" s="13" t="s">
        <v>33</v>
      </c>
      <c r="AX91" s="13" t="s">
        <v>72</v>
      </c>
      <c r="AY91" s="241" t="s">
        <v>168</v>
      </c>
    </row>
    <row r="92" s="14" customFormat="1">
      <c r="A92" s="14"/>
      <c r="B92" s="242"/>
      <c r="C92" s="243"/>
      <c r="D92" s="225" t="s">
        <v>181</v>
      </c>
      <c r="E92" s="244" t="s">
        <v>19</v>
      </c>
      <c r="F92" s="245" t="s">
        <v>1550</v>
      </c>
      <c r="G92" s="243"/>
      <c r="H92" s="246">
        <v>4619.3999999999996</v>
      </c>
      <c r="I92" s="247"/>
      <c r="J92" s="243"/>
      <c r="K92" s="243"/>
      <c r="L92" s="248"/>
      <c r="M92" s="249"/>
      <c r="N92" s="250"/>
      <c r="O92" s="250"/>
      <c r="P92" s="250"/>
      <c r="Q92" s="250"/>
      <c r="R92" s="250"/>
      <c r="S92" s="250"/>
      <c r="T92" s="251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2" t="s">
        <v>181</v>
      </c>
      <c r="AU92" s="252" t="s">
        <v>82</v>
      </c>
      <c r="AV92" s="14" t="s">
        <v>82</v>
      </c>
      <c r="AW92" s="14" t="s">
        <v>33</v>
      </c>
      <c r="AX92" s="14" t="s">
        <v>72</v>
      </c>
      <c r="AY92" s="252" t="s">
        <v>168</v>
      </c>
    </row>
    <row r="93" s="2" customFormat="1" ht="24.15" customHeight="1">
      <c r="A93" s="38"/>
      <c r="B93" s="39"/>
      <c r="C93" s="212" t="s">
        <v>82</v>
      </c>
      <c r="D93" s="212" t="s">
        <v>170</v>
      </c>
      <c r="E93" s="213" t="s">
        <v>308</v>
      </c>
      <c r="F93" s="214" t="s">
        <v>309</v>
      </c>
      <c r="G93" s="215" t="s">
        <v>218</v>
      </c>
      <c r="H93" s="216">
        <v>4619.3999999999996</v>
      </c>
      <c r="I93" s="217"/>
      <c r="J93" s="218">
        <f>ROUND(I93*H93,2)</f>
        <v>0</v>
      </c>
      <c r="K93" s="214" t="s">
        <v>174</v>
      </c>
      <c r="L93" s="44"/>
      <c r="M93" s="219" t="s">
        <v>19</v>
      </c>
      <c r="N93" s="220" t="s">
        <v>43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0.70899999999999996</v>
      </c>
      <c r="T93" s="222">
        <f>S93*H93</f>
        <v>3275.1545999999994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175</v>
      </c>
      <c r="AT93" s="223" t="s">
        <v>170</v>
      </c>
      <c r="AU93" s="223" t="s">
        <v>82</v>
      </c>
      <c r="AY93" s="17" t="s">
        <v>168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175</v>
      </c>
      <c r="BM93" s="223" t="s">
        <v>1551</v>
      </c>
    </row>
    <row r="94" s="2" customFormat="1">
      <c r="A94" s="38"/>
      <c r="B94" s="39"/>
      <c r="C94" s="40"/>
      <c r="D94" s="225" t="s">
        <v>177</v>
      </c>
      <c r="E94" s="40"/>
      <c r="F94" s="226" t="s">
        <v>311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177</v>
      </c>
      <c r="AU94" s="17" t="s">
        <v>82</v>
      </c>
    </row>
    <row r="95" s="2" customFormat="1">
      <c r="A95" s="38"/>
      <c r="B95" s="39"/>
      <c r="C95" s="40"/>
      <c r="D95" s="230" t="s">
        <v>179</v>
      </c>
      <c r="E95" s="40"/>
      <c r="F95" s="231" t="s">
        <v>312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179</v>
      </c>
      <c r="AU95" s="17" t="s">
        <v>82</v>
      </c>
    </row>
    <row r="96" s="2" customFormat="1">
      <c r="A96" s="38"/>
      <c r="B96" s="39"/>
      <c r="C96" s="40"/>
      <c r="D96" s="225" t="s">
        <v>196</v>
      </c>
      <c r="E96" s="40"/>
      <c r="F96" s="253" t="s">
        <v>313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196</v>
      </c>
      <c r="AU96" s="17" t="s">
        <v>82</v>
      </c>
    </row>
    <row r="97" s="13" customFormat="1">
      <c r="A97" s="13"/>
      <c r="B97" s="232"/>
      <c r="C97" s="233"/>
      <c r="D97" s="225" t="s">
        <v>181</v>
      </c>
      <c r="E97" s="234" t="s">
        <v>19</v>
      </c>
      <c r="F97" s="235" t="s">
        <v>295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181</v>
      </c>
      <c r="AU97" s="241" t="s">
        <v>82</v>
      </c>
      <c r="AV97" s="13" t="s">
        <v>80</v>
      </c>
      <c r="AW97" s="13" t="s">
        <v>33</v>
      </c>
      <c r="AX97" s="13" t="s">
        <v>72</v>
      </c>
      <c r="AY97" s="241" t="s">
        <v>168</v>
      </c>
    </row>
    <row r="98" s="13" customFormat="1">
      <c r="A98" s="13"/>
      <c r="B98" s="232"/>
      <c r="C98" s="233"/>
      <c r="D98" s="225" t="s">
        <v>181</v>
      </c>
      <c r="E98" s="234" t="s">
        <v>19</v>
      </c>
      <c r="F98" s="235" t="s">
        <v>296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="13" customFormat="1">
      <c r="A99" s="13"/>
      <c r="B99" s="232"/>
      <c r="C99" s="233"/>
      <c r="D99" s="225" t="s">
        <v>181</v>
      </c>
      <c r="E99" s="234" t="s">
        <v>19</v>
      </c>
      <c r="F99" s="235" t="s">
        <v>314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="14" customFormat="1">
      <c r="A100" s="14"/>
      <c r="B100" s="242"/>
      <c r="C100" s="243"/>
      <c r="D100" s="225" t="s">
        <v>181</v>
      </c>
      <c r="E100" s="244" t="s">
        <v>19</v>
      </c>
      <c r="F100" s="245" t="s">
        <v>1552</v>
      </c>
      <c r="G100" s="243"/>
      <c r="H100" s="246">
        <v>4619.3999999999996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="2" customFormat="1" ht="33" customHeight="1">
      <c r="A101" s="38"/>
      <c r="B101" s="39"/>
      <c r="C101" s="212" t="s">
        <v>190</v>
      </c>
      <c r="D101" s="212" t="s">
        <v>170</v>
      </c>
      <c r="E101" s="213" t="s">
        <v>316</v>
      </c>
      <c r="F101" s="214" t="s">
        <v>317</v>
      </c>
      <c r="G101" s="215" t="s">
        <v>218</v>
      </c>
      <c r="H101" s="216">
        <v>4619.3999999999996</v>
      </c>
      <c r="I101" s="217"/>
      <c r="J101" s="218">
        <f>ROUND(I101*H101,2)</f>
        <v>0</v>
      </c>
      <c r="K101" s="214" t="s">
        <v>174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0.00012999999999999999</v>
      </c>
      <c r="R101" s="221">
        <f>Q101*H101</f>
        <v>0.60052199999999989</v>
      </c>
      <c r="S101" s="221">
        <v>0.13800000000000001</v>
      </c>
      <c r="T101" s="222">
        <f>S101*H101</f>
        <v>637.47720000000004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1553</v>
      </c>
    </row>
    <row r="102" s="2" customFormat="1">
      <c r="A102" s="38"/>
      <c r="B102" s="39"/>
      <c r="C102" s="40"/>
      <c r="D102" s="225" t="s">
        <v>177</v>
      </c>
      <c r="E102" s="40"/>
      <c r="F102" s="226" t="s">
        <v>319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="2" customFormat="1">
      <c r="A103" s="38"/>
      <c r="B103" s="39"/>
      <c r="C103" s="40"/>
      <c r="D103" s="230" t="s">
        <v>179</v>
      </c>
      <c r="E103" s="40"/>
      <c r="F103" s="231" t="s">
        <v>320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179</v>
      </c>
      <c r="AU103" s="17" t="s">
        <v>82</v>
      </c>
    </row>
    <row r="104" s="2" customFormat="1">
      <c r="A104" s="38"/>
      <c r="B104" s="39"/>
      <c r="C104" s="40"/>
      <c r="D104" s="225" t="s">
        <v>196</v>
      </c>
      <c r="E104" s="40"/>
      <c r="F104" s="253" t="s">
        <v>1554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196</v>
      </c>
      <c r="AU104" s="17" t="s">
        <v>82</v>
      </c>
    </row>
    <row r="105" s="13" customFormat="1">
      <c r="A105" s="13"/>
      <c r="B105" s="232"/>
      <c r="C105" s="233"/>
      <c r="D105" s="225" t="s">
        <v>181</v>
      </c>
      <c r="E105" s="234" t="s">
        <v>19</v>
      </c>
      <c r="F105" s="235" t="s">
        <v>295</v>
      </c>
      <c r="G105" s="233"/>
      <c r="H105" s="234" t="s">
        <v>19</v>
      </c>
      <c r="I105" s="236"/>
      <c r="J105" s="233"/>
      <c r="K105" s="233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181</v>
      </c>
      <c r="AU105" s="241" t="s">
        <v>82</v>
      </c>
      <c r="AV105" s="13" t="s">
        <v>80</v>
      </c>
      <c r="AW105" s="13" t="s">
        <v>33</v>
      </c>
      <c r="AX105" s="13" t="s">
        <v>72</v>
      </c>
      <c r="AY105" s="241" t="s">
        <v>168</v>
      </c>
    </row>
    <row r="106" s="13" customFormat="1">
      <c r="A106" s="13"/>
      <c r="B106" s="232"/>
      <c r="C106" s="233"/>
      <c r="D106" s="225" t="s">
        <v>181</v>
      </c>
      <c r="E106" s="234" t="s">
        <v>19</v>
      </c>
      <c r="F106" s="235" t="s">
        <v>296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181</v>
      </c>
      <c r="AU106" s="241" t="s">
        <v>82</v>
      </c>
      <c r="AV106" s="13" t="s">
        <v>80</v>
      </c>
      <c r="AW106" s="13" t="s">
        <v>33</v>
      </c>
      <c r="AX106" s="13" t="s">
        <v>72</v>
      </c>
      <c r="AY106" s="241" t="s">
        <v>168</v>
      </c>
    </row>
    <row r="107" s="13" customFormat="1">
      <c r="A107" s="13"/>
      <c r="B107" s="232"/>
      <c r="C107" s="233"/>
      <c r="D107" s="225" t="s">
        <v>181</v>
      </c>
      <c r="E107" s="234" t="s">
        <v>19</v>
      </c>
      <c r="F107" s="235" t="s">
        <v>1555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181</v>
      </c>
      <c r="AU107" s="241" t="s">
        <v>82</v>
      </c>
      <c r="AV107" s="13" t="s">
        <v>80</v>
      </c>
      <c r="AW107" s="13" t="s">
        <v>33</v>
      </c>
      <c r="AX107" s="13" t="s">
        <v>72</v>
      </c>
      <c r="AY107" s="241" t="s">
        <v>168</v>
      </c>
    </row>
    <row r="108" s="14" customFormat="1">
      <c r="A108" s="14"/>
      <c r="B108" s="242"/>
      <c r="C108" s="243"/>
      <c r="D108" s="225" t="s">
        <v>181</v>
      </c>
      <c r="E108" s="244" t="s">
        <v>19</v>
      </c>
      <c r="F108" s="245" t="s">
        <v>1556</v>
      </c>
      <c r="G108" s="243"/>
      <c r="H108" s="246">
        <v>4619.3999999999996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33</v>
      </c>
      <c r="AX108" s="14" t="s">
        <v>72</v>
      </c>
      <c r="AY108" s="252" t="s">
        <v>168</v>
      </c>
    </row>
    <row r="109" s="2" customFormat="1" ht="37.8" customHeight="1">
      <c r="A109" s="38"/>
      <c r="B109" s="39"/>
      <c r="C109" s="212" t="s">
        <v>175</v>
      </c>
      <c r="D109" s="212" t="s">
        <v>170</v>
      </c>
      <c r="E109" s="213" t="s">
        <v>1557</v>
      </c>
      <c r="F109" s="214" t="s">
        <v>1558</v>
      </c>
      <c r="G109" s="215" t="s">
        <v>258</v>
      </c>
      <c r="H109" s="216">
        <v>553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1559</v>
      </c>
    </row>
    <row r="110" s="2" customFormat="1">
      <c r="A110" s="38"/>
      <c r="B110" s="39"/>
      <c r="C110" s="40"/>
      <c r="D110" s="225" t="s">
        <v>177</v>
      </c>
      <c r="E110" s="40"/>
      <c r="F110" s="226" t="s">
        <v>1560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="2" customFormat="1">
      <c r="A111" s="38"/>
      <c r="B111" s="39"/>
      <c r="C111" s="40"/>
      <c r="D111" s="230" t="s">
        <v>179</v>
      </c>
      <c r="E111" s="40"/>
      <c r="F111" s="231" t="s">
        <v>1561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="13" customFormat="1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="13" customFormat="1">
      <c r="A113" s="13"/>
      <c r="B113" s="232"/>
      <c r="C113" s="233"/>
      <c r="D113" s="225" t="s">
        <v>181</v>
      </c>
      <c r="E113" s="234" t="s">
        <v>19</v>
      </c>
      <c r="F113" s="235" t="s">
        <v>363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181</v>
      </c>
      <c r="AU113" s="241" t="s">
        <v>82</v>
      </c>
      <c r="AV113" s="13" t="s">
        <v>80</v>
      </c>
      <c r="AW113" s="13" t="s">
        <v>33</v>
      </c>
      <c r="AX113" s="13" t="s">
        <v>72</v>
      </c>
      <c r="AY113" s="241" t="s">
        <v>168</v>
      </c>
    </row>
    <row r="114" s="14" customFormat="1">
      <c r="A114" s="14"/>
      <c r="B114" s="242"/>
      <c r="C114" s="243"/>
      <c r="D114" s="225" t="s">
        <v>181</v>
      </c>
      <c r="E114" s="244" t="s">
        <v>19</v>
      </c>
      <c r="F114" s="245" t="s">
        <v>1562</v>
      </c>
      <c r="G114" s="243"/>
      <c r="H114" s="246">
        <v>553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181</v>
      </c>
      <c r="AU114" s="252" t="s">
        <v>82</v>
      </c>
      <c r="AV114" s="14" t="s">
        <v>82</v>
      </c>
      <c r="AW114" s="14" t="s">
        <v>33</v>
      </c>
      <c r="AX114" s="14" t="s">
        <v>72</v>
      </c>
      <c r="AY114" s="252" t="s">
        <v>168</v>
      </c>
    </row>
    <row r="115" s="2" customFormat="1" ht="37.8" customHeight="1">
      <c r="A115" s="38"/>
      <c r="B115" s="39"/>
      <c r="C115" s="212" t="s">
        <v>203</v>
      </c>
      <c r="D115" s="212" t="s">
        <v>170</v>
      </c>
      <c r="E115" s="213" t="s">
        <v>256</v>
      </c>
      <c r="F115" s="214" t="s">
        <v>257</v>
      </c>
      <c r="G115" s="215" t="s">
        <v>258</v>
      </c>
      <c r="H115" s="216">
        <v>2323.75</v>
      </c>
      <c r="I115" s="217"/>
      <c r="J115" s="218">
        <f>ROUND(I115*H115,2)</f>
        <v>0</v>
      </c>
      <c r="K115" s="214" t="s">
        <v>19</v>
      </c>
      <c r="L115" s="44"/>
      <c r="M115" s="219" t="s">
        <v>19</v>
      </c>
      <c r="N115" s="220" t="s">
        <v>43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175</v>
      </c>
      <c r="AT115" s="223" t="s">
        <v>170</v>
      </c>
      <c r="AU115" s="223" t="s">
        <v>82</v>
      </c>
      <c r="AY115" s="17" t="s">
        <v>168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80</v>
      </c>
      <c r="BK115" s="224">
        <f>ROUND(I115*H115,2)</f>
        <v>0</v>
      </c>
      <c r="BL115" s="17" t="s">
        <v>175</v>
      </c>
      <c r="BM115" s="223" t="s">
        <v>1563</v>
      </c>
    </row>
    <row r="116" s="2" customFormat="1">
      <c r="A116" s="38"/>
      <c r="B116" s="39"/>
      <c r="C116" s="40"/>
      <c r="D116" s="225" t="s">
        <v>177</v>
      </c>
      <c r="E116" s="40"/>
      <c r="F116" s="226" t="s">
        <v>260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177</v>
      </c>
      <c r="AU116" s="17" t="s">
        <v>82</v>
      </c>
    </row>
    <row r="117" s="2" customFormat="1">
      <c r="A117" s="38"/>
      <c r="B117" s="39"/>
      <c r="C117" s="40"/>
      <c r="D117" s="225" t="s">
        <v>196</v>
      </c>
      <c r="E117" s="40"/>
      <c r="F117" s="253" t="s">
        <v>1564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196</v>
      </c>
      <c r="AU117" s="17" t="s">
        <v>82</v>
      </c>
    </row>
    <row r="118" s="13" customFormat="1">
      <c r="A118" s="13"/>
      <c r="B118" s="232"/>
      <c r="C118" s="233"/>
      <c r="D118" s="225" t="s">
        <v>181</v>
      </c>
      <c r="E118" s="234" t="s">
        <v>19</v>
      </c>
      <c r="F118" s="235" t="s">
        <v>368</v>
      </c>
      <c r="G118" s="233"/>
      <c r="H118" s="234" t="s">
        <v>19</v>
      </c>
      <c r="I118" s="236"/>
      <c r="J118" s="233"/>
      <c r="K118" s="233"/>
      <c r="L118" s="237"/>
      <c r="M118" s="238"/>
      <c r="N118" s="239"/>
      <c r="O118" s="239"/>
      <c r="P118" s="239"/>
      <c r="Q118" s="239"/>
      <c r="R118" s="239"/>
      <c r="S118" s="239"/>
      <c r="T118" s="24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1" t="s">
        <v>181</v>
      </c>
      <c r="AU118" s="241" t="s">
        <v>82</v>
      </c>
      <c r="AV118" s="13" t="s">
        <v>80</v>
      </c>
      <c r="AW118" s="13" t="s">
        <v>33</v>
      </c>
      <c r="AX118" s="13" t="s">
        <v>72</v>
      </c>
      <c r="AY118" s="241" t="s">
        <v>168</v>
      </c>
    </row>
    <row r="119" s="14" customFormat="1">
      <c r="A119" s="14"/>
      <c r="B119" s="242"/>
      <c r="C119" s="243"/>
      <c r="D119" s="225" t="s">
        <v>181</v>
      </c>
      <c r="E119" s="244" t="s">
        <v>19</v>
      </c>
      <c r="F119" s="245" t="s">
        <v>1565</v>
      </c>
      <c r="G119" s="243"/>
      <c r="H119" s="246">
        <v>2323.75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2" t="s">
        <v>181</v>
      </c>
      <c r="AU119" s="252" t="s">
        <v>82</v>
      </c>
      <c r="AV119" s="14" t="s">
        <v>82</v>
      </c>
      <c r="AW119" s="14" t="s">
        <v>33</v>
      </c>
      <c r="AX119" s="14" t="s">
        <v>72</v>
      </c>
      <c r="AY119" s="252" t="s">
        <v>168</v>
      </c>
    </row>
    <row r="120" s="2" customFormat="1" ht="44.25" customHeight="1">
      <c r="A120" s="38"/>
      <c r="B120" s="39"/>
      <c r="C120" s="212" t="s">
        <v>209</v>
      </c>
      <c r="D120" s="212" t="s">
        <v>170</v>
      </c>
      <c r="E120" s="213" t="s">
        <v>391</v>
      </c>
      <c r="F120" s="214" t="s">
        <v>392</v>
      </c>
      <c r="G120" s="215" t="s">
        <v>258</v>
      </c>
      <c r="H120" s="216">
        <v>553</v>
      </c>
      <c r="I120" s="217"/>
      <c r="J120" s="218">
        <f>ROUND(I120*H120,2)</f>
        <v>0</v>
      </c>
      <c r="K120" s="214" t="s">
        <v>19</v>
      </c>
      <c r="L120" s="44"/>
      <c r="M120" s="219" t="s">
        <v>19</v>
      </c>
      <c r="N120" s="220" t="s">
        <v>43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175</v>
      </c>
      <c r="AT120" s="223" t="s">
        <v>170</v>
      </c>
      <c r="AU120" s="223" t="s">
        <v>82</v>
      </c>
      <c r="AY120" s="17" t="s">
        <v>168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175</v>
      </c>
      <c r="BM120" s="223" t="s">
        <v>1566</v>
      </c>
    </row>
    <row r="121" s="2" customFormat="1">
      <c r="A121" s="38"/>
      <c r="B121" s="39"/>
      <c r="C121" s="40"/>
      <c r="D121" s="225" t="s">
        <v>177</v>
      </c>
      <c r="E121" s="40"/>
      <c r="F121" s="226" t="s">
        <v>394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177</v>
      </c>
      <c r="AU121" s="17" t="s">
        <v>82</v>
      </c>
    </row>
    <row r="122" s="14" customFormat="1">
      <c r="A122" s="14"/>
      <c r="B122" s="242"/>
      <c r="C122" s="243"/>
      <c r="D122" s="225" t="s">
        <v>181</v>
      </c>
      <c r="E122" s="244" t="s">
        <v>19</v>
      </c>
      <c r="F122" s="245" t="s">
        <v>1567</v>
      </c>
      <c r="G122" s="243"/>
      <c r="H122" s="246">
        <v>553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2" t="s">
        <v>181</v>
      </c>
      <c r="AU122" s="252" t="s">
        <v>82</v>
      </c>
      <c r="AV122" s="14" t="s">
        <v>82</v>
      </c>
      <c r="AW122" s="14" t="s">
        <v>33</v>
      </c>
      <c r="AX122" s="14" t="s">
        <v>72</v>
      </c>
      <c r="AY122" s="252" t="s">
        <v>168</v>
      </c>
    </row>
    <row r="123" s="2" customFormat="1" ht="24.15" customHeight="1">
      <c r="A123" s="38"/>
      <c r="B123" s="39"/>
      <c r="C123" s="212" t="s">
        <v>215</v>
      </c>
      <c r="D123" s="212" t="s">
        <v>170</v>
      </c>
      <c r="E123" s="213" t="s">
        <v>396</v>
      </c>
      <c r="F123" s="214" t="s">
        <v>397</v>
      </c>
      <c r="G123" s="215" t="s">
        <v>258</v>
      </c>
      <c r="H123" s="216">
        <v>2323.75</v>
      </c>
      <c r="I123" s="217"/>
      <c r="J123" s="218">
        <f>ROUND(I123*H123,2)</f>
        <v>0</v>
      </c>
      <c r="K123" s="214" t="s">
        <v>174</v>
      </c>
      <c r="L123" s="44"/>
      <c r="M123" s="219" t="s">
        <v>19</v>
      </c>
      <c r="N123" s="220" t="s">
        <v>43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175</v>
      </c>
      <c r="AT123" s="223" t="s">
        <v>170</v>
      </c>
      <c r="AU123" s="223" t="s">
        <v>82</v>
      </c>
      <c r="AY123" s="17" t="s">
        <v>168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80</v>
      </c>
      <c r="BK123" s="224">
        <f>ROUND(I123*H123,2)</f>
        <v>0</v>
      </c>
      <c r="BL123" s="17" t="s">
        <v>175</v>
      </c>
      <c r="BM123" s="223" t="s">
        <v>1568</v>
      </c>
    </row>
    <row r="124" s="2" customFormat="1">
      <c r="A124" s="38"/>
      <c r="B124" s="39"/>
      <c r="C124" s="40"/>
      <c r="D124" s="225" t="s">
        <v>177</v>
      </c>
      <c r="E124" s="40"/>
      <c r="F124" s="226" t="s">
        <v>399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177</v>
      </c>
      <c r="AU124" s="17" t="s">
        <v>82</v>
      </c>
    </row>
    <row r="125" s="2" customFormat="1">
      <c r="A125" s="38"/>
      <c r="B125" s="39"/>
      <c r="C125" s="40"/>
      <c r="D125" s="230" t="s">
        <v>179</v>
      </c>
      <c r="E125" s="40"/>
      <c r="F125" s="231" t="s">
        <v>400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179</v>
      </c>
      <c r="AU125" s="17" t="s">
        <v>82</v>
      </c>
    </row>
    <row r="126" s="13" customFormat="1">
      <c r="A126" s="13"/>
      <c r="B126" s="232"/>
      <c r="C126" s="233"/>
      <c r="D126" s="225" t="s">
        <v>181</v>
      </c>
      <c r="E126" s="234" t="s">
        <v>19</v>
      </c>
      <c r="F126" s="235" t="s">
        <v>368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181</v>
      </c>
      <c r="AU126" s="241" t="s">
        <v>82</v>
      </c>
      <c r="AV126" s="13" t="s">
        <v>80</v>
      </c>
      <c r="AW126" s="13" t="s">
        <v>33</v>
      </c>
      <c r="AX126" s="13" t="s">
        <v>72</v>
      </c>
      <c r="AY126" s="241" t="s">
        <v>168</v>
      </c>
    </row>
    <row r="127" s="14" customFormat="1">
      <c r="A127" s="14"/>
      <c r="B127" s="242"/>
      <c r="C127" s="243"/>
      <c r="D127" s="225" t="s">
        <v>181</v>
      </c>
      <c r="E127" s="244" t="s">
        <v>19</v>
      </c>
      <c r="F127" s="245" t="s">
        <v>1565</v>
      </c>
      <c r="G127" s="243"/>
      <c r="H127" s="246">
        <v>2323.75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181</v>
      </c>
      <c r="AU127" s="252" t="s">
        <v>82</v>
      </c>
      <c r="AV127" s="14" t="s">
        <v>82</v>
      </c>
      <c r="AW127" s="14" t="s">
        <v>33</v>
      </c>
      <c r="AX127" s="14" t="s">
        <v>72</v>
      </c>
      <c r="AY127" s="252" t="s">
        <v>168</v>
      </c>
    </row>
    <row r="128" s="2" customFormat="1" ht="33" customHeight="1">
      <c r="A128" s="38"/>
      <c r="B128" s="39"/>
      <c r="C128" s="212" t="s">
        <v>224</v>
      </c>
      <c r="D128" s="212" t="s">
        <v>170</v>
      </c>
      <c r="E128" s="213" t="s">
        <v>438</v>
      </c>
      <c r="F128" s="214" t="s">
        <v>439</v>
      </c>
      <c r="G128" s="215" t="s">
        <v>412</v>
      </c>
      <c r="H128" s="216">
        <v>995.39999999999998</v>
      </c>
      <c r="I128" s="217"/>
      <c r="J128" s="218">
        <f>ROUND(I128*H128,2)</f>
        <v>0</v>
      </c>
      <c r="K128" s="214" t="s">
        <v>174</v>
      </c>
      <c r="L128" s="44"/>
      <c r="M128" s="219" t="s">
        <v>19</v>
      </c>
      <c r="N128" s="220" t="s">
        <v>43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175</v>
      </c>
      <c r="AT128" s="223" t="s">
        <v>170</v>
      </c>
      <c r="AU128" s="223" t="s">
        <v>82</v>
      </c>
      <c r="AY128" s="17" t="s">
        <v>168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175</v>
      </c>
      <c r="BM128" s="223" t="s">
        <v>1569</v>
      </c>
    </row>
    <row r="129" s="2" customFormat="1">
      <c r="A129" s="38"/>
      <c r="B129" s="39"/>
      <c r="C129" s="40"/>
      <c r="D129" s="225" t="s">
        <v>177</v>
      </c>
      <c r="E129" s="40"/>
      <c r="F129" s="226" t="s">
        <v>441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177</v>
      </c>
      <c r="AU129" s="17" t="s">
        <v>82</v>
      </c>
    </row>
    <row r="130" s="2" customFormat="1">
      <c r="A130" s="38"/>
      <c r="B130" s="39"/>
      <c r="C130" s="40"/>
      <c r="D130" s="230" t="s">
        <v>179</v>
      </c>
      <c r="E130" s="40"/>
      <c r="F130" s="231" t="s">
        <v>442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179</v>
      </c>
      <c r="AU130" s="17" t="s">
        <v>82</v>
      </c>
    </row>
    <row r="131" s="14" customFormat="1">
      <c r="A131" s="14"/>
      <c r="B131" s="242"/>
      <c r="C131" s="243"/>
      <c r="D131" s="225" t="s">
        <v>181</v>
      </c>
      <c r="E131" s="244" t="s">
        <v>19</v>
      </c>
      <c r="F131" s="245" t="s">
        <v>1567</v>
      </c>
      <c r="G131" s="243"/>
      <c r="H131" s="246">
        <v>553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="14" customFormat="1">
      <c r="A132" s="14"/>
      <c r="B132" s="242"/>
      <c r="C132" s="243"/>
      <c r="D132" s="225" t="s">
        <v>181</v>
      </c>
      <c r="E132" s="243"/>
      <c r="F132" s="245" t="s">
        <v>1570</v>
      </c>
      <c r="G132" s="243"/>
      <c r="H132" s="246">
        <v>995.39999999999998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181</v>
      </c>
      <c r="AU132" s="252" t="s">
        <v>82</v>
      </c>
      <c r="AV132" s="14" t="s">
        <v>82</v>
      </c>
      <c r="AW132" s="14" t="s">
        <v>4</v>
      </c>
      <c r="AX132" s="14" t="s">
        <v>80</v>
      </c>
      <c r="AY132" s="252" t="s">
        <v>168</v>
      </c>
    </row>
    <row r="133" s="2" customFormat="1" ht="33" customHeight="1">
      <c r="A133" s="38"/>
      <c r="B133" s="39"/>
      <c r="C133" s="212" t="s">
        <v>231</v>
      </c>
      <c r="D133" s="212" t="s">
        <v>170</v>
      </c>
      <c r="E133" s="213" t="s">
        <v>1571</v>
      </c>
      <c r="F133" s="214" t="s">
        <v>1572</v>
      </c>
      <c r="G133" s="215" t="s">
        <v>218</v>
      </c>
      <c r="H133" s="216">
        <v>9295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1573</v>
      </c>
    </row>
    <row r="134" s="2" customFormat="1">
      <c r="A134" s="38"/>
      <c r="B134" s="39"/>
      <c r="C134" s="40"/>
      <c r="D134" s="225" t="s">
        <v>177</v>
      </c>
      <c r="E134" s="40"/>
      <c r="F134" s="226" t="s">
        <v>1574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="2" customFormat="1">
      <c r="A135" s="38"/>
      <c r="B135" s="39"/>
      <c r="C135" s="40"/>
      <c r="D135" s="230" t="s">
        <v>179</v>
      </c>
      <c r="E135" s="40"/>
      <c r="F135" s="231" t="s">
        <v>1575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="13" customFormat="1">
      <c r="A136" s="13"/>
      <c r="B136" s="232"/>
      <c r="C136" s="233"/>
      <c r="D136" s="225" t="s">
        <v>181</v>
      </c>
      <c r="E136" s="234" t="s">
        <v>19</v>
      </c>
      <c r="F136" s="235" t="s">
        <v>453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1576</v>
      </c>
      <c r="G137" s="243"/>
      <c r="H137" s="246">
        <v>9295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2" customFormat="1" ht="24.15" customHeight="1">
      <c r="A138" s="38"/>
      <c r="B138" s="39"/>
      <c r="C138" s="212" t="s">
        <v>237</v>
      </c>
      <c r="D138" s="212" t="s">
        <v>170</v>
      </c>
      <c r="E138" s="213" t="s">
        <v>456</v>
      </c>
      <c r="F138" s="214" t="s">
        <v>457</v>
      </c>
      <c r="G138" s="215" t="s">
        <v>218</v>
      </c>
      <c r="H138" s="216">
        <v>9295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1577</v>
      </c>
    </row>
    <row r="139" s="2" customFormat="1">
      <c r="A139" s="38"/>
      <c r="B139" s="39"/>
      <c r="C139" s="40"/>
      <c r="D139" s="225" t="s">
        <v>177</v>
      </c>
      <c r="E139" s="40"/>
      <c r="F139" s="226" t="s">
        <v>459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="2" customFormat="1">
      <c r="A140" s="38"/>
      <c r="B140" s="39"/>
      <c r="C140" s="40"/>
      <c r="D140" s="230" t="s">
        <v>179</v>
      </c>
      <c r="E140" s="40"/>
      <c r="F140" s="231" t="s">
        <v>460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="13" customFormat="1">
      <c r="A141" s="13"/>
      <c r="B141" s="232"/>
      <c r="C141" s="233"/>
      <c r="D141" s="225" t="s">
        <v>181</v>
      </c>
      <c r="E141" s="234" t="s">
        <v>19</v>
      </c>
      <c r="F141" s="235" t="s">
        <v>453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1578</v>
      </c>
      <c r="G142" s="243"/>
      <c r="H142" s="246">
        <v>9295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16.5" customHeight="1">
      <c r="A143" s="38"/>
      <c r="B143" s="39"/>
      <c r="C143" s="212" t="s">
        <v>243</v>
      </c>
      <c r="D143" s="212" t="s">
        <v>170</v>
      </c>
      <c r="E143" s="213" t="s">
        <v>503</v>
      </c>
      <c r="F143" s="214" t="s">
        <v>504</v>
      </c>
      <c r="G143" s="215" t="s">
        <v>218</v>
      </c>
      <c r="H143" s="216">
        <v>9295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0.0012700000000000001</v>
      </c>
      <c r="R143" s="221">
        <f>Q143*H143</f>
        <v>11.804650000000001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1579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504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506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13" customFormat="1">
      <c r="A146" s="13"/>
      <c r="B146" s="232"/>
      <c r="C146" s="233"/>
      <c r="D146" s="225" t="s">
        <v>181</v>
      </c>
      <c r="E146" s="234" t="s">
        <v>19</v>
      </c>
      <c r="F146" s="235" t="s">
        <v>453</v>
      </c>
      <c r="G146" s="233"/>
      <c r="H146" s="234" t="s">
        <v>19</v>
      </c>
      <c r="I146" s="236"/>
      <c r="J146" s="233"/>
      <c r="K146" s="233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181</v>
      </c>
      <c r="AU146" s="241" t="s">
        <v>82</v>
      </c>
      <c r="AV146" s="13" t="s">
        <v>80</v>
      </c>
      <c r="AW146" s="13" t="s">
        <v>33</v>
      </c>
      <c r="AX146" s="13" t="s">
        <v>72</v>
      </c>
      <c r="AY146" s="241" t="s">
        <v>168</v>
      </c>
    </row>
    <row r="147" s="14" customFormat="1">
      <c r="A147" s="14"/>
      <c r="B147" s="242"/>
      <c r="C147" s="243"/>
      <c r="D147" s="225" t="s">
        <v>181</v>
      </c>
      <c r="E147" s="244" t="s">
        <v>19</v>
      </c>
      <c r="F147" s="245" t="s">
        <v>1580</v>
      </c>
      <c r="G147" s="243"/>
      <c r="H147" s="246">
        <v>9295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181</v>
      </c>
      <c r="AU147" s="252" t="s">
        <v>82</v>
      </c>
      <c r="AV147" s="14" t="s">
        <v>82</v>
      </c>
      <c r="AW147" s="14" t="s">
        <v>33</v>
      </c>
      <c r="AX147" s="14" t="s">
        <v>72</v>
      </c>
      <c r="AY147" s="252" t="s">
        <v>168</v>
      </c>
    </row>
    <row r="148" s="2" customFormat="1" ht="16.5" customHeight="1">
      <c r="A148" s="38"/>
      <c r="B148" s="39"/>
      <c r="C148" s="258" t="s">
        <v>249</v>
      </c>
      <c r="D148" s="258" t="s">
        <v>409</v>
      </c>
      <c r="E148" s="259" t="s">
        <v>509</v>
      </c>
      <c r="F148" s="260" t="s">
        <v>510</v>
      </c>
      <c r="G148" s="261" t="s">
        <v>511</v>
      </c>
      <c r="H148" s="262">
        <v>232.375</v>
      </c>
      <c r="I148" s="263"/>
      <c r="J148" s="264">
        <f>ROUND(I148*H148,2)</f>
        <v>0</v>
      </c>
      <c r="K148" s="260" t="s">
        <v>174</v>
      </c>
      <c r="L148" s="265"/>
      <c r="M148" s="266" t="s">
        <v>19</v>
      </c>
      <c r="N148" s="267" t="s">
        <v>43</v>
      </c>
      <c r="O148" s="84"/>
      <c r="P148" s="221">
        <f>O148*H148</f>
        <v>0</v>
      </c>
      <c r="Q148" s="221">
        <v>0.001</v>
      </c>
      <c r="R148" s="221">
        <f>Q148*H148</f>
        <v>0.232375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224</v>
      </c>
      <c r="AT148" s="223" t="s">
        <v>409</v>
      </c>
      <c r="AU148" s="223" t="s">
        <v>82</v>
      </c>
      <c r="AY148" s="17" t="s">
        <v>168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80</v>
      </c>
      <c r="BK148" s="224">
        <f>ROUND(I148*H148,2)</f>
        <v>0</v>
      </c>
      <c r="BL148" s="17" t="s">
        <v>175</v>
      </c>
      <c r="BM148" s="223" t="s">
        <v>1581</v>
      </c>
    </row>
    <row r="149" s="2" customFormat="1">
      <c r="A149" s="38"/>
      <c r="B149" s="39"/>
      <c r="C149" s="40"/>
      <c r="D149" s="225" t="s">
        <v>177</v>
      </c>
      <c r="E149" s="40"/>
      <c r="F149" s="226" t="s">
        <v>510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177</v>
      </c>
      <c r="AU149" s="17" t="s">
        <v>82</v>
      </c>
    </row>
    <row r="150" s="2" customFormat="1">
      <c r="A150" s="38"/>
      <c r="B150" s="39"/>
      <c r="C150" s="40"/>
      <c r="D150" s="230" t="s">
        <v>179</v>
      </c>
      <c r="E150" s="40"/>
      <c r="F150" s="231" t="s">
        <v>513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179</v>
      </c>
      <c r="AU150" s="17" t="s">
        <v>82</v>
      </c>
    </row>
    <row r="151" s="14" customFormat="1">
      <c r="A151" s="14"/>
      <c r="B151" s="242"/>
      <c r="C151" s="243"/>
      <c r="D151" s="225" t="s">
        <v>181</v>
      </c>
      <c r="E151" s="243"/>
      <c r="F151" s="245" t="s">
        <v>1582</v>
      </c>
      <c r="G151" s="243"/>
      <c r="H151" s="246">
        <v>232.375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4</v>
      </c>
      <c r="AX151" s="14" t="s">
        <v>80</v>
      </c>
      <c r="AY151" s="252" t="s">
        <v>168</v>
      </c>
    </row>
    <row r="152" s="12" customFormat="1" ht="22.8" customHeight="1">
      <c r="A152" s="12"/>
      <c r="B152" s="196"/>
      <c r="C152" s="197"/>
      <c r="D152" s="198" t="s">
        <v>71</v>
      </c>
      <c r="E152" s="210" t="s">
        <v>907</v>
      </c>
      <c r="F152" s="210" t="s">
        <v>908</v>
      </c>
      <c r="G152" s="197"/>
      <c r="H152" s="197"/>
      <c r="I152" s="200"/>
      <c r="J152" s="211">
        <f>BK152</f>
        <v>0</v>
      </c>
      <c r="K152" s="197"/>
      <c r="L152" s="202"/>
      <c r="M152" s="203"/>
      <c r="N152" s="204"/>
      <c r="O152" s="204"/>
      <c r="P152" s="205">
        <f>SUM(P153:P163)</f>
        <v>0</v>
      </c>
      <c r="Q152" s="204"/>
      <c r="R152" s="205">
        <f>SUM(R153:R163)</f>
        <v>0</v>
      </c>
      <c r="S152" s="204"/>
      <c r="T152" s="206">
        <f>SUM(T153:T163)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7" t="s">
        <v>80</v>
      </c>
      <c r="AT152" s="208" t="s">
        <v>71</v>
      </c>
      <c r="AU152" s="208" t="s">
        <v>80</v>
      </c>
      <c r="AY152" s="207" t="s">
        <v>168</v>
      </c>
      <c r="BK152" s="209">
        <f>SUM(BK153:BK163)</f>
        <v>0</v>
      </c>
    </row>
    <row r="153" s="2" customFormat="1" ht="37.8" customHeight="1">
      <c r="A153" s="38"/>
      <c r="B153" s="39"/>
      <c r="C153" s="212" t="s">
        <v>255</v>
      </c>
      <c r="D153" s="212" t="s">
        <v>170</v>
      </c>
      <c r="E153" s="213" t="s">
        <v>918</v>
      </c>
      <c r="F153" s="214" t="s">
        <v>1583</v>
      </c>
      <c r="G153" s="215" t="s">
        <v>412</v>
      </c>
      <c r="H153" s="216">
        <v>4060.453</v>
      </c>
      <c r="I153" s="217"/>
      <c r="J153" s="218">
        <f>ROUND(I153*H153,2)</f>
        <v>0</v>
      </c>
      <c r="K153" s="214" t="s">
        <v>19</v>
      </c>
      <c r="L153" s="44"/>
      <c r="M153" s="219" t="s">
        <v>19</v>
      </c>
      <c r="N153" s="220" t="s">
        <v>43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175</v>
      </c>
      <c r="AT153" s="223" t="s">
        <v>170</v>
      </c>
      <c r="AU153" s="223" t="s">
        <v>82</v>
      </c>
      <c r="AY153" s="17" t="s">
        <v>168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80</v>
      </c>
      <c r="BK153" s="224">
        <f>ROUND(I153*H153,2)</f>
        <v>0</v>
      </c>
      <c r="BL153" s="17" t="s">
        <v>175</v>
      </c>
      <c r="BM153" s="223" t="s">
        <v>1584</v>
      </c>
    </row>
    <row r="154" s="2" customFormat="1">
      <c r="A154" s="38"/>
      <c r="B154" s="39"/>
      <c r="C154" s="40"/>
      <c r="D154" s="225" t="s">
        <v>177</v>
      </c>
      <c r="E154" s="40"/>
      <c r="F154" s="226" t="s">
        <v>1585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177</v>
      </c>
      <c r="AU154" s="17" t="s">
        <v>82</v>
      </c>
    </row>
    <row r="155" s="2" customFormat="1">
      <c r="A155" s="38"/>
      <c r="B155" s="39"/>
      <c r="C155" s="40"/>
      <c r="D155" s="225" t="s">
        <v>196</v>
      </c>
      <c r="E155" s="40"/>
      <c r="F155" s="253" t="s">
        <v>1586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196</v>
      </c>
      <c r="AU155" s="17" t="s">
        <v>82</v>
      </c>
    </row>
    <row r="156" s="13" customFormat="1">
      <c r="A156" s="13"/>
      <c r="B156" s="232"/>
      <c r="C156" s="233"/>
      <c r="D156" s="225" t="s">
        <v>181</v>
      </c>
      <c r="E156" s="234" t="s">
        <v>19</v>
      </c>
      <c r="F156" s="235" t="s">
        <v>262</v>
      </c>
      <c r="G156" s="233"/>
      <c r="H156" s="234" t="s">
        <v>19</v>
      </c>
      <c r="I156" s="236"/>
      <c r="J156" s="233"/>
      <c r="K156" s="233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181</v>
      </c>
      <c r="AU156" s="241" t="s">
        <v>82</v>
      </c>
      <c r="AV156" s="13" t="s">
        <v>80</v>
      </c>
      <c r="AW156" s="13" t="s">
        <v>33</v>
      </c>
      <c r="AX156" s="13" t="s">
        <v>72</v>
      </c>
      <c r="AY156" s="241" t="s">
        <v>168</v>
      </c>
    </row>
    <row r="157" s="13" customFormat="1">
      <c r="A157" s="13"/>
      <c r="B157" s="232"/>
      <c r="C157" s="233"/>
      <c r="D157" s="225" t="s">
        <v>181</v>
      </c>
      <c r="E157" s="234" t="s">
        <v>19</v>
      </c>
      <c r="F157" s="235" t="s">
        <v>923</v>
      </c>
      <c r="G157" s="233"/>
      <c r="H157" s="234" t="s">
        <v>19</v>
      </c>
      <c r="I157" s="236"/>
      <c r="J157" s="233"/>
      <c r="K157" s="233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181</v>
      </c>
      <c r="AU157" s="241" t="s">
        <v>82</v>
      </c>
      <c r="AV157" s="13" t="s">
        <v>80</v>
      </c>
      <c r="AW157" s="13" t="s">
        <v>33</v>
      </c>
      <c r="AX157" s="13" t="s">
        <v>72</v>
      </c>
      <c r="AY157" s="241" t="s">
        <v>168</v>
      </c>
    </row>
    <row r="158" s="14" customFormat="1">
      <c r="A158" s="14"/>
      <c r="B158" s="242"/>
      <c r="C158" s="243"/>
      <c r="D158" s="225" t="s">
        <v>181</v>
      </c>
      <c r="E158" s="244" t="s">
        <v>19</v>
      </c>
      <c r="F158" s="245" t="s">
        <v>930</v>
      </c>
      <c r="G158" s="243"/>
      <c r="H158" s="246">
        <v>785.298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2" t="s">
        <v>181</v>
      </c>
      <c r="AU158" s="252" t="s">
        <v>82</v>
      </c>
      <c r="AV158" s="14" t="s">
        <v>82</v>
      </c>
      <c r="AW158" s="14" t="s">
        <v>33</v>
      </c>
      <c r="AX158" s="14" t="s">
        <v>72</v>
      </c>
      <c r="AY158" s="252" t="s">
        <v>168</v>
      </c>
    </row>
    <row r="159" s="14" customFormat="1">
      <c r="A159" s="14"/>
      <c r="B159" s="242"/>
      <c r="C159" s="243"/>
      <c r="D159" s="225" t="s">
        <v>181</v>
      </c>
      <c r="E159" s="244" t="s">
        <v>19</v>
      </c>
      <c r="F159" s="245" t="s">
        <v>931</v>
      </c>
      <c r="G159" s="243"/>
      <c r="H159" s="246">
        <v>3275.1550000000002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2" t="s">
        <v>181</v>
      </c>
      <c r="AU159" s="252" t="s">
        <v>82</v>
      </c>
      <c r="AV159" s="14" t="s">
        <v>82</v>
      </c>
      <c r="AW159" s="14" t="s">
        <v>33</v>
      </c>
      <c r="AX159" s="14" t="s">
        <v>72</v>
      </c>
      <c r="AY159" s="252" t="s">
        <v>168</v>
      </c>
    </row>
    <row r="160" s="2" customFormat="1" ht="24.15" customHeight="1">
      <c r="A160" s="38"/>
      <c r="B160" s="39"/>
      <c r="C160" s="212" t="s">
        <v>264</v>
      </c>
      <c r="D160" s="212" t="s">
        <v>170</v>
      </c>
      <c r="E160" s="213" t="s">
        <v>939</v>
      </c>
      <c r="F160" s="214" t="s">
        <v>940</v>
      </c>
      <c r="G160" s="215" t="s">
        <v>412</v>
      </c>
      <c r="H160" s="216">
        <v>637.47699999999998</v>
      </c>
      <c r="I160" s="217"/>
      <c r="J160" s="218">
        <f>ROUND(I160*H160,2)</f>
        <v>0</v>
      </c>
      <c r="K160" s="214" t="s">
        <v>19</v>
      </c>
      <c r="L160" s="44"/>
      <c r="M160" s="219" t="s">
        <v>19</v>
      </c>
      <c r="N160" s="220" t="s">
        <v>43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175</v>
      </c>
      <c r="AT160" s="223" t="s">
        <v>170</v>
      </c>
      <c r="AU160" s="223" t="s">
        <v>82</v>
      </c>
      <c r="AY160" s="17" t="s">
        <v>168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80</v>
      </c>
      <c r="BK160" s="224">
        <f>ROUND(I160*H160,2)</f>
        <v>0</v>
      </c>
      <c r="BL160" s="17" t="s">
        <v>175</v>
      </c>
      <c r="BM160" s="223" t="s">
        <v>1587</v>
      </c>
    </row>
    <row r="161" s="2" customFormat="1">
      <c r="A161" s="38"/>
      <c r="B161" s="39"/>
      <c r="C161" s="40"/>
      <c r="D161" s="225" t="s">
        <v>177</v>
      </c>
      <c r="E161" s="40"/>
      <c r="F161" s="226" t="s">
        <v>942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177</v>
      </c>
      <c r="AU161" s="17" t="s">
        <v>82</v>
      </c>
    </row>
    <row r="162" s="13" customFormat="1">
      <c r="A162" s="13"/>
      <c r="B162" s="232"/>
      <c r="C162" s="233"/>
      <c r="D162" s="225" t="s">
        <v>181</v>
      </c>
      <c r="E162" s="234" t="s">
        <v>19</v>
      </c>
      <c r="F162" s="235" t="s">
        <v>1588</v>
      </c>
      <c r="G162" s="233"/>
      <c r="H162" s="234" t="s">
        <v>19</v>
      </c>
      <c r="I162" s="236"/>
      <c r="J162" s="233"/>
      <c r="K162" s="233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181</v>
      </c>
      <c r="AU162" s="241" t="s">
        <v>82</v>
      </c>
      <c r="AV162" s="13" t="s">
        <v>80</v>
      </c>
      <c r="AW162" s="13" t="s">
        <v>33</v>
      </c>
      <c r="AX162" s="13" t="s">
        <v>72</v>
      </c>
      <c r="AY162" s="241" t="s">
        <v>168</v>
      </c>
    </row>
    <row r="163" s="14" customFormat="1">
      <c r="A163" s="14"/>
      <c r="B163" s="242"/>
      <c r="C163" s="243"/>
      <c r="D163" s="225" t="s">
        <v>181</v>
      </c>
      <c r="E163" s="244" t="s">
        <v>19</v>
      </c>
      <c r="F163" s="245" t="s">
        <v>1589</v>
      </c>
      <c r="G163" s="243"/>
      <c r="H163" s="246">
        <v>637.47699999999998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2" t="s">
        <v>181</v>
      </c>
      <c r="AU163" s="252" t="s">
        <v>82</v>
      </c>
      <c r="AV163" s="14" t="s">
        <v>82</v>
      </c>
      <c r="AW163" s="14" t="s">
        <v>33</v>
      </c>
      <c r="AX163" s="14" t="s">
        <v>72</v>
      </c>
      <c r="AY163" s="252" t="s">
        <v>168</v>
      </c>
    </row>
    <row r="164" s="12" customFormat="1" ht="22.8" customHeight="1">
      <c r="A164" s="12"/>
      <c r="B164" s="196"/>
      <c r="C164" s="197"/>
      <c r="D164" s="198" t="s">
        <v>71</v>
      </c>
      <c r="E164" s="210" t="s">
        <v>955</v>
      </c>
      <c r="F164" s="210" t="s">
        <v>956</v>
      </c>
      <c r="G164" s="197"/>
      <c r="H164" s="197"/>
      <c r="I164" s="200"/>
      <c r="J164" s="211">
        <f>BK164</f>
        <v>0</v>
      </c>
      <c r="K164" s="197"/>
      <c r="L164" s="202"/>
      <c r="M164" s="203"/>
      <c r="N164" s="204"/>
      <c r="O164" s="204"/>
      <c r="P164" s="205">
        <f>SUM(P165:P170)</f>
        <v>0</v>
      </c>
      <c r="Q164" s="204"/>
      <c r="R164" s="205">
        <f>SUM(R165:R170)</f>
        <v>0</v>
      </c>
      <c r="S164" s="204"/>
      <c r="T164" s="206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7" t="s">
        <v>80</v>
      </c>
      <c r="AT164" s="208" t="s">
        <v>71</v>
      </c>
      <c r="AU164" s="208" t="s">
        <v>80</v>
      </c>
      <c r="AY164" s="207" t="s">
        <v>168</v>
      </c>
      <c r="BK164" s="209">
        <f>SUM(BK165:BK170)</f>
        <v>0</v>
      </c>
    </row>
    <row r="165" s="2" customFormat="1" ht="33" customHeight="1">
      <c r="A165" s="38"/>
      <c r="B165" s="39"/>
      <c r="C165" s="212" t="s">
        <v>8</v>
      </c>
      <c r="D165" s="212" t="s">
        <v>170</v>
      </c>
      <c r="E165" s="213" t="s">
        <v>958</v>
      </c>
      <c r="F165" s="214" t="s">
        <v>959</v>
      </c>
      <c r="G165" s="215" t="s">
        <v>412</v>
      </c>
      <c r="H165" s="216">
        <v>12.638</v>
      </c>
      <c r="I165" s="217"/>
      <c r="J165" s="218">
        <f>ROUND(I165*H165,2)</f>
        <v>0</v>
      </c>
      <c r="K165" s="214" t="s">
        <v>174</v>
      </c>
      <c r="L165" s="44"/>
      <c r="M165" s="219" t="s">
        <v>19</v>
      </c>
      <c r="N165" s="220" t="s">
        <v>43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175</v>
      </c>
      <c r="AT165" s="223" t="s">
        <v>170</v>
      </c>
      <c r="AU165" s="223" t="s">
        <v>82</v>
      </c>
      <c r="AY165" s="17" t="s">
        <v>168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80</v>
      </c>
      <c r="BK165" s="224">
        <f>ROUND(I165*H165,2)</f>
        <v>0</v>
      </c>
      <c r="BL165" s="17" t="s">
        <v>175</v>
      </c>
      <c r="BM165" s="223" t="s">
        <v>1590</v>
      </c>
    </row>
    <row r="166" s="2" customFormat="1">
      <c r="A166" s="38"/>
      <c r="B166" s="39"/>
      <c r="C166" s="40"/>
      <c r="D166" s="225" t="s">
        <v>177</v>
      </c>
      <c r="E166" s="40"/>
      <c r="F166" s="226" t="s">
        <v>961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177</v>
      </c>
      <c r="AU166" s="17" t="s">
        <v>82</v>
      </c>
    </row>
    <row r="167" s="2" customFormat="1">
      <c r="A167" s="38"/>
      <c r="B167" s="39"/>
      <c r="C167" s="40"/>
      <c r="D167" s="230" t="s">
        <v>179</v>
      </c>
      <c r="E167" s="40"/>
      <c r="F167" s="231" t="s">
        <v>962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179</v>
      </c>
      <c r="AU167" s="17" t="s">
        <v>82</v>
      </c>
    </row>
    <row r="168" s="2" customFormat="1" ht="33" customHeight="1">
      <c r="A168" s="38"/>
      <c r="B168" s="39"/>
      <c r="C168" s="212" t="s">
        <v>277</v>
      </c>
      <c r="D168" s="212" t="s">
        <v>170</v>
      </c>
      <c r="E168" s="213" t="s">
        <v>964</v>
      </c>
      <c r="F168" s="214" t="s">
        <v>965</v>
      </c>
      <c r="G168" s="215" t="s">
        <v>412</v>
      </c>
      <c r="H168" s="216">
        <v>12.638</v>
      </c>
      <c r="I168" s="217"/>
      <c r="J168" s="218">
        <f>ROUND(I168*H168,2)</f>
        <v>0</v>
      </c>
      <c r="K168" s="214" t="s">
        <v>174</v>
      </c>
      <c r="L168" s="44"/>
      <c r="M168" s="219" t="s">
        <v>19</v>
      </c>
      <c r="N168" s="220" t="s">
        <v>43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175</v>
      </c>
      <c r="AT168" s="223" t="s">
        <v>170</v>
      </c>
      <c r="AU168" s="223" t="s">
        <v>82</v>
      </c>
      <c r="AY168" s="17" t="s">
        <v>168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80</v>
      </c>
      <c r="BK168" s="224">
        <f>ROUND(I168*H168,2)</f>
        <v>0</v>
      </c>
      <c r="BL168" s="17" t="s">
        <v>175</v>
      </c>
      <c r="BM168" s="223" t="s">
        <v>1591</v>
      </c>
    </row>
    <row r="169" s="2" customFormat="1">
      <c r="A169" s="38"/>
      <c r="B169" s="39"/>
      <c r="C169" s="40"/>
      <c r="D169" s="225" t="s">
        <v>177</v>
      </c>
      <c r="E169" s="40"/>
      <c r="F169" s="226" t="s">
        <v>967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177</v>
      </c>
      <c r="AU169" s="17" t="s">
        <v>82</v>
      </c>
    </row>
    <row r="170" s="2" customFormat="1">
      <c r="A170" s="38"/>
      <c r="B170" s="39"/>
      <c r="C170" s="40"/>
      <c r="D170" s="230" t="s">
        <v>179</v>
      </c>
      <c r="E170" s="40"/>
      <c r="F170" s="231" t="s">
        <v>968</v>
      </c>
      <c r="G170" s="40"/>
      <c r="H170" s="40"/>
      <c r="I170" s="227"/>
      <c r="J170" s="40"/>
      <c r="K170" s="40"/>
      <c r="L170" s="44"/>
      <c r="M170" s="254"/>
      <c r="N170" s="255"/>
      <c r="O170" s="256"/>
      <c r="P170" s="256"/>
      <c r="Q170" s="256"/>
      <c r="R170" s="256"/>
      <c r="S170" s="256"/>
      <c r="T170" s="257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179</v>
      </c>
      <c r="AU170" s="17" t="s">
        <v>82</v>
      </c>
    </row>
    <row r="171" s="2" customFormat="1" ht="6.96" customHeight="1">
      <c r="A171" s="38"/>
      <c r="B171" s="59"/>
      <c r="C171" s="60"/>
      <c r="D171" s="60"/>
      <c r="E171" s="60"/>
      <c r="F171" s="60"/>
      <c r="G171" s="60"/>
      <c r="H171" s="60"/>
      <c r="I171" s="60"/>
      <c r="J171" s="60"/>
      <c r="K171" s="60"/>
      <c r="L171" s="44"/>
      <c r="M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</row>
  </sheetData>
  <sheetProtection sheet="1" autoFilter="0" formatColumns="0" formatRows="0" objects="1" scenarios="1" spinCount="100000" saltValue="6UzdTIo5vC7BA/UF3TvlwBQ0o98CVVmTN9VI5JIHHXNk+K7DwYdfmPpJEVck93QVExOsgG67aGspYPhLn3hskw==" hashValue="S3tmFadaDkjawZHopqbeOG+jcVaaWWmVr/D7zckzVbhq0wVFkEE3MEIrzSKfYe7whTXh2xJ7gDmxQFRS3NaDWw==" algorithmName="SHA-512" password="CC35"/>
  <autoFilter ref="C82:K17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1_02/113107221"/>
    <hyperlink ref="F95" r:id="rId2" display="https://podminky.urs.cz/item/CS_URS_2021_02/113107246"/>
    <hyperlink ref="F103" r:id="rId3" display="https://podminky.urs.cz/item/CS_URS_2021_02/113154434"/>
    <hyperlink ref="F111" r:id="rId4" display="https://podminky.urs.cz/item/CS_URS_2021_02/122252205"/>
    <hyperlink ref="F125" r:id="rId5" display="https://podminky.urs.cz/item/CS_URS_2021_02/167151111"/>
    <hyperlink ref="F130" r:id="rId6" display="https://podminky.urs.cz/item/CS_URS_2021_02/171201231"/>
    <hyperlink ref="F135" r:id="rId7" display="https://podminky.urs.cz/item/CS_URS_2021_02/181351114"/>
    <hyperlink ref="F140" r:id="rId8" display="https://podminky.urs.cz/item/CS_URS_2021_02/181951111"/>
    <hyperlink ref="F145" r:id="rId9" display="https://podminky.urs.cz/item/CS_URS_2021_02/183405211"/>
    <hyperlink ref="F150" r:id="rId10" display="https://podminky.urs.cz/item/CS_URS_2021_02/00572472"/>
    <hyperlink ref="F167" r:id="rId11" display="https://podminky.urs.cz/item/CS_URS_2021_02/998225111"/>
    <hyperlink ref="F170" r:id="rId12" display="https://podminky.urs.cz/item/CS_URS_2021_02/998225194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3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2" customFormat="1" ht="12" customHeight="1">
      <c r="A8" s="38"/>
      <c r="B8" s="44"/>
      <c r="C8" s="38"/>
      <c r="D8" s="142" t="s">
        <v>145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146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ROUND(J81, 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ROUND((SUM(BE81:BE149)),  2)</f>
        <v>0</v>
      </c>
      <c r="G33" s="38"/>
      <c r="H33" s="38"/>
      <c r="I33" s="157">
        <v>0.20999999999999999</v>
      </c>
      <c r="J33" s="156">
        <f>ROUND(((SUM(BE81:BE149))*I33),  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44</v>
      </c>
      <c r="F34" s="156">
        <f>ROUND((SUM(BF81:BF149)),  2)</f>
        <v>0</v>
      </c>
      <c r="G34" s="38"/>
      <c r="H34" s="38"/>
      <c r="I34" s="157">
        <v>0.14999999999999999</v>
      </c>
      <c r="J34" s="156">
        <f>ROUND(((SUM(BF81:BF149))*I34),  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45</v>
      </c>
      <c r="F35" s="156">
        <f>ROUND((SUM(BG81:BG149)),  2)</f>
        <v>0</v>
      </c>
      <c r="G35" s="38"/>
      <c r="H35" s="38"/>
      <c r="I35" s="157">
        <v>0.20999999999999999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46</v>
      </c>
      <c r="F36" s="156">
        <f>ROUND((SUM(BH81:BH149)),  2)</f>
        <v>0</v>
      </c>
      <c r="G36" s="38"/>
      <c r="H36" s="38"/>
      <c r="I36" s="157">
        <v>0.14999999999999999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47</v>
      </c>
      <c r="F37" s="156">
        <f>ROUND((SUM(BI81:BI149)),  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147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145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SO 001 - Příprava staveniště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5. 11. 2021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70" t="s">
        <v>148</v>
      </c>
      <c r="D57" s="171"/>
      <c r="E57" s="171"/>
      <c r="F57" s="171"/>
      <c r="G57" s="171"/>
      <c r="H57" s="171"/>
      <c r="I57" s="171"/>
      <c r="J57" s="172" t="s">
        <v>149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150</v>
      </c>
    </row>
    <row r="60" s="9" customFormat="1" ht="24.96" customHeight="1">
      <c r="A60" s="9"/>
      <c r="B60" s="174"/>
      <c r="C60" s="175"/>
      <c r="D60" s="176" t="s">
        <v>151</v>
      </c>
      <c r="E60" s="177"/>
      <c r="F60" s="177"/>
      <c r="G60" s="177"/>
      <c r="H60" s="177"/>
      <c r="I60" s="177"/>
      <c r="J60" s="178">
        <f>J82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0"/>
      <c r="C61" s="125"/>
      <c r="D61" s="181" t="s">
        <v>152</v>
      </c>
      <c r="E61" s="182"/>
      <c r="F61" s="182"/>
      <c r="G61" s="182"/>
      <c r="H61" s="182"/>
      <c r="I61" s="182"/>
      <c r="J61" s="183">
        <f>J83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6.96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="2" customFormat="1" ht="6.96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="2" customFormat="1" ht="24.96" customHeight="1">
      <c r="A68" s="38"/>
      <c r="B68" s="39"/>
      <c r="C68" s="23" t="s">
        <v>153</v>
      </c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="2" customFormat="1" ht="6.96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16.5" customHeight="1">
      <c r="A71" s="38"/>
      <c r="B71" s="39"/>
      <c r="C71" s="40"/>
      <c r="D71" s="40"/>
      <c r="E71" s="169" t="str">
        <f>E7</f>
        <v>II/230 Stříbro - dálnice D5, úsek 2</v>
      </c>
      <c r="F71" s="32"/>
      <c r="G71" s="32"/>
      <c r="H71" s="32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2" customHeight="1">
      <c r="A72" s="38"/>
      <c r="B72" s="39"/>
      <c r="C72" s="32" t="s">
        <v>145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6.5" customHeight="1">
      <c r="A73" s="38"/>
      <c r="B73" s="39"/>
      <c r="C73" s="40"/>
      <c r="D73" s="40"/>
      <c r="E73" s="69" t="str">
        <f>E9</f>
        <v>SO 001 - Příprava staveniště</v>
      </c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6.96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2" customHeight="1">
      <c r="A75" s="38"/>
      <c r="B75" s="39"/>
      <c r="C75" s="32" t="s">
        <v>21</v>
      </c>
      <c r="D75" s="40"/>
      <c r="E75" s="40"/>
      <c r="F75" s="27" t="str">
        <f>F12</f>
        <v>Stříbro</v>
      </c>
      <c r="G75" s="40"/>
      <c r="H75" s="40"/>
      <c r="I75" s="32" t="s">
        <v>23</v>
      </c>
      <c r="J75" s="72" t="str">
        <f>IF(J12="","",J12)</f>
        <v>5. 11. 2021</v>
      </c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25.65" customHeight="1">
      <c r="A77" s="38"/>
      <c r="B77" s="39"/>
      <c r="C77" s="32" t="s">
        <v>25</v>
      </c>
      <c r="D77" s="40"/>
      <c r="E77" s="40"/>
      <c r="F77" s="27" t="str">
        <f>E15</f>
        <v>Správa a údržba silnic Plzeňského kraje, p. o.</v>
      </c>
      <c r="G77" s="40"/>
      <c r="H77" s="40"/>
      <c r="I77" s="32" t="s">
        <v>31</v>
      </c>
      <c r="J77" s="36" t="str">
        <f>E21</f>
        <v>Sweco Hydroprojekt a.s.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5.15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 xml:space="preserve"> 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0.32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1" customFormat="1" ht="29.28" customHeight="1">
      <c r="A80" s="185"/>
      <c r="B80" s="186"/>
      <c r="C80" s="187" t="s">
        <v>154</v>
      </c>
      <c r="D80" s="188" t="s">
        <v>57</v>
      </c>
      <c r="E80" s="188" t="s">
        <v>53</v>
      </c>
      <c r="F80" s="188" t="s">
        <v>54</v>
      </c>
      <c r="G80" s="188" t="s">
        <v>155</v>
      </c>
      <c r="H80" s="188" t="s">
        <v>156</v>
      </c>
      <c r="I80" s="188" t="s">
        <v>157</v>
      </c>
      <c r="J80" s="188" t="s">
        <v>149</v>
      </c>
      <c r="K80" s="189" t="s">
        <v>158</v>
      </c>
      <c r="L80" s="190"/>
      <c r="M80" s="92" t="s">
        <v>19</v>
      </c>
      <c r="N80" s="93" t="s">
        <v>42</v>
      </c>
      <c r="O80" s="93" t="s">
        <v>159</v>
      </c>
      <c r="P80" s="93" t="s">
        <v>160</v>
      </c>
      <c r="Q80" s="93" t="s">
        <v>161</v>
      </c>
      <c r="R80" s="93" t="s">
        <v>162</v>
      </c>
      <c r="S80" s="93" t="s">
        <v>163</v>
      </c>
      <c r="T80" s="94" t="s">
        <v>164</v>
      </c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</row>
    <row r="81" s="2" customFormat="1" ht="22.8" customHeight="1">
      <c r="A81" s="38"/>
      <c r="B81" s="39"/>
      <c r="C81" s="99" t="s">
        <v>165</v>
      </c>
      <c r="D81" s="40"/>
      <c r="E81" s="40"/>
      <c r="F81" s="40"/>
      <c r="G81" s="40"/>
      <c r="H81" s="40"/>
      <c r="I81" s="40"/>
      <c r="J81" s="191">
        <f>BK81</f>
        <v>0</v>
      </c>
      <c r="K81" s="40"/>
      <c r="L81" s="44"/>
      <c r="M81" s="95"/>
      <c r="N81" s="192"/>
      <c r="O81" s="96"/>
      <c r="P81" s="193">
        <f>P82</f>
        <v>0</v>
      </c>
      <c r="Q81" s="96"/>
      <c r="R81" s="193">
        <f>R82</f>
        <v>0</v>
      </c>
      <c r="S81" s="96"/>
      <c r="T81" s="194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150</v>
      </c>
      <c r="BK81" s="195">
        <f>BK82</f>
        <v>0</v>
      </c>
    </row>
    <row r="82" s="12" customFormat="1" ht="25.92" customHeight="1">
      <c r="A82" s="12"/>
      <c r="B82" s="196"/>
      <c r="C82" s="197"/>
      <c r="D82" s="198" t="s">
        <v>71</v>
      </c>
      <c r="E82" s="199" t="s">
        <v>166</v>
      </c>
      <c r="F82" s="199" t="s">
        <v>167</v>
      </c>
      <c r="G82" s="197"/>
      <c r="H82" s="197"/>
      <c r="I82" s="200"/>
      <c r="J82" s="201">
        <f>BK82</f>
        <v>0</v>
      </c>
      <c r="K82" s="197"/>
      <c r="L82" s="202"/>
      <c r="M82" s="203"/>
      <c r="N82" s="204"/>
      <c r="O82" s="204"/>
      <c r="P82" s="205">
        <f>P83</f>
        <v>0</v>
      </c>
      <c r="Q82" s="204"/>
      <c r="R82" s="205">
        <f>R83</f>
        <v>0</v>
      </c>
      <c r="S82" s="204"/>
      <c r="T82" s="206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7" t="s">
        <v>80</v>
      </c>
      <c r="AT82" s="208" t="s">
        <v>71</v>
      </c>
      <c r="AU82" s="208" t="s">
        <v>72</v>
      </c>
      <c r="AY82" s="207" t="s">
        <v>168</v>
      </c>
      <c r="BK82" s="209">
        <f>BK83</f>
        <v>0</v>
      </c>
    </row>
    <row r="83" s="12" customFormat="1" ht="22.8" customHeight="1">
      <c r="A83" s="12"/>
      <c r="B83" s="196"/>
      <c r="C83" s="197"/>
      <c r="D83" s="198" t="s">
        <v>71</v>
      </c>
      <c r="E83" s="210" t="s">
        <v>80</v>
      </c>
      <c r="F83" s="210" t="s">
        <v>169</v>
      </c>
      <c r="G83" s="197"/>
      <c r="H83" s="197"/>
      <c r="I83" s="200"/>
      <c r="J83" s="211">
        <f>BK83</f>
        <v>0</v>
      </c>
      <c r="K83" s="197"/>
      <c r="L83" s="202"/>
      <c r="M83" s="203"/>
      <c r="N83" s="204"/>
      <c r="O83" s="204"/>
      <c r="P83" s="205">
        <f>SUM(P84:P149)</f>
        <v>0</v>
      </c>
      <c r="Q83" s="204"/>
      <c r="R83" s="205">
        <f>SUM(R84:R149)</f>
        <v>0</v>
      </c>
      <c r="S83" s="204"/>
      <c r="T83" s="206">
        <f>SUM(T84:T149)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7" t="s">
        <v>80</v>
      </c>
      <c r="AT83" s="208" t="s">
        <v>71</v>
      </c>
      <c r="AU83" s="208" t="s">
        <v>80</v>
      </c>
      <c r="AY83" s="207" t="s">
        <v>168</v>
      </c>
      <c r="BK83" s="209">
        <f>SUM(BK84:BK149)</f>
        <v>0</v>
      </c>
    </row>
    <row r="84" s="2" customFormat="1" ht="24.15" customHeight="1">
      <c r="A84" s="38"/>
      <c r="B84" s="39"/>
      <c r="C84" s="212" t="s">
        <v>80</v>
      </c>
      <c r="D84" s="212" t="s">
        <v>170</v>
      </c>
      <c r="E84" s="213" t="s">
        <v>171</v>
      </c>
      <c r="F84" s="214" t="s">
        <v>172</v>
      </c>
      <c r="G84" s="215" t="s">
        <v>173</v>
      </c>
      <c r="H84" s="216">
        <v>37</v>
      </c>
      <c r="I84" s="217"/>
      <c r="J84" s="218">
        <f>ROUND(I84*H84,2)</f>
        <v>0</v>
      </c>
      <c r="K84" s="214" t="s">
        <v>174</v>
      </c>
      <c r="L84" s="44"/>
      <c r="M84" s="219" t="s">
        <v>19</v>
      </c>
      <c r="N84" s="220" t="s">
        <v>43</v>
      </c>
      <c r="O84" s="84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3" t="s">
        <v>175</v>
      </c>
      <c r="AT84" s="223" t="s">
        <v>170</v>
      </c>
      <c r="AU84" s="223" t="s">
        <v>82</v>
      </c>
      <c r="AY84" s="17" t="s">
        <v>168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80</v>
      </c>
      <c r="BK84" s="224">
        <f>ROUND(I84*H84,2)</f>
        <v>0</v>
      </c>
      <c r="BL84" s="17" t="s">
        <v>175</v>
      </c>
      <c r="BM84" s="223" t="s">
        <v>176</v>
      </c>
    </row>
    <row r="85" s="2" customFormat="1">
      <c r="A85" s="38"/>
      <c r="B85" s="39"/>
      <c r="C85" s="40"/>
      <c r="D85" s="225" t="s">
        <v>177</v>
      </c>
      <c r="E85" s="40"/>
      <c r="F85" s="226" t="s">
        <v>178</v>
      </c>
      <c r="G85" s="40"/>
      <c r="H85" s="40"/>
      <c r="I85" s="227"/>
      <c r="J85" s="40"/>
      <c r="K85" s="40"/>
      <c r="L85" s="44"/>
      <c r="M85" s="228"/>
      <c r="N85" s="229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177</v>
      </c>
      <c r="AU85" s="17" t="s">
        <v>82</v>
      </c>
    </row>
    <row r="86" s="2" customFormat="1">
      <c r="A86" s="38"/>
      <c r="B86" s="39"/>
      <c r="C86" s="40"/>
      <c r="D86" s="230" t="s">
        <v>179</v>
      </c>
      <c r="E86" s="40"/>
      <c r="F86" s="231" t="s">
        <v>180</v>
      </c>
      <c r="G86" s="40"/>
      <c r="H86" s="40"/>
      <c r="I86" s="227"/>
      <c r="J86" s="40"/>
      <c r="K86" s="40"/>
      <c r="L86" s="44"/>
      <c r="M86" s="228"/>
      <c r="N86" s="229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179</v>
      </c>
      <c r="AU86" s="17" t="s">
        <v>82</v>
      </c>
    </row>
    <row r="87" s="13" customFormat="1">
      <c r="A87" s="13"/>
      <c r="B87" s="232"/>
      <c r="C87" s="233"/>
      <c r="D87" s="225" t="s">
        <v>181</v>
      </c>
      <c r="E87" s="234" t="s">
        <v>19</v>
      </c>
      <c r="F87" s="235" t="s">
        <v>182</v>
      </c>
      <c r="G87" s="233"/>
      <c r="H87" s="234" t="s">
        <v>19</v>
      </c>
      <c r="I87" s="236"/>
      <c r="J87" s="233"/>
      <c r="K87" s="233"/>
      <c r="L87" s="237"/>
      <c r="M87" s="238"/>
      <c r="N87" s="239"/>
      <c r="O87" s="239"/>
      <c r="P87" s="239"/>
      <c r="Q87" s="239"/>
      <c r="R87" s="239"/>
      <c r="S87" s="239"/>
      <c r="T87" s="24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1" t="s">
        <v>181</v>
      </c>
      <c r="AU87" s="241" t="s">
        <v>82</v>
      </c>
      <c r="AV87" s="13" t="s">
        <v>80</v>
      </c>
      <c r="AW87" s="13" t="s">
        <v>33</v>
      </c>
      <c r="AX87" s="13" t="s">
        <v>72</v>
      </c>
      <c r="AY87" s="241" t="s">
        <v>168</v>
      </c>
    </row>
    <row r="88" s="14" customFormat="1">
      <c r="A88" s="14"/>
      <c r="B88" s="242"/>
      <c r="C88" s="243"/>
      <c r="D88" s="225" t="s">
        <v>181</v>
      </c>
      <c r="E88" s="244" t="s">
        <v>19</v>
      </c>
      <c r="F88" s="245" t="s">
        <v>183</v>
      </c>
      <c r="G88" s="243"/>
      <c r="H88" s="246">
        <v>37</v>
      </c>
      <c r="I88" s="247"/>
      <c r="J88" s="243"/>
      <c r="K88" s="243"/>
      <c r="L88" s="248"/>
      <c r="M88" s="249"/>
      <c r="N88" s="250"/>
      <c r="O88" s="250"/>
      <c r="P88" s="250"/>
      <c r="Q88" s="250"/>
      <c r="R88" s="250"/>
      <c r="S88" s="250"/>
      <c r="T88" s="251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2" t="s">
        <v>181</v>
      </c>
      <c r="AU88" s="252" t="s">
        <v>82</v>
      </c>
      <c r="AV88" s="14" t="s">
        <v>82</v>
      </c>
      <c r="AW88" s="14" t="s">
        <v>33</v>
      </c>
      <c r="AX88" s="14" t="s">
        <v>72</v>
      </c>
      <c r="AY88" s="252" t="s">
        <v>168</v>
      </c>
    </row>
    <row r="89" s="2" customFormat="1" ht="24.15" customHeight="1">
      <c r="A89" s="38"/>
      <c r="B89" s="39"/>
      <c r="C89" s="212" t="s">
        <v>82</v>
      </c>
      <c r="D89" s="212" t="s">
        <v>170</v>
      </c>
      <c r="E89" s="213" t="s">
        <v>184</v>
      </c>
      <c r="F89" s="214" t="s">
        <v>185</v>
      </c>
      <c r="G89" s="215" t="s">
        <v>173</v>
      </c>
      <c r="H89" s="216">
        <v>31</v>
      </c>
      <c r="I89" s="217"/>
      <c r="J89" s="218">
        <f>ROUND(I89*H89,2)</f>
        <v>0</v>
      </c>
      <c r="K89" s="214" t="s">
        <v>174</v>
      </c>
      <c r="L89" s="44"/>
      <c r="M89" s="219" t="s">
        <v>19</v>
      </c>
      <c r="N89" s="220" t="s">
        <v>43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175</v>
      </c>
      <c r="AT89" s="223" t="s">
        <v>170</v>
      </c>
      <c r="AU89" s="223" t="s">
        <v>82</v>
      </c>
      <c r="AY89" s="17" t="s">
        <v>168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80</v>
      </c>
      <c r="BK89" s="224">
        <f>ROUND(I89*H89,2)</f>
        <v>0</v>
      </c>
      <c r="BL89" s="17" t="s">
        <v>175</v>
      </c>
      <c r="BM89" s="223" t="s">
        <v>186</v>
      </c>
    </row>
    <row r="90" s="2" customFormat="1">
      <c r="A90" s="38"/>
      <c r="B90" s="39"/>
      <c r="C90" s="40"/>
      <c r="D90" s="225" t="s">
        <v>177</v>
      </c>
      <c r="E90" s="40"/>
      <c r="F90" s="226" t="s">
        <v>187</v>
      </c>
      <c r="G90" s="40"/>
      <c r="H90" s="40"/>
      <c r="I90" s="227"/>
      <c r="J90" s="40"/>
      <c r="K90" s="40"/>
      <c r="L90" s="44"/>
      <c r="M90" s="228"/>
      <c r="N90" s="229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177</v>
      </c>
      <c r="AU90" s="17" t="s">
        <v>82</v>
      </c>
    </row>
    <row r="91" s="2" customFormat="1">
      <c r="A91" s="38"/>
      <c r="B91" s="39"/>
      <c r="C91" s="40"/>
      <c r="D91" s="230" t="s">
        <v>179</v>
      </c>
      <c r="E91" s="40"/>
      <c r="F91" s="231" t="s">
        <v>188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179</v>
      </c>
      <c r="AU91" s="17" t="s">
        <v>82</v>
      </c>
    </row>
    <row r="92" s="13" customFormat="1">
      <c r="A92" s="13"/>
      <c r="B92" s="232"/>
      <c r="C92" s="233"/>
      <c r="D92" s="225" t="s">
        <v>181</v>
      </c>
      <c r="E92" s="234" t="s">
        <v>19</v>
      </c>
      <c r="F92" s="235" t="s">
        <v>182</v>
      </c>
      <c r="G92" s="233"/>
      <c r="H92" s="234" t="s">
        <v>19</v>
      </c>
      <c r="I92" s="236"/>
      <c r="J92" s="233"/>
      <c r="K92" s="233"/>
      <c r="L92" s="237"/>
      <c r="M92" s="238"/>
      <c r="N92" s="239"/>
      <c r="O92" s="239"/>
      <c r="P92" s="239"/>
      <c r="Q92" s="239"/>
      <c r="R92" s="239"/>
      <c r="S92" s="239"/>
      <c r="T92" s="24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1" t="s">
        <v>181</v>
      </c>
      <c r="AU92" s="241" t="s">
        <v>82</v>
      </c>
      <c r="AV92" s="13" t="s">
        <v>80</v>
      </c>
      <c r="AW92" s="13" t="s">
        <v>33</v>
      </c>
      <c r="AX92" s="13" t="s">
        <v>72</v>
      </c>
      <c r="AY92" s="241" t="s">
        <v>168</v>
      </c>
    </row>
    <row r="93" s="14" customFormat="1">
      <c r="A93" s="14"/>
      <c r="B93" s="242"/>
      <c r="C93" s="243"/>
      <c r="D93" s="225" t="s">
        <v>181</v>
      </c>
      <c r="E93" s="244" t="s">
        <v>19</v>
      </c>
      <c r="F93" s="245" t="s">
        <v>189</v>
      </c>
      <c r="G93" s="243"/>
      <c r="H93" s="246">
        <v>31</v>
      </c>
      <c r="I93" s="247"/>
      <c r="J93" s="243"/>
      <c r="K93" s="243"/>
      <c r="L93" s="248"/>
      <c r="M93" s="249"/>
      <c r="N93" s="250"/>
      <c r="O93" s="250"/>
      <c r="P93" s="250"/>
      <c r="Q93" s="250"/>
      <c r="R93" s="250"/>
      <c r="S93" s="250"/>
      <c r="T93" s="25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2" t="s">
        <v>181</v>
      </c>
      <c r="AU93" s="252" t="s">
        <v>82</v>
      </c>
      <c r="AV93" s="14" t="s">
        <v>82</v>
      </c>
      <c r="AW93" s="14" t="s">
        <v>33</v>
      </c>
      <c r="AX93" s="14" t="s">
        <v>72</v>
      </c>
      <c r="AY93" s="252" t="s">
        <v>168</v>
      </c>
    </row>
    <row r="94" s="2" customFormat="1" ht="24.15" customHeight="1">
      <c r="A94" s="38"/>
      <c r="B94" s="39"/>
      <c r="C94" s="212" t="s">
        <v>190</v>
      </c>
      <c r="D94" s="212" t="s">
        <v>170</v>
      </c>
      <c r="E94" s="213" t="s">
        <v>191</v>
      </c>
      <c r="F94" s="214" t="s">
        <v>192</v>
      </c>
      <c r="G94" s="215" t="s">
        <v>173</v>
      </c>
      <c r="H94" s="216">
        <v>37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193</v>
      </c>
    </row>
    <row r="95" s="2" customFormat="1">
      <c r="A95" s="38"/>
      <c r="B95" s="39"/>
      <c r="C95" s="40"/>
      <c r="D95" s="225" t="s">
        <v>177</v>
      </c>
      <c r="E95" s="40"/>
      <c r="F95" s="226" t="s">
        <v>194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="2" customFormat="1">
      <c r="A96" s="38"/>
      <c r="B96" s="39"/>
      <c r="C96" s="40"/>
      <c r="D96" s="230" t="s">
        <v>179</v>
      </c>
      <c r="E96" s="40"/>
      <c r="F96" s="231" t="s">
        <v>195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="2" customFormat="1">
      <c r="A97" s="38"/>
      <c r="B97" s="39"/>
      <c r="C97" s="40"/>
      <c r="D97" s="225" t="s">
        <v>196</v>
      </c>
      <c r="E97" s="40"/>
      <c r="F97" s="253" t="s">
        <v>197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="2" customFormat="1" ht="24.15" customHeight="1">
      <c r="A98" s="38"/>
      <c r="B98" s="39"/>
      <c r="C98" s="212" t="s">
        <v>175</v>
      </c>
      <c r="D98" s="212" t="s">
        <v>170</v>
      </c>
      <c r="E98" s="213" t="s">
        <v>198</v>
      </c>
      <c r="F98" s="214" t="s">
        <v>199</v>
      </c>
      <c r="G98" s="215" t="s">
        <v>173</v>
      </c>
      <c r="H98" s="216">
        <v>31</v>
      </c>
      <c r="I98" s="217"/>
      <c r="J98" s="218">
        <f>ROUND(I98*H98,2)</f>
        <v>0</v>
      </c>
      <c r="K98" s="214" t="s">
        <v>174</v>
      </c>
      <c r="L98" s="44"/>
      <c r="M98" s="219" t="s">
        <v>19</v>
      </c>
      <c r="N98" s="220" t="s">
        <v>43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175</v>
      </c>
      <c r="AT98" s="223" t="s">
        <v>170</v>
      </c>
      <c r="AU98" s="223" t="s">
        <v>82</v>
      </c>
      <c r="AY98" s="17" t="s">
        <v>168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175</v>
      </c>
      <c r="BM98" s="223" t="s">
        <v>200</v>
      </c>
    </row>
    <row r="99" s="2" customFormat="1">
      <c r="A99" s="38"/>
      <c r="B99" s="39"/>
      <c r="C99" s="40"/>
      <c r="D99" s="225" t="s">
        <v>177</v>
      </c>
      <c r="E99" s="40"/>
      <c r="F99" s="226" t="s">
        <v>201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177</v>
      </c>
      <c r="AU99" s="17" t="s">
        <v>82</v>
      </c>
    </row>
    <row r="100" s="2" customFormat="1">
      <c r="A100" s="38"/>
      <c r="B100" s="39"/>
      <c r="C100" s="40"/>
      <c r="D100" s="230" t="s">
        <v>179</v>
      </c>
      <c r="E100" s="40"/>
      <c r="F100" s="231" t="s">
        <v>202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179</v>
      </c>
      <c r="AU100" s="17" t="s">
        <v>82</v>
      </c>
    </row>
    <row r="101" s="2" customFormat="1">
      <c r="A101" s="38"/>
      <c r="B101" s="39"/>
      <c r="C101" s="40"/>
      <c r="D101" s="225" t="s">
        <v>196</v>
      </c>
      <c r="E101" s="40"/>
      <c r="F101" s="253" t="s">
        <v>197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196</v>
      </c>
      <c r="AU101" s="17" t="s">
        <v>82</v>
      </c>
    </row>
    <row r="102" s="2" customFormat="1" ht="16.5" customHeight="1">
      <c r="A102" s="38"/>
      <c r="B102" s="39"/>
      <c r="C102" s="212" t="s">
        <v>203</v>
      </c>
      <c r="D102" s="212" t="s">
        <v>170</v>
      </c>
      <c r="E102" s="213" t="s">
        <v>204</v>
      </c>
      <c r="F102" s="214" t="s">
        <v>205</v>
      </c>
      <c r="G102" s="215" t="s">
        <v>173</v>
      </c>
      <c r="H102" s="216">
        <v>37</v>
      </c>
      <c r="I102" s="217"/>
      <c r="J102" s="218">
        <f>ROUND(I102*H102,2)</f>
        <v>0</v>
      </c>
      <c r="K102" s="214" t="s">
        <v>174</v>
      </c>
      <c r="L102" s="44"/>
      <c r="M102" s="219" t="s">
        <v>19</v>
      </c>
      <c r="N102" s="220" t="s">
        <v>43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175</v>
      </c>
      <c r="AT102" s="223" t="s">
        <v>170</v>
      </c>
      <c r="AU102" s="223" t="s">
        <v>82</v>
      </c>
      <c r="AY102" s="17" t="s">
        <v>168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175</v>
      </c>
      <c r="BM102" s="223" t="s">
        <v>206</v>
      </c>
    </row>
    <row r="103" s="2" customFormat="1">
      <c r="A103" s="38"/>
      <c r="B103" s="39"/>
      <c r="C103" s="40"/>
      <c r="D103" s="225" t="s">
        <v>177</v>
      </c>
      <c r="E103" s="40"/>
      <c r="F103" s="226" t="s">
        <v>207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177</v>
      </c>
      <c r="AU103" s="17" t="s">
        <v>82</v>
      </c>
    </row>
    <row r="104" s="2" customFormat="1">
      <c r="A104" s="38"/>
      <c r="B104" s="39"/>
      <c r="C104" s="40"/>
      <c r="D104" s="230" t="s">
        <v>179</v>
      </c>
      <c r="E104" s="40"/>
      <c r="F104" s="231" t="s">
        <v>208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179</v>
      </c>
      <c r="AU104" s="17" t="s">
        <v>82</v>
      </c>
    </row>
    <row r="105" s="2" customFormat="1" ht="16.5" customHeight="1">
      <c r="A105" s="38"/>
      <c r="B105" s="39"/>
      <c r="C105" s="212" t="s">
        <v>209</v>
      </c>
      <c r="D105" s="212" t="s">
        <v>170</v>
      </c>
      <c r="E105" s="213" t="s">
        <v>210</v>
      </c>
      <c r="F105" s="214" t="s">
        <v>211</v>
      </c>
      <c r="G105" s="215" t="s">
        <v>173</v>
      </c>
      <c r="H105" s="216">
        <v>31</v>
      </c>
      <c r="I105" s="217"/>
      <c r="J105" s="218">
        <f>ROUND(I105*H105,2)</f>
        <v>0</v>
      </c>
      <c r="K105" s="214" t="s">
        <v>174</v>
      </c>
      <c r="L105" s="44"/>
      <c r="M105" s="219" t="s">
        <v>19</v>
      </c>
      <c r="N105" s="220" t="s">
        <v>43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175</v>
      </c>
      <c r="AT105" s="223" t="s">
        <v>170</v>
      </c>
      <c r="AU105" s="223" t="s">
        <v>82</v>
      </c>
      <c r="AY105" s="17" t="s">
        <v>168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175</v>
      </c>
      <c r="BM105" s="223" t="s">
        <v>212</v>
      </c>
    </row>
    <row r="106" s="2" customFormat="1">
      <c r="A106" s="38"/>
      <c r="B106" s="39"/>
      <c r="C106" s="40"/>
      <c r="D106" s="225" t="s">
        <v>177</v>
      </c>
      <c r="E106" s="40"/>
      <c r="F106" s="226" t="s">
        <v>213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177</v>
      </c>
      <c r="AU106" s="17" t="s">
        <v>82</v>
      </c>
    </row>
    <row r="107" s="2" customFormat="1">
      <c r="A107" s="38"/>
      <c r="B107" s="39"/>
      <c r="C107" s="40"/>
      <c r="D107" s="230" t="s">
        <v>179</v>
      </c>
      <c r="E107" s="40"/>
      <c r="F107" s="231" t="s">
        <v>214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179</v>
      </c>
      <c r="AU107" s="17" t="s">
        <v>82</v>
      </c>
    </row>
    <row r="108" s="2" customFormat="1" ht="24.15" customHeight="1">
      <c r="A108" s="38"/>
      <c r="B108" s="39"/>
      <c r="C108" s="212" t="s">
        <v>215</v>
      </c>
      <c r="D108" s="212" t="s">
        <v>170</v>
      </c>
      <c r="E108" s="213" t="s">
        <v>216</v>
      </c>
      <c r="F108" s="214" t="s">
        <v>217</v>
      </c>
      <c r="G108" s="215" t="s">
        <v>218</v>
      </c>
      <c r="H108" s="216">
        <v>133.5</v>
      </c>
      <c r="I108" s="217"/>
      <c r="J108" s="218">
        <f>ROUND(I108*H108,2)</f>
        <v>0</v>
      </c>
      <c r="K108" s="214" t="s">
        <v>174</v>
      </c>
      <c r="L108" s="44"/>
      <c r="M108" s="219" t="s">
        <v>19</v>
      </c>
      <c r="N108" s="220" t="s">
        <v>43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175</v>
      </c>
      <c r="AT108" s="223" t="s">
        <v>170</v>
      </c>
      <c r="AU108" s="223" t="s">
        <v>82</v>
      </c>
      <c r="AY108" s="17" t="s">
        <v>168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175</v>
      </c>
      <c r="BM108" s="223" t="s">
        <v>219</v>
      </c>
    </row>
    <row r="109" s="2" customFormat="1">
      <c r="A109" s="38"/>
      <c r="B109" s="39"/>
      <c r="C109" s="40"/>
      <c r="D109" s="225" t="s">
        <v>177</v>
      </c>
      <c r="E109" s="40"/>
      <c r="F109" s="226" t="s">
        <v>220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177</v>
      </c>
      <c r="AU109" s="17" t="s">
        <v>82</v>
      </c>
    </row>
    <row r="110" s="2" customFormat="1">
      <c r="A110" s="38"/>
      <c r="B110" s="39"/>
      <c r="C110" s="40"/>
      <c r="D110" s="230" t="s">
        <v>179</v>
      </c>
      <c r="E110" s="40"/>
      <c r="F110" s="231" t="s">
        <v>221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179</v>
      </c>
      <c r="AU110" s="17" t="s">
        <v>82</v>
      </c>
    </row>
    <row r="111" s="13" customFormat="1">
      <c r="A111" s="13"/>
      <c r="B111" s="232"/>
      <c r="C111" s="233"/>
      <c r="D111" s="225" t="s">
        <v>181</v>
      </c>
      <c r="E111" s="234" t="s">
        <v>19</v>
      </c>
      <c r="F111" s="235" t="s">
        <v>222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181</v>
      </c>
      <c r="AU111" s="241" t="s">
        <v>82</v>
      </c>
      <c r="AV111" s="13" t="s">
        <v>80</v>
      </c>
      <c r="AW111" s="13" t="s">
        <v>33</v>
      </c>
      <c r="AX111" s="13" t="s">
        <v>72</v>
      </c>
      <c r="AY111" s="241" t="s">
        <v>168</v>
      </c>
    </row>
    <row r="112" s="14" customFormat="1">
      <c r="A112" s="14"/>
      <c r="B112" s="242"/>
      <c r="C112" s="243"/>
      <c r="D112" s="225" t="s">
        <v>181</v>
      </c>
      <c r="E112" s="244" t="s">
        <v>19</v>
      </c>
      <c r="F112" s="245" t="s">
        <v>223</v>
      </c>
      <c r="G112" s="243"/>
      <c r="H112" s="246">
        <v>133.5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2" t="s">
        <v>181</v>
      </c>
      <c r="AU112" s="252" t="s">
        <v>82</v>
      </c>
      <c r="AV112" s="14" t="s">
        <v>82</v>
      </c>
      <c r="AW112" s="14" t="s">
        <v>33</v>
      </c>
      <c r="AX112" s="14" t="s">
        <v>72</v>
      </c>
      <c r="AY112" s="252" t="s">
        <v>168</v>
      </c>
    </row>
    <row r="113" s="2" customFormat="1" ht="24.15" customHeight="1">
      <c r="A113" s="38"/>
      <c r="B113" s="39"/>
      <c r="C113" s="212" t="s">
        <v>224</v>
      </c>
      <c r="D113" s="212" t="s">
        <v>170</v>
      </c>
      <c r="E113" s="213" t="s">
        <v>225</v>
      </c>
      <c r="F113" s="214" t="s">
        <v>226</v>
      </c>
      <c r="G113" s="215" t="s">
        <v>218</v>
      </c>
      <c r="H113" s="216">
        <v>38037</v>
      </c>
      <c r="I113" s="217"/>
      <c r="J113" s="218">
        <f>ROUND(I113*H113,2)</f>
        <v>0</v>
      </c>
      <c r="K113" s="214" t="s">
        <v>174</v>
      </c>
      <c r="L113" s="44"/>
      <c r="M113" s="219" t="s">
        <v>19</v>
      </c>
      <c r="N113" s="220" t="s">
        <v>43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175</v>
      </c>
      <c r="AT113" s="223" t="s">
        <v>170</v>
      </c>
      <c r="AU113" s="223" t="s">
        <v>82</v>
      </c>
      <c r="AY113" s="17" t="s">
        <v>168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175</v>
      </c>
      <c r="BM113" s="223" t="s">
        <v>227</v>
      </c>
    </row>
    <row r="114" s="2" customFormat="1">
      <c r="A114" s="38"/>
      <c r="B114" s="39"/>
      <c r="C114" s="40"/>
      <c r="D114" s="225" t="s">
        <v>177</v>
      </c>
      <c r="E114" s="40"/>
      <c r="F114" s="226" t="s">
        <v>228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177</v>
      </c>
      <c r="AU114" s="17" t="s">
        <v>82</v>
      </c>
    </row>
    <row r="115" s="2" customFormat="1">
      <c r="A115" s="38"/>
      <c r="B115" s="39"/>
      <c r="C115" s="40"/>
      <c r="D115" s="230" t="s">
        <v>179</v>
      </c>
      <c r="E115" s="40"/>
      <c r="F115" s="231" t="s">
        <v>229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179</v>
      </c>
      <c r="AU115" s="17" t="s">
        <v>82</v>
      </c>
    </row>
    <row r="116" s="13" customFormat="1">
      <c r="A116" s="13"/>
      <c r="B116" s="232"/>
      <c r="C116" s="233"/>
      <c r="D116" s="225" t="s">
        <v>181</v>
      </c>
      <c r="E116" s="234" t="s">
        <v>19</v>
      </c>
      <c r="F116" s="235" t="s">
        <v>222</v>
      </c>
      <c r="G116" s="233"/>
      <c r="H116" s="234" t="s">
        <v>19</v>
      </c>
      <c r="I116" s="236"/>
      <c r="J116" s="233"/>
      <c r="K116" s="233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181</v>
      </c>
      <c r="AU116" s="241" t="s">
        <v>82</v>
      </c>
      <c r="AV116" s="13" t="s">
        <v>80</v>
      </c>
      <c r="AW116" s="13" t="s">
        <v>33</v>
      </c>
      <c r="AX116" s="13" t="s">
        <v>72</v>
      </c>
      <c r="AY116" s="241" t="s">
        <v>168</v>
      </c>
    </row>
    <row r="117" s="14" customFormat="1">
      <c r="A117" s="14"/>
      <c r="B117" s="242"/>
      <c r="C117" s="243"/>
      <c r="D117" s="225" t="s">
        <v>181</v>
      </c>
      <c r="E117" s="244" t="s">
        <v>19</v>
      </c>
      <c r="F117" s="245" t="s">
        <v>230</v>
      </c>
      <c r="G117" s="243"/>
      <c r="H117" s="246">
        <v>38037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181</v>
      </c>
      <c r="AU117" s="252" t="s">
        <v>82</v>
      </c>
      <c r="AV117" s="14" t="s">
        <v>82</v>
      </c>
      <c r="AW117" s="14" t="s">
        <v>33</v>
      </c>
      <c r="AX117" s="14" t="s">
        <v>72</v>
      </c>
      <c r="AY117" s="252" t="s">
        <v>168</v>
      </c>
    </row>
    <row r="118" s="2" customFormat="1" ht="24.15" customHeight="1">
      <c r="A118" s="38"/>
      <c r="B118" s="39"/>
      <c r="C118" s="212" t="s">
        <v>231</v>
      </c>
      <c r="D118" s="212" t="s">
        <v>170</v>
      </c>
      <c r="E118" s="213" t="s">
        <v>232</v>
      </c>
      <c r="F118" s="214" t="s">
        <v>233</v>
      </c>
      <c r="G118" s="215" t="s">
        <v>173</v>
      </c>
      <c r="H118" s="216">
        <v>37</v>
      </c>
      <c r="I118" s="217"/>
      <c r="J118" s="218">
        <f>ROUND(I118*H118,2)</f>
        <v>0</v>
      </c>
      <c r="K118" s="214" t="s">
        <v>174</v>
      </c>
      <c r="L118" s="44"/>
      <c r="M118" s="219" t="s">
        <v>19</v>
      </c>
      <c r="N118" s="220" t="s">
        <v>43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175</v>
      </c>
      <c r="AT118" s="223" t="s">
        <v>170</v>
      </c>
      <c r="AU118" s="223" t="s">
        <v>82</v>
      </c>
      <c r="AY118" s="17" t="s">
        <v>168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80</v>
      </c>
      <c r="BK118" s="224">
        <f>ROUND(I118*H118,2)</f>
        <v>0</v>
      </c>
      <c r="BL118" s="17" t="s">
        <v>175</v>
      </c>
      <c r="BM118" s="223" t="s">
        <v>234</v>
      </c>
    </row>
    <row r="119" s="2" customFormat="1">
      <c r="A119" s="38"/>
      <c r="B119" s="39"/>
      <c r="C119" s="40"/>
      <c r="D119" s="225" t="s">
        <v>177</v>
      </c>
      <c r="E119" s="40"/>
      <c r="F119" s="226" t="s">
        <v>235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177</v>
      </c>
      <c r="AU119" s="17" t="s">
        <v>82</v>
      </c>
    </row>
    <row r="120" s="2" customFormat="1">
      <c r="A120" s="38"/>
      <c r="B120" s="39"/>
      <c r="C120" s="40"/>
      <c r="D120" s="230" t="s">
        <v>179</v>
      </c>
      <c r="E120" s="40"/>
      <c r="F120" s="231" t="s">
        <v>236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179</v>
      </c>
      <c r="AU120" s="17" t="s">
        <v>82</v>
      </c>
    </row>
    <row r="121" s="2" customFormat="1">
      <c r="A121" s="38"/>
      <c r="B121" s="39"/>
      <c r="C121" s="40"/>
      <c r="D121" s="225" t="s">
        <v>196</v>
      </c>
      <c r="E121" s="40"/>
      <c r="F121" s="253" t="s">
        <v>197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196</v>
      </c>
      <c r="AU121" s="17" t="s">
        <v>82</v>
      </c>
    </row>
    <row r="122" s="2" customFormat="1" ht="24.15" customHeight="1">
      <c r="A122" s="38"/>
      <c r="B122" s="39"/>
      <c r="C122" s="212" t="s">
        <v>237</v>
      </c>
      <c r="D122" s="212" t="s">
        <v>170</v>
      </c>
      <c r="E122" s="213" t="s">
        <v>238</v>
      </c>
      <c r="F122" s="214" t="s">
        <v>239</v>
      </c>
      <c r="G122" s="215" t="s">
        <v>173</v>
      </c>
      <c r="H122" s="216">
        <v>31</v>
      </c>
      <c r="I122" s="217"/>
      <c r="J122" s="218">
        <f>ROUND(I122*H122,2)</f>
        <v>0</v>
      </c>
      <c r="K122" s="214" t="s">
        <v>174</v>
      </c>
      <c r="L122" s="44"/>
      <c r="M122" s="219" t="s">
        <v>19</v>
      </c>
      <c r="N122" s="220" t="s">
        <v>43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175</v>
      </c>
      <c r="AT122" s="223" t="s">
        <v>170</v>
      </c>
      <c r="AU122" s="223" t="s">
        <v>82</v>
      </c>
      <c r="AY122" s="17" t="s">
        <v>168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175</v>
      </c>
      <c r="BM122" s="223" t="s">
        <v>240</v>
      </c>
    </row>
    <row r="123" s="2" customFormat="1">
      <c r="A123" s="38"/>
      <c r="B123" s="39"/>
      <c r="C123" s="40"/>
      <c r="D123" s="225" t="s">
        <v>177</v>
      </c>
      <c r="E123" s="40"/>
      <c r="F123" s="226" t="s">
        <v>241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177</v>
      </c>
      <c r="AU123" s="17" t="s">
        <v>82</v>
      </c>
    </row>
    <row r="124" s="2" customFormat="1">
      <c r="A124" s="38"/>
      <c r="B124" s="39"/>
      <c r="C124" s="40"/>
      <c r="D124" s="230" t="s">
        <v>179</v>
      </c>
      <c r="E124" s="40"/>
      <c r="F124" s="231" t="s">
        <v>242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179</v>
      </c>
      <c r="AU124" s="17" t="s">
        <v>82</v>
      </c>
    </row>
    <row r="125" s="2" customFormat="1">
      <c r="A125" s="38"/>
      <c r="B125" s="39"/>
      <c r="C125" s="40"/>
      <c r="D125" s="225" t="s">
        <v>196</v>
      </c>
      <c r="E125" s="40"/>
      <c r="F125" s="253" t="s">
        <v>197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196</v>
      </c>
      <c r="AU125" s="17" t="s">
        <v>82</v>
      </c>
    </row>
    <row r="126" s="2" customFormat="1" ht="24.15" customHeight="1">
      <c r="A126" s="38"/>
      <c r="B126" s="39"/>
      <c r="C126" s="212" t="s">
        <v>243</v>
      </c>
      <c r="D126" s="212" t="s">
        <v>170</v>
      </c>
      <c r="E126" s="213" t="s">
        <v>244</v>
      </c>
      <c r="F126" s="214" t="s">
        <v>245</v>
      </c>
      <c r="G126" s="215" t="s">
        <v>173</v>
      </c>
      <c r="H126" s="216">
        <v>37</v>
      </c>
      <c r="I126" s="217"/>
      <c r="J126" s="218">
        <f>ROUND(I126*H126,2)</f>
        <v>0</v>
      </c>
      <c r="K126" s="214" t="s">
        <v>174</v>
      </c>
      <c r="L126" s="44"/>
      <c r="M126" s="219" t="s">
        <v>19</v>
      </c>
      <c r="N126" s="220" t="s">
        <v>43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175</v>
      </c>
      <c r="AT126" s="223" t="s">
        <v>170</v>
      </c>
      <c r="AU126" s="223" t="s">
        <v>82</v>
      </c>
      <c r="AY126" s="17" t="s">
        <v>168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175</v>
      </c>
      <c r="BM126" s="223" t="s">
        <v>246</v>
      </c>
    </row>
    <row r="127" s="2" customFormat="1">
      <c r="A127" s="38"/>
      <c r="B127" s="39"/>
      <c r="C127" s="40"/>
      <c r="D127" s="225" t="s">
        <v>177</v>
      </c>
      <c r="E127" s="40"/>
      <c r="F127" s="226" t="s">
        <v>247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177</v>
      </c>
      <c r="AU127" s="17" t="s">
        <v>82</v>
      </c>
    </row>
    <row r="128" s="2" customFormat="1">
      <c r="A128" s="38"/>
      <c r="B128" s="39"/>
      <c r="C128" s="40"/>
      <c r="D128" s="230" t="s">
        <v>179</v>
      </c>
      <c r="E128" s="40"/>
      <c r="F128" s="231" t="s">
        <v>248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179</v>
      </c>
      <c r="AU128" s="17" t="s">
        <v>82</v>
      </c>
    </row>
    <row r="129" s="2" customFormat="1">
      <c r="A129" s="38"/>
      <c r="B129" s="39"/>
      <c r="C129" s="40"/>
      <c r="D129" s="225" t="s">
        <v>196</v>
      </c>
      <c r="E129" s="40"/>
      <c r="F129" s="253" t="s">
        <v>197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196</v>
      </c>
      <c r="AU129" s="17" t="s">
        <v>82</v>
      </c>
    </row>
    <row r="130" s="2" customFormat="1" ht="24.15" customHeight="1">
      <c r="A130" s="38"/>
      <c r="B130" s="39"/>
      <c r="C130" s="212" t="s">
        <v>249</v>
      </c>
      <c r="D130" s="212" t="s">
        <v>170</v>
      </c>
      <c r="E130" s="213" t="s">
        <v>250</v>
      </c>
      <c r="F130" s="214" t="s">
        <v>251</v>
      </c>
      <c r="G130" s="215" t="s">
        <v>173</v>
      </c>
      <c r="H130" s="216">
        <v>31</v>
      </c>
      <c r="I130" s="217"/>
      <c r="J130" s="218">
        <f>ROUND(I130*H130,2)</f>
        <v>0</v>
      </c>
      <c r="K130" s="214" t="s">
        <v>174</v>
      </c>
      <c r="L130" s="44"/>
      <c r="M130" s="219" t="s">
        <v>19</v>
      </c>
      <c r="N130" s="220" t="s">
        <v>43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175</v>
      </c>
      <c r="AT130" s="223" t="s">
        <v>170</v>
      </c>
      <c r="AU130" s="223" t="s">
        <v>82</v>
      </c>
      <c r="AY130" s="17" t="s">
        <v>168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80</v>
      </c>
      <c r="BK130" s="224">
        <f>ROUND(I130*H130,2)</f>
        <v>0</v>
      </c>
      <c r="BL130" s="17" t="s">
        <v>175</v>
      </c>
      <c r="BM130" s="223" t="s">
        <v>252</v>
      </c>
    </row>
    <row r="131" s="2" customFormat="1">
      <c r="A131" s="38"/>
      <c r="B131" s="39"/>
      <c r="C131" s="40"/>
      <c r="D131" s="225" t="s">
        <v>177</v>
      </c>
      <c r="E131" s="40"/>
      <c r="F131" s="226" t="s">
        <v>253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177</v>
      </c>
      <c r="AU131" s="17" t="s">
        <v>82</v>
      </c>
    </row>
    <row r="132" s="2" customFormat="1">
      <c r="A132" s="38"/>
      <c r="B132" s="39"/>
      <c r="C132" s="40"/>
      <c r="D132" s="230" t="s">
        <v>179</v>
      </c>
      <c r="E132" s="40"/>
      <c r="F132" s="231" t="s">
        <v>254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179</v>
      </c>
      <c r="AU132" s="17" t="s">
        <v>82</v>
      </c>
    </row>
    <row r="133" s="2" customFormat="1">
      <c r="A133" s="38"/>
      <c r="B133" s="39"/>
      <c r="C133" s="40"/>
      <c r="D133" s="225" t="s">
        <v>196</v>
      </c>
      <c r="E133" s="40"/>
      <c r="F133" s="253" t="s">
        <v>197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196</v>
      </c>
      <c r="AU133" s="17" t="s">
        <v>82</v>
      </c>
    </row>
    <row r="134" s="2" customFormat="1" ht="37.8" customHeight="1">
      <c r="A134" s="38"/>
      <c r="B134" s="39"/>
      <c r="C134" s="212" t="s">
        <v>255</v>
      </c>
      <c r="D134" s="212" t="s">
        <v>170</v>
      </c>
      <c r="E134" s="213" t="s">
        <v>256</v>
      </c>
      <c r="F134" s="214" t="s">
        <v>257</v>
      </c>
      <c r="G134" s="215" t="s">
        <v>258</v>
      </c>
      <c r="H134" s="216">
        <v>4910.4399999999996</v>
      </c>
      <c r="I134" s="217"/>
      <c r="J134" s="218">
        <f>ROUND(I134*H134,2)</f>
        <v>0</v>
      </c>
      <c r="K134" s="214" t="s">
        <v>19</v>
      </c>
      <c r="L134" s="44"/>
      <c r="M134" s="219" t="s">
        <v>19</v>
      </c>
      <c r="N134" s="220" t="s">
        <v>43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175</v>
      </c>
      <c r="AT134" s="223" t="s">
        <v>170</v>
      </c>
      <c r="AU134" s="223" t="s">
        <v>82</v>
      </c>
      <c r="AY134" s="17" t="s">
        <v>168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80</v>
      </c>
      <c r="BK134" s="224">
        <f>ROUND(I134*H134,2)</f>
        <v>0</v>
      </c>
      <c r="BL134" s="17" t="s">
        <v>175</v>
      </c>
      <c r="BM134" s="223" t="s">
        <v>259</v>
      </c>
    </row>
    <row r="135" s="2" customFormat="1">
      <c r="A135" s="38"/>
      <c r="B135" s="39"/>
      <c r="C135" s="40"/>
      <c r="D135" s="225" t="s">
        <v>177</v>
      </c>
      <c r="E135" s="40"/>
      <c r="F135" s="226" t="s">
        <v>260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177</v>
      </c>
      <c r="AU135" s="17" t="s">
        <v>82</v>
      </c>
    </row>
    <row r="136" s="2" customFormat="1">
      <c r="A136" s="38"/>
      <c r="B136" s="39"/>
      <c r="C136" s="40"/>
      <c r="D136" s="225" t="s">
        <v>196</v>
      </c>
      <c r="E136" s="40"/>
      <c r="F136" s="253" t="s">
        <v>261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196</v>
      </c>
      <c r="AU136" s="17" t="s">
        <v>82</v>
      </c>
    </row>
    <row r="137" s="13" customFormat="1">
      <c r="A137" s="13"/>
      <c r="B137" s="232"/>
      <c r="C137" s="233"/>
      <c r="D137" s="225" t="s">
        <v>181</v>
      </c>
      <c r="E137" s="234" t="s">
        <v>19</v>
      </c>
      <c r="F137" s="235" t="s">
        <v>262</v>
      </c>
      <c r="G137" s="233"/>
      <c r="H137" s="234" t="s">
        <v>19</v>
      </c>
      <c r="I137" s="236"/>
      <c r="J137" s="233"/>
      <c r="K137" s="233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181</v>
      </c>
      <c r="AU137" s="241" t="s">
        <v>82</v>
      </c>
      <c r="AV137" s="13" t="s">
        <v>80</v>
      </c>
      <c r="AW137" s="13" t="s">
        <v>33</v>
      </c>
      <c r="AX137" s="13" t="s">
        <v>72</v>
      </c>
      <c r="AY137" s="241" t="s">
        <v>168</v>
      </c>
    </row>
    <row r="138" s="14" customFormat="1">
      <c r="A138" s="14"/>
      <c r="B138" s="242"/>
      <c r="C138" s="243"/>
      <c r="D138" s="225" t="s">
        <v>181</v>
      </c>
      <c r="E138" s="244" t="s">
        <v>19</v>
      </c>
      <c r="F138" s="245" t="s">
        <v>263</v>
      </c>
      <c r="G138" s="243"/>
      <c r="H138" s="246">
        <v>4910.4399999999996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181</v>
      </c>
      <c r="AU138" s="252" t="s">
        <v>82</v>
      </c>
      <c r="AV138" s="14" t="s">
        <v>82</v>
      </c>
      <c r="AW138" s="14" t="s">
        <v>33</v>
      </c>
      <c r="AX138" s="14" t="s">
        <v>72</v>
      </c>
      <c r="AY138" s="252" t="s">
        <v>168</v>
      </c>
    </row>
    <row r="139" s="2" customFormat="1" ht="44.25" customHeight="1">
      <c r="A139" s="38"/>
      <c r="B139" s="39"/>
      <c r="C139" s="212" t="s">
        <v>264</v>
      </c>
      <c r="D139" s="212" t="s">
        <v>170</v>
      </c>
      <c r="E139" s="213" t="s">
        <v>265</v>
      </c>
      <c r="F139" s="214" t="s">
        <v>266</v>
      </c>
      <c r="G139" s="215" t="s">
        <v>258</v>
      </c>
      <c r="H139" s="216">
        <v>2734.3400000000001</v>
      </c>
      <c r="I139" s="217"/>
      <c r="J139" s="218">
        <f>ROUND(I139*H139,2)</f>
        <v>0</v>
      </c>
      <c r="K139" s="214" t="s">
        <v>19</v>
      </c>
      <c r="L139" s="44"/>
      <c r="M139" s="219" t="s">
        <v>19</v>
      </c>
      <c r="N139" s="220" t="s">
        <v>43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175</v>
      </c>
      <c r="AT139" s="223" t="s">
        <v>170</v>
      </c>
      <c r="AU139" s="223" t="s">
        <v>82</v>
      </c>
      <c r="AY139" s="17" t="s">
        <v>168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80</v>
      </c>
      <c r="BK139" s="224">
        <f>ROUND(I139*H139,2)</f>
        <v>0</v>
      </c>
      <c r="BL139" s="17" t="s">
        <v>175</v>
      </c>
      <c r="BM139" s="223" t="s">
        <v>267</v>
      </c>
    </row>
    <row r="140" s="2" customFormat="1">
      <c r="A140" s="38"/>
      <c r="B140" s="39"/>
      <c r="C140" s="40"/>
      <c r="D140" s="225" t="s">
        <v>177</v>
      </c>
      <c r="E140" s="40"/>
      <c r="F140" s="226" t="s">
        <v>268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177</v>
      </c>
      <c r="AU140" s="17" t="s">
        <v>82</v>
      </c>
    </row>
    <row r="141" s="2" customFormat="1">
      <c r="A141" s="38"/>
      <c r="B141" s="39"/>
      <c r="C141" s="40"/>
      <c r="D141" s="225" t="s">
        <v>196</v>
      </c>
      <c r="E141" s="40"/>
      <c r="F141" s="253" t="s">
        <v>269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196</v>
      </c>
      <c r="AU141" s="17" t="s">
        <v>82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270</v>
      </c>
      <c r="G142" s="243"/>
      <c r="H142" s="246">
        <v>7644.7799999999997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14" customFormat="1">
      <c r="A143" s="14"/>
      <c r="B143" s="242"/>
      <c r="C143" s="243"/>
      <c r="D143" s="225" t="s">
        <v>181</v>
      </c>
      <c r="E143" s="244" t="s">
        <v>19</v>
      </c>
      <c r="F143" s="245" t="s">
        <v>271</v>
      </c>
      <c r="G143" s="243"/>
      <c r="H143" s="246">
        <v>-4910.4399999999996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181</v>
      </c>
      <c r="AU143" s="252" t="s">
        <v>82</v>
      </c>
      <c r="AV143" s="14" t="s">
        <v>82</v>
      </c>
      <c r="AW143" s="14" t="s">
        <v>33</v>
      </c>
      <c r="AX143" s="14" t="s">
        <v>72</v>
      </c>
      <c r="AY143" s="252" t="s">
        <v>168</v>
      </c>
    </row>
    <row r="144" s="2" customFormat="1" ht="21.75" customHeight="1">
      <c r="A144" s="38"/>
      <c r="B144" s="39"/>
      <c r="C144" s="212" t="s">
        <v>8</v>
      </c>
      <c r="D144" s="212" t="s">
        <v>170</v>
      </c>
      <c r="E144" s="213" t="s">
        <v>272</v>
      </c>
      <c r="F144" s="214" t="s">
        <v>273</v>
      </c>
      <c r="G144" s="215" t="s">
        <v>173</v>
      </c>
      <c r="H144" s="216">
        <v>37</v>
      </c>
      <c r="I144" s="217"/>
      <c r="J144" s="218">
        <f>ROUND(I144*H144,2)</f>
        <v>0</v>
      </c>
      <c r="K144" s="214" t="s">
        <v>174</v>
      </c>
      <c r="L144" s="44"/>
      <c r="M144" s="219" t="s">
        <v>19</v>
      </c>
      <c r="N144" s="220" t="s">
        <v>43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175</v>
      </c>
      <c r="AT144" s="223" t="s">
        <v>170</v>
      </c>
      <c r="AU144" s="223" t="s">
        <v>82</v>
      </c>
      <c r="AY144" s="17" t="s">
        <v>168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80</v>
      </c>
      <c r="BK144" s="224">
        <f>ROUND(I144*H144,2)</f>
        <v>0</v>
      </c>
      <c r="BL144" s="17" t="s">
        <v>175</v>
      </c>
      <c r="BM144" s="223" t="s">
        <v>274</v>
      </c>
    </row>
    <row r="145" s="2" customFormat="1">
      <c r="A145" s="38"/>
      <c r="B145" s="39"/>
      <c r="C145" s="40"/>
      <c r="D145" s="225" t="s">
        <v>177</v>
      </c>
      <c r="E145" s="40"/>
      <c r="F145" s="226" t="s">
        <v>275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177</v>
      </c>
      <c r="AU145" s="17" t="s">
        <v>82</v>
      </c>
    </row>
    <row r="146" s="2" customFormat="1">
      <c r="A146" s="38"/>
      <c r="B146" s="39"/>
      <c r="C146" s="40"/>
      <c r="D146" s="230" t="s">
        <v>179</v>
      </c>
      <c r="E146" s="40"/>
      <c r="F146" s="231" t="s">
        <v>276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179</v>
      </c>
      <c r="AU146" s="17" t="s">
        <v>82</v>
      </c>
    </row>
    <row r="147" s="2" customFormat="1" ht="24.15" customHeight="1">
      <c r="A147" s="38"/>
      <c r="B147" s="39"/>
      <c r="C147" s="212" t="s">
        <v>277</v>
      </c>
      <c r="D147" s="212" t="s">
        <v>170</v>
      </c>
      <c r="E147" s="213" t="s">
        <v>278</v>
      </c>
      <c r="F147" s="214" t="s">
        <v>279</v>
      </c>
      <c r="G147" s="215" t="s">
        <v>173</v>
      </c>
      <c r="H147" s="216">
        <v>31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280</v>
      </c>
    </row>
    <row r="148" s="2" customFormat="1">
      <c r="A148" s="38"/>
      <c r="B148" s="39"/>
      <c r="C148" s="40"/>
      <c r="D148" s="225" t="s">
        <v>177</v>
      </c>
      <c r="E148" s="40"/>
      <c r="F148" s="226" t="s">
        <v>281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="2" customFormat="1">
      <c r="A149" s="38"/>
      <c r="B149" s="39"/>
      <c r="C149" s="40"/>
      <c r="D149" s="230" t="s">
        <v>179</v>
      </c>
      <c r="E149" s="40"/>
      <c r="F149" s="231" t="s">
        <v>282</v>
      </c>
      <c r="G149" s="40"/>
      <c r="H149" s="40"/>
      <c r="I149" s="227"/>
      <c r="J149" s="40"/>
      <c r="K149" s="40"/>
      <c r="L149" s="44"/>
      <c r="M149" s="254"/>
      <c r="N149" s="255"/>
      <c r="O149" s="256"/>
      <c r="P149" s="256"/>
      <c r="Q149" s="256"/>
      <c r="R149" s="256"/>
      <c r="S149" s="256"/>
      <c r="T149" s="257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="2" customFormat="1" ht="6.96" customHeight="1">
      <c r="A150" s="38"/>
      <c r="B150" s="59"/>
      <c r="C150" s="60"/>
      <c r="D150" s="60"/>
      <c r="E150" s="60"/>
      <c r="F150" s="60"/>
      <c r="G150" s="60"/>
      <c r="H150" s="60"/>
      <c r="I150" s="60"/>
      <c r="J150" s="60"/>
      <c r="K150" s="60"/>
      <c r="L150" s="44"/>
      <c r="M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</sheetData>
  <sheetProtection sheet="1" autoFilter="0" formatColumns="0" formatRows="0" objects="1" scenarios="1" spinCount="100000" saltValue="/3ghzCCoVPdFT0lgV26Spu6dQjQ6qO2d0STvmWW5xXg79ERSkXlXcjgiohuNhTJ8Ma+bfENooSu6NHaFCzUHag==" hashValue="SGsSD4aQ4bB/Ivv/N6I8oJ28AA2Fi/ZTKtiVQr5O8Z2vd4gCw+kx+gI0AFlBTFEkz/7iH4O+dktP6/YFly/gCQ==" algorithmName="SHA-512" password="CC35"/>
  <autoFilter ref="C80:K14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1_02/112101101"/>
    <hyperlink ref="F91" r:id="rId2" display="https://podminky.urs.cz/item/CS_URS_2021_02/112101102"/>
    <hyperlink ref="F96" r:id="rId3" display="https://podminky.urs.cz/item/CS_URS_2021_02/112155215"/>
    <hyperlink ref="F100" r:id="rId4" display="https://podminky.urs.cz/item/CS_URS_2021_02/112155221"/>
    <hyperlink ref="F104" r:id="rId5" display="https://podminky.urs.cz/item/CS_URS_2021_02/112251101"/>
    <hyperlink ref="F107" r:id="rId6" display="https://podminky.urs.cz/item/CS_URS_2021_02/112251102"/>
    <hyperlink ref="F110" r:id="rId7" display="https://podminky.urs.cz/item/CS_URS_2021_02/121151115"/>
    <hyperlink ref="F115" r:id="rId8" display="https://podminky.urs.cz/item/CS_URS_2021_02/121151123"/>
    <hyperlink ref="F120" r:id="rId9" display="https://podminky.urs.cz/item/CS_URS_2021_02/162201411"/>
    <hyperlink ref="F124" r:id="rId10" display="https://podminky.urs.cz/item/CS_URS_2021_02/162201412"/>
    <hyperlink ref="F128" r:id="rId11" display="https://podminky.urs.cz/item/CS_URS_2021_02/162201421"/>
    <hyperlink ref="F132" r:id="rId12" display="https://podminky.urs.cz/item/CS_URS_2021_02/162201422"/>
    <hyperlink ref="F146" r:id="rId13" display="https://podminky.urs.cz/item/CS_URS_2021_02/174251201"/>
    <hyperlink ref="F149" r:id="rId14" display="https://podminky.urs.cz/item/CS_URS_2021_02/174251202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5"/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143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2" customFormat="1" ht="12" customHeight="1">
      <c r="A8" s="38"/>
      <c r="B8" s="44"/>
      <c r="C8" s="38"/>
      <c r="D8" s="142" t="s">
        <v>145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1592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ROUND(J85, 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ROUND((SUM(BE85:BE144)),  2)</f>
        <v>0</v>
      </c>
      <c r="G33" s="38"/>
      <c r="H33" s="38"/>
      <c r="I33" s="157">
        <v>0.20999999999999999</v>
      </c>
      <c r="J33" s="156">
        <f>ROUND(((SUM(BE85:BE144))*I33),  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44</v>
      </c>
      <c r="F34" s="156">
        <f>ROUND((SUM(BF85:BF144)),  2)</f>
        <v>0</v>
      </c>
      <c r="G34" s="38"/>
      <c r="H34" s="38"/>
      <c r="I34" s="157">
        <v>0.14999999999999999</v>
      </c>
      <c r="J34" s="156">
        <f>ROUND(((SUM(BF85:BF144))*I34),  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45</v>
      </c>
      <c r="F35" s="156">
        <f>ROUND((SUM(BG85:BG144)),  2)</f>
        <v>0</v>
      </c>
      <c r="G35" s="38"/>
      <c r="H35" s="38"/>
      <c r="I35" s="157">
        <v>0.20999999999999999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46</v>
      </c>
      <c r="F36" s="156">
        <f>ROUND((SUM(BH85:BH144)),  2)</f>
        <v>0</v>
      </c>
      <c r="G36" s="38"/>
      <c r="H36" s="38"/>
      <c r="I36" s="157">
        <v>0.14999999999999999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47</v>
      </c>
      <c r="F37" s="156">
        <f>ROUND((SUM(BI85:BI144)),  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147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145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5. 11. 2021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70" t="s">
        <v>148</v>
      </c>
      <c r="D57" s="171"/>
      <c r="E57" s="171"/>
      <c r="F57" s="171"/>
      <c r="G57" s="171"/>
      <c r="H57" s="171"/>
      <c r="I57" s="171"/>
      <c r="J57" s="172" t="s">
        <v>149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150</v>
      </c>
    </row>
    <row r="60" s="9" customFormat="1" ht="24.96" customHeight="1">
      <c r="A60" s="9"/>
      <c r="B60" s="174"/>
      <c r="C60" s="175"/>
      <c r="D60" s="176" t="s">
        <v>1593</v>
      </c>
      <c r="E60" s="177"/>
      <c r="F60" s="177"/>
      <c r="G60" s="177"/>
      <c r="H60" s="177"/>
      <c r="I60" s="177"/>
      <c r="J60" s="178">
        <f>J86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0"/>
      <c r="C61" s="125"/>
      <c r="D61" s="181" t="s">
        <v>1594</v>
      </c>
      <c r="E61" s="182"/>
      <c r="F61" s="182"/>
      <c r="G61" s="182"/>
      <c r="H61" s="182"/>
      <c r="I61" s="182"/>
      <c r="J61" s="183">
        <f>J87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0"/>
      <c r="C62" s="125"/>
      <c r="D62" s="181" t="s">
        <v>1595</v>
      </c>
      <c r="E62" s="182"/>
      <c r="F62" s="182"/>
      <c r="G62" s="182"/>
      <c r="H62" s="182"/>
      <c r="I62" s="182"/>
      <c r="J62" s="183">
        <f>J108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0"/>
      <c r="C63" s="125"/>
      <c r="D63" s="181" t="s">
        <v>1596</v>
      </c>
      <c r="E63" s="182"/>
      <c r="F63" s="182"/>
      <c r="G63" s="182"/>
      <c r="H63" s="182"/>
      <c r="I63" s="182"/>
      <c r="J63" s="183">
        <f>J122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0"/>
      <c r="C64" s="125"/>
      <c r="D64" s="181" t="s">
        <v>1597</v>
      </c>
      <c r="E64" s="182"/>
      <c r="F64" s="182"/>
      <c r="G64" s="182"/>
      <c r="H64" s="182"/>
      <c r="I64" s="182"/>
      <c r="J64" s="183">
        <f>J134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0"/>
      <c r="C65" s="125"/>
      <c r="D65" s="181" t="s">
        <v>1598</v>
      </c>
      <c r="E65" s="182"/>
      <c r="F65" s="182"/>
      <c r="G65" s="182"/>
      <c r="H65" s="182"/>
      <c r="I65" s="182"/>
      <c r="J65" s="183">
        <f>J139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="2" customFormat="1" ht="6.96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="2" customFormat="1" ht="6.96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24.96" customHeight="1">
      <c r="A72" s="38"/>
      <c r="B72" s="39"/>
      <c r="C72" s="23" t="s">
        <v>153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6.96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169" t="str">
        <f>E7</f>
        <v>II/230 Stříbro - dálnice D5, úsek 2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2" t="s">
        <v>145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6.5" customHeight="1">
      <c r="A77" s="38"/>
      <c r="B77" s="39"/>
      <c r="C77" s="40"/>
      <c r="D77" s="40"/>
      <c r="E77" s="69" t="str">
        <f>E9</f>
        <v>VON - Vedlejší a ostatní náklady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2" t="s">
        <v>21</v>
      </c>
      <c r="D79" s="40"/>
      <c r="E79" s="40"/>
      <c r="F79" s="27" t="str">
        <f>F12</f>
        <v>Stříbro</v>
      </c>
      <c r="G79" s="40"/>
      <c r="H79" s="40"/>
      <c r="I79" s="32" t="s">
        <v>23</v>
      </c>
      <c r="J79" s="72" t="str">
        <f>IF(J12="","",J12)</f>
        <v>5. 11. 2021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25.65" customHeight="1">
      <c r="A81" s="38"/>
      <c r="B81" s="39"/>
      <c r="C81" s="32" t="s">
        <v>25</v>
      </c>
      <c r="D81" s="40"/>
      <c r="E81" s="40"/>
      <c r="F81" s="27" t="str">
        <f>E15</f>
        <v>Správa a údržba silnic Plzeňského kraje, p. o.</v>
      </c>
      <c r="G81" s="40"/>
      <c r="H81" s="40"/>
      <c r="I81" s="32" t="s">
        <v>31</v>
      </c>
      <c r="J81" s="36" t="str">
        <f>E21</f>
        <v>Sweco Hydroprojekt a.s.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 xml:space="preserve"> 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0.32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11" customFormat="1" ht="29.28" customHeight="1">
      <c r="A84" s="185"/>
      <c r="B84" s="186"/>
      <c r="C84" s="187" t="s">
        <v>154</v>
      </c>
      <c r="D84" s="188" t="s">
        <v>57</v>
      </c>
      <c r="E84" s="188" t="s">
        <v>53</v>
      </c>
      <c r="F84" s="188" t="s">
        <v>54</v>
      </c>
      <c r="G84" s="188" t="s">
        <v>155</v>
      </c>
      <c r="H84" s="188" t="s">
        <v>156</v>
      </c>
      <c r="I84" s="188" t="s">
        <v>157</v>
      </c>
      <c r="J84" s="188" t="s">
        <v>149</v>
      </c>
      <c r="K84" s="189" t="s">
        <v>158</v>
      </c>
      <c r="L84" s="190"/>
      <c r="M84" s="92" t="s">
        <v>19</v>
      </c>
      <c r="N84" s="93" t="s">
        <v>42</v>
      </c>
      <c r="O84" s="93" t="s">
        <v>159</v>
      </c>
      <c r="P84" s="93" t="s">
        <v>160</v>
      </c>
      <c r="Q84" s="93" t="s">
        <v>161</v>
      </c>
      <c r="R84" s="93" t="s">
        <v>162</v>
      </c>
      <c r="S84" s="93" t="s">
        <v>163</v>
      </c>
      <c r="T84" s="94" t="s">
        <v>164</v>
      </c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</row>
    <row r="85" s="2" customFormat="1" ht="22.8" customHeight="1">
      <c r="A85" s="38"/>
      <c r="B85" s="39"/>
      <c r="C85" s="99" t="s">
        <v>165</v>
      </c>
      <c r="D85" s="40"/>
      <c r="E85" s="40"/>
      <c r="F85" s="40"/>
      <c r="G85" s="40"/>
      <c r="H85" s="40"/>
      <c r="I85" s="40"/>
      <c r="J85" s="191">
        <f>BK85</f>
        <v>0</v>
      </c>
      <c r="K85" s="40"/>
      <c r="L85" s="44"/>
      <c r="M85" s="95"/>
      <c r="N85" s="192"/>
      <c r="O85" s="96"/>
      <c r="P85" s="193">
        <f>P86</f>
        <v>0</v>
      </c>
      <c r="Q85" s="96"/>
      <c r="R85" s="193">
        <f>R86</f>
        <v>0</v>
      </c>
      <c r="S85" s="96"/>
      <c r="T85" s="194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150</v>
      </c>
      <c r="BK85" s="195">
        <f>BK86</f>
        <v>0</v>
      </c>
    </row>
    <row r="86" s="12" customFormat="1" ht="25.92" customHeight="1">
      <c r="A86" s="12"/>
      <c r="B86" s="196"/>
      <c r="C86" s="197"/>
      <c r="D86" s="198" t="s">
        <v>71</v>
      </c>
      <c r="E86" s="199" t="s">
        <v>1599</v>
      </c>
      <c r="F86" s="199" t="s">
        <v>1600</v>
      </c>
      <c r="G86" s="197"/>
      <c r="H86" s="197"/>
      <c r="I86" s="200"/>
      <c r="J86" s="201">
        <f>BK86</f>
        <v>0</v>
      </c>
      <c r="K86" s="197"/>
      <c r="L86" s="202"/>
      <c r="M86" s="203"/>
      <c r="N86" s="204"/>
      <c r="O86" s="204"/>
      <c r="P86" s="205">
        <f>P87+P108+P122+P134+P139</f>
        <v>0</v>
      </c>
      <c r="Q86" s="204"/>
      <c r="R86" s="205">
        <f>R87+R108+R122+R134+R139</f>
        <v>0</v>
      </c>
      <c r="S86" s="204"/>
      <c r="T86" s="206">
        <f>T87+T108+T122+T134+T139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203</v>
      </c>
      <c r="AT86" s="208" t="s">
        <v>71</v>
      </c>
      <c r="AU86" s="208" t="s">
        <v>72</v>
      </c>
      <c r="AY86" s="207" t="s">
        <v>168</v>
      </c>
      <c r="BK86" s="209">
        <f>BK87+BK108+BK122+BK134+BK139</f>
        <v>0</v>
      </c>
    </row>
    <row r="87" s="12" customFormat="1" ht="22.8" customHeight="1">
      <c r="A87" s="12"/>
      <c r="B87" s="196"/>
      <c r="C87" s="197"/>
      <c r="D87" s="198" t="s">
        <v>71</v>
      </c>
      <c r="E87" s="210" t="s">
        <v>1601</v>
      </c>
      <c r="F87" s="210" t="s">
        <v>1602</v>
      </c>
      <c r="G87" s="197"/>
      <c r="H87" s="197"/>
      <c r="I87" s="200"/>
      <c r="J87" s="211">
        <f>BK87</f>
        <v>0</v>
      </c>
      <c r="K87" s="197"/>
      <c r="L87" s="202"/>
      <c r="M87" s="203"/>
      <c r="N87" s="204"/>
      <c r="O87" s="204"/>
      <c r="P87" s="205">
        <f>SUM(P88:P107)</f>
        <v>0</v>
      </c>
      <c r="Q87" s="204"/>
      <c r="R87" s="205">
        <f>SUM(R88:R107)</f>
        <v>0</v>
      </c>
      <c r="S87" s="204"/>
      <c r="T87" s="206">
        <f>SUM(T88:T107)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7" t="s">
        <v>203</v>
      </c>
      <c r="AT87" s="208" t="s">
        <v>71</v>
      </c>
      <c r="AU87" s="208" t="s">
        <v>80</v>
      </c>
      <c r="AY87" s="207" t="s">
        <v>168</v>
      </c>
      <c r="BK87" s="209">
        <f>SUM(BK88:BK107)</f>
        <v>0</v>
      </c>
    </row>
    <row r="88" s="2" customFormat="1" ht="16.5" customHeight="1">
      <c r="A88" s="38"/>
      <c r="B88" s="39"/>
      <c r="C88" s="212" t="s">
        <v>80</v>
      </c>
      <c r="D88" s="212" t="s">
        <v>170</v>
      </c>
      <c r="E88" s="213" t="s">
        <v>1603</v>
      </c>
      <c r="F88" s="214" t="s">
        <v>1604</v>
      </c>
      <c r="G88" s="215" t="s">
        <v>1605</v>
      </c>
      <c r="H88" s="216">
        <v>34.926000000000002</v>
      </c>
      <c r="I88" s="217"/>
      <c r="J88" s="218">
        <f>ROUND(I88*H88,2)</f>
        <v>0</v>
      </c>
      <c r="K88" s="214" t="s">
        <v>174</v>
      </c>
      <c r="L88" s="44"/>
      <c r="M88" s="219" t="s">
        <v>19</v>
      </c>
      <c r="N88" s="220" t="s">
        <v>43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175</v>
      </c>
      <c r="AT88" s="223" t="s">
        <v>170</v>
      </c>
      <c r="AU88" s="223" t="s">
        <v>82</v>
      </c>
      <c r="AY88" s="17" t="s">
        <v>168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80</v>
      </c>
      <c r="BK88" s="224">
        <f>ROUND(I88*H88,2)</f>
        <v>0</v>
      </c>
      <c r="BL88" s="17" t="s">
        <v>175</v>
      </c>
      <c r="BM88" s="223" t="s">
        <v>1606</v>
      </c>
    </row>
    <row r="89" s="2" customFormat="1">
      <c r="A89" s="38"/>
      <c r="B89" s="39"/>
      <c r="C89" s="40"/>
      <c r="D89" s="225" t="s">
        <v>177</v>
      </c>
      <c r="E89" s="40"/>
      <c r="F89" s="226" t="s">
        <v>1604</v>
      </c>
      <c r="G89" s="40"/>
      <c r="H89" s="40"/>
      <c r="I89" s="227"/>
      <c r="J89" s="40"/>
      <c r="K89" s="40"/>
      <c r="L89" s="44"/>
      <c r="M89" s="228"/>
      <c r="N89" s="229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177</v>
      </c>
      <c r="AU89" s="17" t="s">
        <v>82</v>
      </c>
    </row>
    <row r="90" s="2" customFormat="1">
      <c r="A90" s="38"/>
      <c r="B90" s="39"/>
      <c r="C90" s="40"/>
      <c r="D90" s="230" t="s">
        <v>179</v>
      </c>
      <c r="E90" s="40"/>
      <c r="F90" s="231" t="s">
        <v>1607</v>
      </c>
      <c r="G90" s="40"/>
      <c r="H90" s="40"/>
      <c r="I90" s="227"/>
      <c r="J90" s="40"/>
      <c r="K90" s="40"/>
      <c r="L90" s="44"/>
      <c r="M90" s="228"/>
      <c r="N90" s="229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179</v>
      </c>
      <c r="AU90" s="17" t="s">
        <v>82</v>
      </c>
    </row>
    <row r="91" s="14" customFormat="1">
      <c r="A91" s="14"/>
      <c r="B91" s="242"/>
      <c r="C91" s="243"/>
      <c r="D91" s="225" t="s">
        <v>181</v>
      </c>
      <c r="E91" s="244" t="s">
        <v>19</v>
      </c>
      <c r="F91" s="245" t="s">
        <v>1608</v>
      </c>
      <c r="G91" s="243"/>
      <c r="H91" s="246">
        <v>34.926000000000002</v>
      </c>
      <c r="I91" s="247"/>
      <c r="J91" s="243"/>
      <c r="K91" s="243"/>
      <c r="L91" s="248"/>
      <c r="M91" s="249"/>
      <c r="N91" s="250"/>
      <c r="O91" s="250"/>
      <c r="P91" s="250"/>
      <c r="Q91" s="250"/>
      <c r="R91" s="250"/>
      <c r="S91" s="250"/>
      <c r="T91" s="251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2" t="s">
        <v>181</v>
      </c>
      <c r="AU91" s="252" t="s">
        <v>82</v>
      </c>
      <c r="AV91" s="14" t="s">
        <v>82</v>
      </c>
      <c r="AW91" s="14" t="s">
        <v>33</v>
      </c>
      <c r="AX91" s="14" t="s">
        <v>80</v>
      </c>
      <c r="AY91" s="252" t="s">
        <v>168</v>
      </c>
    </row>
    <row r="92" s="2" customFormat="1" ht="16.5" customHeight="1">
      <c r="A92" s="38"/>
      <c r="B92" s="39"/>
      <c r="C92" s="212" t="s">
        <v>82</v>
      </c>
      <c r="D92" s="212" t="s">
        <v>170</v>
      </c>
      <c r="E92" s="213" t="s">
        <v>1609</v>
      </c>
      <c r="F92" s="214" t="s">
        <v>1610</v>
      </c>
      <c r="G92" s="215" t="s">
        <v>1605</v>
      </c>
      <c r="H92" s="216">
        <v>34.926000000000002</v>
      </c>
      <c r="I92" s="217"/>
      <c r="J92" s="218">
        <f>ROUND(I92*H92,2)</f>
        <v>0</v>
      </c>
      <c r="K92" s="214" t="s">
        <v>174</v>
      </c>
      <c r="L92" s="44"/>
      <c r="M92" s="219" t="s">
        <v>19</v>
      </c>
      <c r="N92" s="220" t="s">
        <v>43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175</v>
      </c>
      <c r="AT92" s="223" t="s">
        <v>170</v>
      </c>
      <c r="AU92" s="223" t="s">
        <v>82</v>
      </c>
      <c r="AY92" s="17" t="s">
        <v>168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80</v>
      </c>
      <c r="BK92" s="224">
        <f>ROUND(I92*H92,2)</f>
        <v>0</v>
      </c>
      <c r="BL92" s="17" t="s">
        <v>175</v>
      </c>
      <c r="BM92" s="223" t="s">
        <v>1611</v>
      </c>
    </row>
    <row r="93" s="2" customFormat="1">
      <c r="A93" s="38"/>
      <c r="B93" s="39"/>
      <c r="C93" s="40"/>
      <c r="D93" s="225" t="s">
        <v>177</v>
      </c>
      <c r="E93" s="40"/>
      <c r="F93" s="226" t="s">
        <v>1610</v>
      </c>
      <c r="G93" s="40"/>
      <c r="H93" s="40"/>
      <c r="I93" s="227"/>
      <c r="J93" s="40"/>
      <c r="K93" s="40"/>
      <c r="L93" s="44"/>
      <c r="M93" s="228"/>
      <c r="N93" s="22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177</v>
      </c>
      <c r="AU93" s="17" t="s">
        <v>82</v>
      </c>
    </row>
    <row r="94" s="2" customFormat="1">
      <c r="A94" s="38"/>
      <c r="B94" s="39"/>
      <c r="C94" s="40"/>
      <c r="D94" s="230" t="s">
        <v>179</v>
      </c>
      <c r="E94" s="40"/>
      <c r="F94" s="231" t="s">
        <v>1612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179</v>
      </c>
      <c r="AU94" s="17" t="s">
        <v>82</v>
      </c>
    </row>
    <row r="95" s="14" customFormat="1">
      <c r="A95" s="14"/>
      <c r="B95" s="242"/>
      <c r="C95" s="243"/>
      <c r="D95" s="225" t="s">
        <v>181</v>
      </c>
      <c r="E95" s="244" t="s">
        <v>19</v>
      </c>
      <c r="F95" s="245" t="s">
        <v>1608</v>
      </c>
      <c r="G95" s="243"/>
      <c r="H95" s="246">
        <v>34.926000000000002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2" t="s">
        <v>181</v>
      </c>
      <c r="AU95" s="252" t="s">
        <v>82</v>
      </c>
      <c r="AV95" s="14" t="s">
        <v>82</v>
      </c>
      <c r="AW95" s="14" t="s">
        <v>33</v>
      </c>
      <c r="AX95" s="14" t="s">
        <v>80</v>
      </c>
      <c r="AY95" s="252" t="s">
        <v>168</v>
      </c>
    </row>
    <row r="96" s="2" customFormat="1" ht="16.5" customHeight="1">
      <c r="A96" s="38"/>
      <c r="B96" s="39"/>
      <c r="C96" s="212" t="s">
        <v>190</v>
      </c>
      <c r="D96" s="212" t="s">
        <v>170</v>
      </c>
      <c r="E96" s="213" t="s">
        <v>1613</v>
      </c>
      <c r="F96" s="214" t="s">
        <v>1614</v>
      </c>
      <c r="G96" s="215" t="s">
        <v>1605</v>
      </c>
      <c r="H96" s="216">
        <v>34.926000000000002</v>
      </c>
      <c r="I96" s="217"/>
      <c r="J96" s="218">
        <f>ROUND(I96*H96,2)</f>
        <v>0</v>
      </c>
      <c r="K96" s="214" t="s">
        <v>174</v>
      </c>
      <c r="L96" s="44"/>
      <c r="M96" s="219" t="s">
        <v>19</v>
      </c>
      <c r="N96" s="220" t="s">
        <v>43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175</v>
      </c>
      <c r="AT96" s="223" t="s">
        <v>170</v>
      </c>
      <c r="AU96" s="223" t="s">
        <v>82</v>
      </c>
      <c r="AY96" s="17" t="s">
        <v>168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80</v>
      </c>
      <c r="BK96" s="224">
        <f>ROUND(I96*H96,2)</f>
        <v>0</v>
      </c>
      <c r="BL96" s="17" t="s">
        <v>175</v>
      </c>
      <c r="BM96" s="223" t="s">
        <v>1615</v>
      </c>
    </row>
    <row r="97" s="2" customFormat="1">
      <c r="A97" s="38"/>
      <c r="B97" s="39"/>
      <c r="C97" s="40"/>
      <c r="D97" s="225" t="s">
        <v>177</v>
      </c>
      <c r="E97" s="40"/>
      <c r="F97" s="226" t="s">
        <v>1614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177</v>
      </c>
      <c r="AU97" s="17" t="s">
        <v>82</v>
      </c>
    </row>
    <row r="98" s="2" customFormat="1">
      <c r="A98" s="38"/>
      <c r="B98" s="39"/>
      <c r="C98" s="40"/>
      <c r="D98" s="230" t="s">
        <v>179</v>
      </c>
      <c r="E98" s="40"/>
      <c r="F98" s="231" t="s">
        <v>1616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179</v>
      </c>
      <c r="AU98" s="17" t="s">
        <v>82</v>
      </c>
    </row>
    <row r="99" s="14" customFormat="1">
      <c r="A99" s="14"/>
      <c r="B99" s="242"/>
      <c r="C99" s="243"/>
      <c r="D99" s="225" t="s">
        <v>181</v>
      </c>
      <c r="E99" s="244" t="s">
        <v>19</v>
      </c>
      <c r="F99" s="245" t="s">
        <v>1608</v>
      </c>
      <c r="G99" s="243"/>
      <c r="H99" s="246">
        <v>34.926000000000002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2" t="s">
        <v>181</v>
      </c>
      <c r="AU99" s="252" t="s">
        <v>82</v>
      </c>
      <c r="AV99" s="14" t="s">
        <v>82</v>
      </c>
      <c r="AW99" s="14" t="s">
        <v>33</v>
      </c>
      <c r="AX99" s="14" t="s">
        <v>80</v>
      </c>
      <c r="AY99" s="252" t="s">
        <v>168</v>
      </c>
    </row>
    <row r="100" s="2" customFormat="1" ht="16.5" customHeight="1">
      <c r="A100" s="38"/>
      <c r="B100" s="39"/>
      <c r="C100" s="212" t="s">
        <v>175</v>
      </c>
      <c r="D100" s="212" t="s">
        <v>170</v>
      </c>
      <c r="E100" s="213" t="s">
        <v>1617</v>
      </c>
      <c r="F100" s="214" t="s">
        <v>1618</v>
      </c>
      <c r="G100" s="215" t="s">
        <v>1619</v>
      </c>
      <c r="H100" s="216">
        <v>1</v>
      </c>
      <c r="I100" s="217"/>
      <c r="J100" s="218">
        <f>ROUND(I100*H100,2)</f>
        <v>0</v>
      </c>
      <c r="K100" s="214" t="s">
        <v>174</v>
      </c>
      <c r="L100" s="44"/>
      <c r="M100" s="219" t="s">
        <v>19</v>
      </c>
      <c r="N100" s="220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175</v>
      </c>
      <c r="AT100" s="223" t="s">
        <v>170</v>
      </c>
      <c r="AU100" s="223" t="s">
        <v>82</v>
      </c>
      <c r="AY100" s="17" t="s">
        <v>168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175</v>
      </c>
      <c r="BM100" s="223" t="s">
        <v>1620</v>
      </c>
    </row>
    <row r="101" s="2" customFormat="1">
      <c r="A101" s="38"/>
      <c r="B101" s="39"/>
      <c r="C101" s="40"/>
      <c r="D101" s="225" t="s">
        <v>177</v>
      </c>
      <c r="E101" s="40"/>
      <c r="F101" s="226" t="s">
        <v>1618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177</v>
      </c>
      <c r="AU101" s="17" t="s">
        <v>82</v>
      </c>
    </row>
    <row r="102" s="2" customFormat="1">
      <c r="A102" s="38"/>
      <c r="B102" s="39"/>
      <c r="C102" s="40"/>
      <c r="D102" s="230" t="s">
        <v>179</v>
      </c>
      <c r="E102" s="40"/>
      <c r="F102" s="231" t="s">
        <v>1621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179</v>
      </c>
      <c r="AU102" s="17" t="s">
        <v>82</v>
      </c>
    </row>
    <row r="103" s="2" customFormat="1">
      <c r="A103" s="38"/>
      <c r="B103" s="39"/>
      <c r="C103" s="40"/>
      <c r="D103" s="225" t="s">
        <v>196</v>
      </c>
      <c r="E103" s="40"/>
      <c r="F103" s="253" t="s">
        <v>1622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196</v>
      </c>
      <c r="AU103" s="17" t="s">
        <v>82</v>
      </c>
    </row>
    <row r="104" s="2" customFormat="1" ht="16.5" customHeight="1">
      <c r="A104" s="38"/>
      <c r="B104" s="39"/>
      <c r="C104" s="212" t="s">
        <v>203</v>
      </c>
      <c r="D104" s="212" t="s">
        <v>170</v>
      </c>
      <c r="E104" s="213" t="s">
        <v>1623</v>
      </c>
      <c r="F104" s="214" t="s">
        <v>1624</v>
      </c>
      <c r="G104" s="215" t="s">
        <v>1619</v>
      </c>
      <c r="H104" s="216">
        <v>1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1625</v>
      </c>
    </row>
    <row r="105" s="2" customFormat="1">
      <c r="A105" s="38"/>
      <c r="B105" s="39"/>
      <c r="C105" s="40"/>
      <c r="D105" s="225" t="s">
        <v>177</v>
      </c>
      <c r="E105" s="40"/>
      <c r="F105" s="226" t="s">
        <v>1624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="2" customFormat="1">
      <c r="A106" s="38"/>
      <c r="B106" s="39"/>
      <c r="C106" s="40"/>
      <c r="D106" s="230" t="s">
        <v>179</v>
      </c>
      <c r="E106" s="40"/>
      <c r="F106" s="231" t="s">
        <v>1626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="14" customFormat="1">
      <c r="A107" s="14"/>
      <c r="B107" s="242"/>
      <c r="C107" s="243"/>
      <c r="D107" s="225" t="s">
        <v>181</v>
      </c>
      <c r="E107" s="244" t="s">
        <v>19</v>
      </c>
      <c r="F107" s="245" t="s">
        <v>1627</v>
      </c>
      <c r="G107" s="243"/>
      <c r="H107" s="246">
        <v>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80</v>
      </c>
      <c r="AY107" s="252" t="s">
        <v>168</v>
      </c>
    </row>
    <row r="108" s="12" customFormat="1" ht="22.8" customHeight="1">
      <c r="A108" s="12"/>
      <c r="B108" s="196"/>
      <c r="C108" s="197"/>
      <c r="D108" s="198" t="s">
        <v>71</v>
      </c>
      <c r="E108" s="210" t="s">
        <v>1628</v>
      </c>
      <c r="F108" s="210" t="s">
        <v>1629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SUM(P109:P121)</f>
        <v>0</v>
      </c>
      <c r="Q108" s="204"/>
      <c r="R108" s="205">
        <f>SUM(R109:R121)</f>
        <v>0</v>
      </c>
      <c r="S108" s="204"/>
      <c r="T108" s="206">
        <f>SUM(T109:T121)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203</v>
      </c>
      <c r="AT108" s="208" t="s">
        <v>71</v>
      </c>
      <c r="AU108" s="208" t="s">
        <v>80</v>
      </c>
      <c r="AY108" s="207" t="s">
        <v>168</v>
      </c>
      <c r="BK108" s="209">
        <f>SUM(BK109:BK121)</f>
        <v>0</v>
      </c>
    </row>
    <row r="109" s="2" customFormat="1" ht="16.5" customHeight="1">
      <c r="A109" s="38"/>
      <c r="B109" s="39"/>
      <c r="C109" s="212" t="s">
        <v>209</v>
      </c>
      <c r="D109" s="212" t="s">
        <v>170</v>
      </c>
      <c r="E109" s="213" t="s">
        <v>1630</v>
      </c>
      <c r="F109" s="214" t="s">
        <v>1629</v>
      </c>
      <c r="G109" s="215" t="s">
        <v>1619</v>
      </c>
      <c r="H109" s="216">
        <v>1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1631</v>
      </c>
    </row>
    <row r="110" s="2" customFormat="1">
      <c r="A110" s="38"/>
      <c r="B110" s="39"/>
      <c r="C110" s="40"/>
      <c r="D110" s="225" t="s">
        <v>177</v>
      </c>
      <c r="E110" s="40"/>
      <c r="F110" s="226" t="s">
        <v>1629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="2" customFormat="1">
      <c r="A111" s="38"/>
      <c r="B111" s="39"/>
      <c r="C111" s="40"/>
      <c r="D111" s="230" t="s">
        <v>179</v>
      </c>
      <c r="E111" s="40"/>
      <c r="F111" s="231" t="s">
        <v>1632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="14" customFormat="1">
      <c r="A112" s="14"/>
      <c r="B112" s="242"/>
      <c r="C112" s="243"/>
      <c r="D112" s="225" t="s">
        <v>181</v>
      </c>
      <c r="E112" s="244" t="s">
        <v>19</v>
      </c>
      <c r="F112" s="245" t="s">
        <v>1633</v>
      </c>
      <c r="G112" s="243"/>
      <c r="H112" s="246">
        <v>1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2" t="s">
        <v>181</v>
      </c>
      <c r="AU112" s="252" t="s">
        <v>82</v>
      </c>
      <c r="AV112" s="14" t="s">
        <v>82</v>
      </c>
      <c r="AW112" s="14" t="s">
        <v>33</v>
      </c>
      <c r="AX112" s="14" t="s">
        <v>80</v>
      </c>
      <c r="AY112" s="252" t="s">
        <v>168</v>
      </c>
    </row>
    <row r="113" s="2" customFormat="1" ht="16.5" customHeight="1">
      <c r="A113" s="38"/>
      <c r="B113" s="39"/>
      <c r="C113" s="212" t="s">
        <v>215</v>
      </c>
      <c r="D113" s="212" t="s">
        <v>170</v>
      </c>
      <c r="E113" s="213" t="s">
        <v>1634</v>
      </c>
      <c r="F113" s="214" t="s">
        <v>1635</v>
      </c>
      <c r="G113" s="215" t="s">
        <v>1619</v>
      </c>
      <c r="H113" s="216">
        <v>1</v>
      </c>
      <c r="I113" s="217"/>
      <c r="J113" s="218">
        <f>ROUND(I113*H113,2)</f>
        <v>0</v>
      </c>
      <c r="K113" s="214" t="s">
        <v>174</v>
      </c>
      <c r="L113" s="44"/>
      <c r="M113" s="219" t="s">
        <v>19</v>
      </c>
      <c r="N113" s="220" t="s">
        <v>43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175</v>
      </c>
      <c r="AT113" s="223" t="s">
        <v>170</v>
      </c>
      <c r="AU113" s="223" t="s">
        <v>82</v>
      </c>
      <c r="AY113" s="17" t="s">
        <v>168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175</v>
      </c>
      <c r="BM113" s="223" t="s">
        <v>1636</v>
      </c>
    </row>
    <row r="114" s="2" customFormat="1">
      <c r="A114" s="38"/>
      <c r="B114" s="39"/>
      <c r="C114" s="40"/>
      <c r="D114" s="225" t="s">
        <v>177</v>
      </c>
      <c r="E114" s="40"/>
      <c r="F114" s="226" t="s">
        <v>1635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177</v>
      </c>
      <c r="AU114" s="17" t="s">
        <v>82</v>
      </c>
    </row>
    <row r="115" s="2" customFormat="1">
      <c r="A115" s="38"/>
      <c r="B115" s="39"/>
      <c r="C115" s="40"/>
      <c r="D115" s="230" t="s">
        <v>179</v>
      </c>
      <c r="E115" s="40"/>
      <c r="F115" s="231" t="s">
        <v>1637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179</v>
      </c>
      <c r="AU115" s="17" t="s">
        <v>82</v>
      </c>
    </row>
    <row r="116" s="14" customFormat="1">
      <c r="A116" s="14"/>
      <c r="B116" s="242"/>
      <c r="C116" s="243"/>
      <c r="D116" s="225" t="s">
        <v>181</v>
      </c>
      <c r="E116" s="244" t="s">
        <v>19</v>
      </c>
      <c r="F116" s="245" t="s">
        <v>1638</v>
      </c>
      <c r="G116" s="243"/>
      <c r="H116" s="246">
        <v>1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2" t="s">
        <v>181</v>
      </c>
      <c r="AU116" s="252" t="s">
        <v>82</v>
      </c>
      <c r="AV116" s="14" t="s">
        <v>82</v>
      </c>
      <c r="AW116" s="14" t="s">
        <v>33</v>
      </c>
      <c r="AX116" s="14" t="s">
        <v>80</v>
      </c>
      <c r="AY116" s="252" t="s">
        <v>168</v>
      </c>
    </row>
    <row r="117" s="2" customFormat="1" ht="16.5" customHeight="1">
      <c r="A117" s="38"/>
      <c r="B117" s="39"/>
      <c r="C117" s="212" t="s">
        <v>224</v>
      </c>
      <c r="D117" s="212" t="s">
        <v>170</v>
      </c>
      <c r="E117" s="213" t="s">
        <v>1639</v>
      </c>
      <c r="F117" s="214" t="s">
        <v>1640</v>
      </c>
      <c r="G117" s="215" t="s">
        <v>1619</v>
      </c>
      <c r="H117" s="216">
        <v>1</v>
      </c>
      <c r="I117" s="217"/>
      <c r="J117" s="218">
        <f>ROUND(I117*H117,2)</f>
        <v>0</v>
      </c>
      <c r="K117" s="214" t="s">
        <v>174</v>
      </c>
      <c r="L117" s="44"/>
      <c r="M117" s="219" t="s">
        <v>19</v>
      </c>
      <c r="N117" s="220" t="s">
        <v>43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175</v>
      </c>
      <c r="AT117" s="223" t="s">
        <v>170</v>
      </c>
      <c r="AU117" s="223" t="s">
        <v>82</v>
      </c>
      <c r="AY117" s="17" t="s">
        <v>168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175</v>
      </c>
      <c r="BM117" s="223" t="s">
        <v>1641</v>
      </c>
    </row>
    <row r="118" s="2" customFormat="1">
      <c r="A118" s="38"/>
      <c r="B118" s="39"/>
      <c r="C118" s="40"/>
      <c r="D118" s="225" t="s">
        <v>177</v>
      </c>
      <c r="E118" s="40"/>
      <c r="F118" s="226" t="s">
        <v>1640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177</v>
      </c>
      <c r="AU118" s="17" t="s">
        <v>82</v>
      </c>
    </row>
    <row r="119" s="2" customFormat="1">
      <c r="A119" s="38"/>
      <c r="B119" s="39"/>
      <c r="C119" s="40"/>
      <c r="D119" s="230" t="s">
        <v>179</v>
      </c>
      <c r="E119" s="40"/>
      <c r="F119" s="231" t="s">
        <v>1642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179</v>
      </c>
      <c r="AU119" s="17" t="s">
        <v>82</v>
      </c>
    </row>
    <row r="120" s="2" customFormat="1">
      <c r="A120" s="38"/>
      <c r="B120" s="39"/>
      <c r="C120" s="40"/>
      <c r="D120" s="225" t="s">
        <v>196</v>
      </c>
      <c r="E120" s="40"/>
      <c r="F120" s="253" t="s">
        <v>1643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196</v>
      </c>
      <c r="AU120" s="17" t="s">
        <v>82</v>
      </c>
    </row>
    <row r="121" s="14" customFormat="1">
      <c r="A121" s="14"/>
      <c r="B121" s="242"/>
      <c r="C121" s="243"/>
      <c r="D121" s="225" t="s">
        <v>181</v>
      </c>
      <c r="E121" s="244" t="s">
        <v>19</v>
      </c>
      <c r="F121" s="245" t="s">
        <v>1644</v>
      </c>
      <c r="G121" s="243"/>
      <c r="H121" s="246">
        <v>1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181</v>
      </c>
      <c r="AU121" s="252" t="s">
        <v>82</v>
      </c>
      <c r="AV121" s="14" t="s">
        <v>82</v>
      </c>
      <c r="AW121" s="14" t="s">
        <v>33</v>
      </c>
      <c r="AX121" s="14" t="s">
        <v>80</v>
      </c>
      <c r="AY121" s="252" t="s">
        <v>168</v>
      </c>
    </row>
    <row r="122" s="12" customFormat="1" ht="22.8" customHeight="1">
      <c r="A122" s="12"/>
      <c r="B122" s="196"/>
      <c r="C122" s="197"/>
      <c r="D122" s="198" t="s">
        <v>71</v>
      </c>
      <c r="E122" s="210" t="s">
        <v>1645</v>
      </c>
      <c r="F122" s="210" t="s">
        <v>1646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203</v>
      </c>
      <c r="AT122" s="208" t="s">
        <v>71</v>
      </c>
      <c r="AU122" s="208" t="s">
        <v>80</v>
      </c>
      <c r="AY122" s="207" t="s">
        <v>168</v>
      </c>
      <c r="BK122" s="209">
        <f>SUM(BK123:BK133)</f>
        <v>0</v>
      </c>
    </row>
    <row r="123" s="2" customFormat="1" ht="16.5" customHeight="1">
      <c r="A123" s="38"/>
      <c r="B123" s="39"/>
      <c r="C123" s="212" t="s">
        <v>231</v>
      </c>
      <c r="D123" s="212" t="s">
        <v>170</v>
      </c>
      <c r="E123" s="213" t="s">
        <v>1647</v>
      </c>
      <c r="F123" s="214" t="s">
        <v>1648</v>
      </c>
      <c r="G123" s="215" t="s">
        <v>1619</v>
      </c>
      <c r="H123" s="216">
        <v>1</v>
      </c>
      <c r="I123" s="217"/>
      <c r="J123" s="218">
        <f>ROUND(I123*H123,2)</f>
        <v>0</v>
      </c>
      <c r="K123" s="214" t="s">
        <v>174</v>
      </c>
      <c r="L123" s="44"/>
      <c r="M123" s="219" t="s">
        <v>19</v>
      </c>
      <c r="N123" s="220" t="s">
        <v>43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175</v>
      </c>
      <c r="AT123" s="223" t="s">
        <v>170</v>
      </c>
      <c r="AU123" s="223" t="s">
        <v>82</v>
      </c>
      <c r="AY123" s="17" t="s">
        <v>168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80</v>
      </c>
      <c r="BK123" s="224">
        <f>ROUND(I123*H123,2)</f>
        <v>0</v>
      </c>
      <c r="BL123" s="17" t="s">
        <v>175</v>
      </c>
      <c r="BM123" s="223" t="s">
        <v>1649</v>
      </c>
    </row>
    <row r="124" s="2" customFormat="1">
      <c r="A124" s="38"/>
      <c r="B124" s="39"/>
      <c r="C124" s="40"/>
      <c r="D124" s="225" t="s">
        <v>177</v>
      </c>
      <c r="E124" s="40"/>
      <c r="F124" s="226" t="s">
        <v>1648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177</v>
      </c>
      <c r="AU124" s="17" t="s">
        <v>82</v>
      </c>
    </row>
    <row r="125" s="2" customFormat="1">
      <c r="A125" s="38"/>
      <c r="B125" s="39"/>
      <c r="C125" s="40"/>
      <c r="D125" s="230" t="s">
        <v>179</v>
      </c>
      <c r="E125" s="40"/>
      <c r="F125" s="231" t="s">
        <v>1650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179</v>
      </c>
      <c r="AU125" s="17" t="s">
        <v>82</v>
      </c>
    </row>
    <row r="126" s="14" customFormat="1">
      <c r="A126" s="14"/>
      <c r="B126" s="242"/>
      <c r="C126" s="243"/>
      <c r="D126" s="225" t="s">
        <v>181</v>
      </c>
      <c r="E126" s="244" t="s">
        <v>19</v>
      </c>
      <c r="F126" s="245" t="s">
        <v>1651</v>
      </c>
      <c r="G126" s="243"/>
      <c r="H126" s="246">
        <v>1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33</v>
      </c>
      <c r="AX126" s="14" t="s">
        <v>80</v>
      </c>
      <c r="AY126" s="252" t="s">
        <v>168</v>
      </c>
    </row>
    <row r="127" s="2" customFormat="1" ht="16.5" customHeight="1">
      <c r="A127" s="38"/>
      <c r="B127" s="39"/>
      <c r="C127" s="212" t="s">
        <v>237</v>
      </c>
      <c r="D127" s="212" t="s">
        <v>170</v>
      </c>
      <c r="E127" s="213" t="s">
        <v>1652</v>
      </c>
      <c r="F127" s="214" t="s">
        <v>1653</v>
      </c>
      <c r="G127" s="215" t="s">
        <v>1619</v>
      </c>
      <c r="H127" s="216">
        <v>1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1654</v>
      </c>
    </row>
    <row r="128" s="2" customFormat="1">
      <c r="A128" s="38"/>
      <c r="B128" s="39"/>
      <c r="C128" s="40"/>
      <c r="D128" s="225" t="s">
        <v>177</v>
      </c>
      <c r="E128" s="40"/>
      <c r="F128" s="226" t="s">
        <v>1653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="2" customFormat="1">
      <c r="A129" s="38"/>
      <c r="B129" s="39"/>
      <c r="C129" s="40"/>
      <c r="D129" s="230" t="s">
        <v>179</v>
      </c>
      <c r="E129" s="40"/>
      <c r="F129" s="231" t="s">
        <v>1655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="2" customFormat="1" ht="16.5" customHeight="1">
      <c r="A130" s="38"/>
      <c r="B130" s="39"/>
      <c r="C130" s="212" t="s">
        <v>243</v>
      </c>
      <c r="D130" s="212" t="s">
        <v>170</v>
      </c>
      <c r="E130" s="213" t="s">
        <v>1656</v>
      </c>
      <c r="F130" s="214" t="s">
        <v>1657</v>
      </c>
      <c r="G130" s="215" t="s">
        <v>1619</v>
      </c>
      <c r="H130" s="216">
        <v>1</v>
      </c>
      <c r="I130" s="217"/>
      <c r="J130" s="218">
        <f>ROUND(I130*H130,2)</f>
        <v>0</v>
      </c>
      <c r="K130" s="214" t="s">
        <v>174</v>
      </c>
      <c r="L130" s="44"/>
      <c r="M130" s="219" t="s">
        <v>19</v>
      </c>
      <c r="N130" s="220" t="s">
        <v>43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1658</v>
      </c>
      <c r="AT130" s="223" t="s">
        <v>170</v>
      </c>
      <c r="AU130" s="223" t="s">
        <v>82</v>
      </c>
      <c r="AY130" s="17" t="s">
        <v>168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80</v>
      </c>
      <c r="BK130" s="224">
        <f>ROUND(I130*H130,2)</f>
        <v>0</v>
      </c>
      <c r="BL130" s="17" t="s">
        <v>1658</v>
      </c>
      <c r="BM130" s="223" t="s">
        <v>1659</v>
      </c>
    </row>
    <row r="131" s="2" customFormat="1">
      <c r="A131" s="38"/>
      <c r="B131" s="39"/>
      <c r="C131" s="40"/>
      <c r="D131" s="225" t="s">
        <v>177</v>
      </c>
      <c r="E131" s="40"/>
      <c r="F131" s="226" t="s">
        <v>1657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177</v>
      </c>
      <c r="AU131" s="17" t="s">
        <v>82</v>
      </c>
    </row>
    <row r="132" s="2" customFormat="1">
      <c r="A132" s="38"/>
      <c r="B132" s="39"/>
      <c r="C132" s="40"/>
      <c r="D132" s="230" t="s">
        <v>179</v>
      </c>
      <c r="E132" s="40"/>
      <c r="F132" s="231" t="s">
        <v>1660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179</v>
      </c>
      <c r="AU132" s="17" t="s">
        <v>82</v>
      </c>
    </row>
    <row r="133" s="14" customFormat="1">
      <c r="A133" s="14"/>
      <c r="B133" s="242"/>
      <c r="C133" s="243"/>
      <c r="D133" s="225" t="s">
        <v>181</v>
      </c>
      <c r="E133" s="244" t="s">
        <v>19</v>
      </c>
      <c r="F133" s="245" t="s">
        <v>1661</v>
      </c>
      <c r="G133" s="243"/>
      <c r="H133" s="246">
        <v>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181</v>
      </c>
      <c r="AU133" s="252" t="s">
        <v>82</v>
      </c>
      <c r="AV133" s="14" t="s">
        <v>82</v>
      </c>
      <c r="AW133" s="14" t="s">
        <v>33</v>
      </c>
      <c r="AX133" s="14" t="s">
        <v>72</v>
      </c>
      <c r="AY133" s="252" t="s">
        <v>168</v>
      </c>
    </row>
    <row r="134" s="12" customFormat="1" ht="22.8" customHeight="1">
      <c r="A134" s="12"/>
      <c r="B134" s="196"/>
      <c r="C134" s="197"/>
      <c r="D134" s="198" t="s">
        <v>71</v>
      </c>
      <c r="E134" s="210" t="s">
        <v>1662</v>
      </c>
      <c r="F134" s="210" t="s">
        <v>1663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SUM(P135:P138)</f>
        <v>0</v>
      </c>
      <c r="Q134" s="204"/>
      <c r="R134" s="205">
        <f>SUM(R135:R138)</f>
        <v>0</v>
      </c>
      <c r="S134" s="204"/>
      <c r="T134" s="206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203</v>
      </c>
      <c r="AT134" s="208" t="s">
        <v>71</v>
      </c>
      <c r="AU134" s="208" t="s">
        <v>80</v>
      </c>
      <c r="AY134" s="207" t="s">
        <v>168</v>
      </c>
      <c r="BK134" s="209">
        <f>SUM(BK135:BK138)</f>
        <v>0</v>
      </c>
    </row>
    <row r="135" s="2" customFormat="1" ht="16.5" customHeight="1">
      <c r="A135" s="38"/>
      <c r="B135" s="39"/>
      <c r="C135" s="212" t="s">
        <v>249</v>
      </c>
      <c r="D135" s="212" t="s">
        <v>170</v>
      </c>
      <c r="E135" s="213" t="s">
        <v>1664</v>
      </c>
      <c r="F135" s="214" t="s">
        <v>1665</v>
      </c>
      <c r="G135" s="215" t="s">
        <v>1619</v>
      </c>
      <c r="H135" s="216">
        <v>1</v>
      </c>
      <c r="I135" s="217"/>
      <c r="J135" s="218">
        <f>ROUND(I135*H135,2)</f>
        <v>0</v>
      </c>
      <c r="K135" s="214" t="s">
        <v>174</v>
      </c>
      <c r="L135" s="44"/>
      <c r="M135" s="219" t="s">
        <v>19</v>
      </c>
      <c r="N135" s="220" t="s">
        <v>43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175</v>
      </c>
      <c r="AT135" s="223" t="s">
        <v>170</v>
      </c>
      <c r="AU135" s="223" t="s">
        <v>82</v>
      </c>
      <c r="AY135" s="17" t="s">
        <v>168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80</v>
      </c>
      <c r="BK135" s="224">
        <f>ROUND(I135*H135,2)</f>
        <v>0</v>
      </c>
      <c r="BL135" s="17" t="s">
        <v>175</v>
      </c>
      <c r="BM135" s="223" t="s">
        <v>1666</v>
      </c>
    </row>
    <row r="136" s="2" customFormat="1">
      <c r="A136" s="38"/>
      <c r="B136" s="39"/>
      <c r="C136" s="40"/>
      <c r="D136" s="225" t="s">
        <v>177</v>
      </c>
      <c r="E136" s="40"/>
      <c r="F136" s="226" t="s">
        <v>1665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177</v>
      </c>
      <c r="AU136" s="17" t="s">
        <v>82</v>
      </c>
    </row>
    <row r="137" s="2" customFormat="1">
      <c r="A137" s="38"/>
      <c r="B137" s="39"/>
      <c r="C137" s="40"/>
      <c r="D137" s="230" t="s">
        <v>179</v>
      </c>
      <c r="E137" s="40"/>
      <c r="F137" s="231" t="s">
        <v>1667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179</v>
      </c>
      <c r="AU137" s="17" t="s">
        <v>82</v>
      </c>
    </row>
    <row r="138" s="14" customFormat="1">
      <c r="A138" s="14"/>
      <c r="B138" s="242"/>
      <c r="C138" s="243"/>
      <c r="D138" s="225" t="s">
        <v>181</v>
      </c>
      <c r="E138" s="244" t="s">
        <v>19</v>
      </c>
      <c r="F138" s="245" t="s">
        <v>1668</v>
      </c>
      <c r="G138" s="243"/>
      <c r="H138" s="246">
        <v>1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181</v>
      </c>
      <c r="AU138" s="252" t="s">
        <v>82</v>
      </c>
      <c r="AV138" s="14" t="s">
        <v>82</v>
      </c>
      <c r="AW138" s="14" t="s">
        <v>33</v>
      </c>
      <c r="AX138" s="14" t="s">
        <v>80</v>
      </c>
      <c r="AY138" s="252" t="s">
        <v>168</v>
      </c>
    </row>
    <row r="139" s="12" customFormat="1" ht="22.8" customHeight="1">
      <c r="A139" s="12"/>
      <c r="B139" s="196"/>
      <c r="C139" s="197"/>
      <c r="D139" s="198" t="s">
        <v>71</v>
      </c>
      <c r="E139" s="210" t="s">
        <v>1669</v>
      </c>
      <c r="F139" s="210" t="s">
        <v>1670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SUM(P140:P144)</f>
        <v>0</v>
      </c>
      <c r="Q139" s="204"/>
      <c r="R139" s="205">
        <f>SUM(R140:R144)</f>
        <v>0</v>
      </c>
      <c r="S139" s="204"/>
      <c r="T139" s="206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203</v>
      </c>
      <c r="AT139" s="208" t="s">
        <v>71</v>
      </c>
      <c r="AU139" s="208" t="s">
        <v>80</v>
      </c>
      <c r="AY139" s="207" t="s">
        <v>168</v>
      </c>
      <c r="BK139" s="209">
        <f>SUM(BK140:BK144)</f>
        <v>0</v>
      </c>
    </row>
    <row r="140" s="2" customFormat="1" ht="16.5" customHeight="1">
      <c r="A140" s="38"/>
      <c r="B140" s="39"/>
      <c r="C140" s="212" t="s">
        <v>255</v>
      </c>
      <c r="D140" s="212" t="s">
        <v>170</v>
      </c>
      <c r="E140" s="213" t="s">
        <v>1671</v>
      </c>
      <c r="F140" s="214" t="s">
        <v>1672</v>
      </c>
      <c r="G140" s="215" t="s">
        <v>218</v>
      </c>
      <c r="H140" s="216">
        <v>5000</v>
      </c>
      <c r="I140" s="217"/>
      <c r="J140" s="218">
        <f>ROUND(I140*H140,2)</f>
        <v>0</v>
      </c>
      <c r="K140" s="214" t="s">
        <v>174</v>
      </c>
      <c r="L140" s="44"/>
      <c r="M140" s="219" t="s">
        <v>19</v>
      </c>
      <c r="N140" s="220" t="s">
        <v>43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175</v>
      </c>
      <c r="AT140" s="223" t="s">
        <v>170</v>
      </c>
      <c r="AU140" s="223" t="s">
        <v>82</v>
      </c>
      <c r="AY140" s="17" t="s">
        <v>168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80</v>
      </c>
      <c r="BK140" s="224">
        <f>ROUND(I140*H140,2)</f>
        <v>0</v>
      </c>
      <c r="BL140" s="17" t="s">
        <v>175</v>
      </c>
      <c r="BM140" s="223" t="s">
        <v>1673</v>
      </c>
    </row>
    <row r="141" s="2" customFormat="1">
      <c r="A141" s="38"/>
      <c r="B141" s="39"/>
      <c r="C141" s="40"/>
      <c r="D141" s="225" t="s">
        <v>177</v>
      </c>
      <c r="E141" s="40"/>
      <c r="F141" s="226" t="s">
        <v>1672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177</v>
      </c>
      <c r="AU141" s="17" t="s">
        <v>82</v>
      </c>
    </row>
    <row r="142" s="2" customFormat="1">
      <c r="A142" s="38"/>
      <c r="B142" s="39"/>
      <c r="C142" s="40"/>
      <c r="D142" s="230" t="s">
        <v>179</v>
      </c>
      <c r="E142" s="40"/>
      <c r="F142" s="231" t="s">
        <v>1674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179</v>
      </c>
      <c r="AU142" s="17" t="s">
        <v>82</v>
      </c>
    </row>
    <row r="143" s="2" customFormat="1">
      <c r="A143" s="38"/>
      <c r="B143" s="39"/>
      <c r="C143" s="40"/>
      <c r="D143" s="225" t="s">
        <v>196</v>
      </c>
      <c r="E143" s="40"/>
      <c r="F143" s="253" t="s">
        <v>1675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196</v>
      </c>
      <c r="AU143" s="17" t="s">
        <v>82</v>
      </c>
    </row>
    <row r="144" s="14" customFormat="1">
      <c r="A144" s="14"/>
      <c r="B144" s="242"/>
      <c r="C144" s="243"/>
      <c r="D144" s="225" t="s">
        <v>181</v>
      </c>
      <c r="E144" s="244" t="s">
        <v>19</v>
      </c>
      <c r="F144" s="245" t="s">
        <v>1676</v>
      </c>
      <c r="G144" s="243"/>
      <c r="H144" s="246">
        <v>5000</v>
      </c>
      <c r="I144" s="247"/>
      <c r="J144" s="243"/>
      <c r="K144" s="243"/>
      <c r="L144" s="248"/>
      <c r="M144" s="268"/>
      <c r="N144" s="269"/>
      <c r="O144" s="269"/>
      <c r="P144" s="269"/>
      <c r="Q144" s="269"/>
      <c r="R144" s="269"/>
      <c r="S144" s="269"/>
      <c r="T144" s="27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181</v>
      </c>
      <c r="AU144" s="252" t="s">
        <v>82</v>
      </c>
      <c r="AV144" s="14" t="s">
        <v>82</v>
      </c>
      <c r="AW144" s="14" t="s">
        <v>33</v>
      </c>
      <c r="AX144" s="14" t="s">
        <v>80</v>
      </c>
      <c r="AY144" s="252" t="s">
        <v>168</v>
      </c>
    </row>
    <row r="145" s="2" customFormat="1" ht="6.96" customHeight="1">
      <c r="A145" s="38"/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44"/>
      <c r="M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</sheetData>
  <sheetProtection sheet="1" autoFilter="0" formatColumns="0" formatRows="0" objects="1" scenarios="1" spinCount="100000" saltValue="gJLLlPVDM3tuLyyR8u9LUydPmqb5zr74yX0GSd/y475hV66QYJeRMesV7jG4Ph22vtCP+RQSDqUjI7n9engKXw==" hashValue="sxivVY+7sv8qDCzGYWRUryS+trqOjs8Qv8tpL+JIz/6obCqyyEzLK4bZZFlxaXDk2fCwFAtMl1IkmycIeF9gwA==" algorithmName="SHA-512" password="CC35"/>
  <autoFilter ref="C84:K14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1_02/012103000"/>
    <hyperlink ref="F94" r:id="rId2" display="https://podminky.urs.cz/item/CS_URS_2021_02/012203000"/>
    <hyperlink ref="F98" r:id="rId3" display="https://podminky.urs.cz/item/CS_URS_2021_02/012303000"/>
    <hyperlink ref="F102" r:id="rId4" display="https://podminky.urs.cz/item/CS_URS_2021_02/013254000"/>
    <hyperlink ref="F106" r:id="rId5" display="https://podminky.urs.cz/item/CS_URS_2021_02/013294000"/>
    <hyperlink ref="F111" r:id="rId6" display="https://podminky.urs.cz/item/CS_URS_2021_02/030001000"/>
    <hyperlink ref="F115" r:id="rId7" display="https://podminky.urs.cz/item/CS_URS_2021_02/034303000"/>
    <hyperlink ref="F119" r:id="rId8" display="https://podminky.urs.cz/item/CS_URS_2021_02/034503000"/>
    <hyperlink ref="F125" r:id="rId9" display="https://podminky.urs.cz/item/CS_URS_2021_02/041903000"/>
    <hyperlink ref="F129" r:id="rId10" display="https://podminky.urs.cz/item/CS_URS_2021_02/043134000"/>
    <hyperlink ref="F132" r:id="rId11" display="https://podminky.urs.cz/item/CS_URS_2021_02/043203000"/>
    <hyperlink ref="F137" r:id="rId12" display="https://podminky.urs.cz/item/CS_URS_2021_02/075603000"/>
    <hyperlink ref="F142" r:id="rId13" display="https://podminky.urs.cz/item/CS_URS_2021_02/094002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4"/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1" customWidth="1"/>
    <col min="2" max="2" width="1.667969" style="271" customWidth="1"/>
    <col min="3" max="4" width="5" style="271" customWidth="1"/>
    <col min="5" max="5" width="11.66016" style="271" customWidth="1"/>
    <col min="6" max="6" width="9.160156" style="271" customWidth="1"/>
    <col min="7" max="7" width="5" style="271" customWidth="1"/>
    <col min="8" max="8" width="77.83203" style="271" customWidth="1"/>
    <col min="9" max="10" width="20" style="271" customWidth="1"/>
    <col min="11" max="11" width="1.667969" style="271" customWidth="1"/>
  </cols>
  <sheetData>
    <row r="1" s="1" customFormat="1" ht="37.5" customHeight="1"/>
    <row r="2" s="1" customFormat="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="15" customFormat="1" ht="45" customHeight="1">
      <c r="B3" s="275"/>
      <c r="C3" s="276" t="s">
        <v>1677</v>
      </c>
      <c r="D3" s="276"/>
      <c r="E3" s="276"/>
      <c r="F3" s="276"/>
      <c r="G3" s="276"/>
      <c r="H3" s="276"/>
      <c r="I3" s="276"/>
      <c r="J3" s="276"/>
      <c r="K3" s="277"/>
    </row>
    <row r="4" s="1" customFormat="1" ht="25.5" customHeight="1">
      <c r="B4" s="278"/>
      <c r="C4" s="279" t="s">
        <v>1678</v>
      </c>
      <c r="D4" s="279"/>
      <c r="E4" s="279"/>
      <c r="F4" s="279"/>
      <c r="G4" s="279"/>
      <c r="H4" s="279"/>
      <c r="I4" s="279"/>
      <c r="J4" s="279"/>
      <c r="K4" s="280"/>
    </row>
    <row r="5" s="1" customFormat="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="1" customFormat="1" ht="15" customHeight="1">
      <c r="B6" s="278"/>
      <c r="C6" s="282" t="s">
        <v>1679</v>
      </c>
      <c r="D6" s="282"/>
      <c r="E6" s="282"/>
      <c r="F6" s="282"/>
      <c r="G6" s="282"/>
      <c r="H6" s="282"/>
      <c r="I6" s="282"/>
      <c r="J6" s="282"/>
      <c r="K6" s="280"/>
    </row>
    <row r="7" s="1" customFormat="1" ht="15" customHeight="1">
      <c r="B7" s="283"/>
      <c r="C7" s="282" t="s">
        <v>1680</v>
      </c>
      <c r="D7" s="282"/>
      <c r="E7" s="282"/>
      <c r="F7" s="282"/>
      <c r="G7" s="282"/>
      <c r="H7" s="282"/>
      <c r="I7" s="282"/>
      <c r="J7" s="282"/>
      <c r="K7" s="280"/>
    </row>
    <row r="8" s="1" customFormat="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="1" customFormat="1" ht="15" customHeight="1">
      <c r="B9" s="283"/>
      <c r="C9" s="282" t="s">
        <v>1681</v>
      </c>
      <c r="D9" s="282"/>
      <c r="E9" s="282"/>
      <c r="F9" s="282"/>
      <c r="G9" s="282"/>
      <c r="H9" s="282"/>
      <c r="I9" s="282"/>
      <c r="J9" s="282"/>
      <c r="K9" s="280"/>
    </row>
    <row r="10" s="1" customFormat="1" ht="15" customHeight="1">
      <c r="B10" s="283"/>
      <c r="C10" s="282"/>
      <c r="D10" s="282" t="s">
        <v>1682</v>
      </c>
      <c r="E10" s="282"/>
      <c r="F10" s="282"/>
      <c r="G10" s="282"/>
      <c r="H10" s="282"/>
      <c r="I10" s="282"/>
      <c r="J10" s="282"/>
      <c r="K10" s="280"/>
    </row>
    <row r="11" s="1" customFormat="1" ht="15" customHeight="1">
      <c r="B11" s="283"/>
      <c r="C11" s="284"/>
      <c r="D11" s="282" t="s">
        <v>1683</v>
      </c>
      <c r="E11" s="282"/>
      <c r="F11" s="282"/>
      <c r="G11" s="282"/>
      <c r="H11" s="282"/>
      <c r="I11" s="282"/>
      <c r="J11" s="282"/>
      <c r="K11" s="280"/>
    </row>
    <row r="12" s="1" customFormat="1" ht="15" customHeight="1">
      <c r="B12" s="283"/>
      <c r="C12" s="284"/>
      <c r="D12" s="282"/>
      <c r="E12" s="282"/>
      <c r="F12" s="282"/>
      <c r="G12" s="282"/>
      <c r="H12" s="282"/>
      <c r="I12" s="282"/>
      <c r="J12" s="282"/>
      <c r="K12" s="280"/>
    </row>
    <row r="13" s="1" customFormat="1" ht="15" customHeight="1">
      <c r="B13" s="283"/>
      <c r="C13" s="284"/>
      <c r="D13" s="285" t="s">
        <v>1684</v>
      </c>
      <c r="E13" s="282"/>
      <c r="F13" s="282"/>
      <c r="G13" s="282"/>
      <c r="H13" s="282"/>
      <c r="I13" s="282"/>
      <c r="J13" s="282"/>
      <c r="K13" s="280"/>
    </row>
    <row r="14" s="1" customFormat="1" ht="12.75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0"/>
    </row>
    <row r="15" s="1" customFormat="1" ht="15" customHeight="1">
      <c r="B15" s="283"/>
      <c r="C15" s="284"/>
      <c r="D15" s="282" t="s">
        <v>1685</v>
      </c>
      <c r="E15" s="282"/>
      <c r="F15" s="282"/>
      <c r="G15" s="282"/>
      <c r="H15" s="282"/>
      <c r="I15" s="282"/>
      <c r="J15" s="282"/>
      <c r="K15" s="280"/>
    </row>
    <row r="16" s="1" customFormat="1" ht="15" customHeight="1">
      <c r="B16" s="283"/>
      <c r="C16" s="284"/>
      <c r="D16" s="282" t="s">
        <v>1686</v>
      </c>
      <c r="E16" s="282"/>
      <c r="F16" s="282"/>
      <c r="G16" s="282"/>
      <c r="H16" s="282"/>
      <c r="I16" s="282"/>
      <c r="J16" s="282"/>
      <c r="K16" s="280"/>
    </row>
    <row r="17" s="1" customFormat="1" ht="15" customHeight="1">
      <c r="B17" s="283"/>
      <c r="C17" s="284"/>
      <c r="D17" s="282" t="s">
        <v>1687</v>
      </c>
      <c r="E17" s="282"/>
      <c r="F17" s="282"/>
      <c r="G17" s="282"/>
      <c r="H17" s="282"/>
      <c r="I17" s="282"/>
      <c r="J17" s="282"/>
      <c r="K17" s="280"/>
    </row>
    <row r="18" s="1" customFormat="1" ht="15" customHeight="1">
      <c r="B18" s="283"/>
      <c r="C18" s="284"/>
      <c r="D18" s="284"/>
      <c r="E18" s="286" t="s">
        <v>79</v>
      </c>
      <c r="F18" s="282" t="s">
        <v>1688</v>
      </c>
      <c r="G18" s="282"/>
      <c r="H18" s="282"/>
      <c r="I18" s="282"/>
      <c r="J18" s="282"/>
      <c r="K18" s="280"/>
    </row>
    <row r="19" s="1" customFormat="1" ht="15" customHeight="1">
      <c r="B19" s="283"/>
      <c r="C19" s="284"/>
      <c r="D19" s="284"/>
      <c r="E19" s="286" t="s">
        <v>1689</v>
      </c>
      <c r="F19" s="282" t="s">
        <v>1690</v>
      </c>
      <c r="G19" s="282"/>
      <c r="H19" s="282"/>
      <c r="I19" s="282"/>
      <c r="J19" s="282"/>
      <c r="K19" s="280"/>
    </row>
    <row r="20" s="1" customFormat="1" ht="15" customHeight="1">
      <c r="B20" s="283"/>
      <c r="C20" s="284"/>
      <c r="D20" s="284"/>
      <c r="E20" s="286" t="s">
        <v>1691</v>
      </c>
      <c r="F20" s="282" t="s">
        <v>1692</v>
      </c>
      <c r="G20" s="282"/>
      <c r="H20" s="282"/>
      <c r="I20" s="282"/>
      <c r="J20" s="282"/>
      <c r="K20" s="280"/>
    </row>
    <row r="21" s="1" customFormat="1" ht="15" customHeight="1">
      <c r="B21" s="283"/>
      <c r="C21" s="284"/>
      <c r="D21" s="284"/>
      <c r="E21" s="286" t="s">
        <v>141</v>
      </c>
      <c r="F21" s="282" t="s">
        <v>142</v>
      </c>
      <c r="G21" s="282"/>
      <c r="H21" s="282"/>
      <c r="I21" s="282"/>
      <c r="J21" s="282"/>
      <c r="K21" s="280"/>
    </row>
    <row r="22" s="1" customFormat="1" ht="15" customHeight="1">
      <c r="B22" s="283"/>
      <c r="C22" s="284"/>
      <c r="D22" s="284"/>
      <c r="E22" s="286" t="s">
        <v>1693</v>
      </c>
      <c r="F22" s="282" t="s">
        <v>1694</v>
      </c>
      <c r="G22" s="282"/>
      <c r="H22" s="282"/>
      <c r="I22" s="282"/>
      <c r="J22" s="282"/>
      <c r="K22" s="280"/>
    </row>
    <row r="23" s="1" customFormat="1" ht="15" customHeight="1">
      <c r="B23" s="283"/>
      <c r="C23" s="284"/>
      <c r="D23" s="284"/>
      <c r="E23" s="286" t="s">
        <v>91</v>
      </c>
      <c r="F23" s="282" t="s">
        <v>1695</v>
      </c>
      <c r="G23" s="282"/>
      <c r="H23" s="282"/>
      <c r="I23" s="282"/>
      <c r="J23" s="282"/>
      <c r="K23" s="280"/>
    </row>
    <row r="24" s="1" customFormat="1" ht="12.75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0"/>
    </row>
    <row r="25" s="1" customFormat="1" ht="15" customHeight="1">
      <c r="B25" s="283"/>
      <c r="C25" s="282" t="s">
        <v>1696</v>
      </c>
      <c r="D25" s="282"/>
      <c r="E25" s="282"/>
      <c r="F25" s="282"/>
      <c r="G25" s="282"/>
      <c r="H25" s="282"/>
      <c r="I25" s="282"/>
      <c r="J25" s="282"/>
      <c r="K25" s="280"/>
    </row>
    <row r="26" s="1" customFormat="1" ht="15" customHeight="1">
      <c r="B26" s="283"/>
      <c r="C26" s="282" t="s">
        <v>1697</v>
      </c>
      <c r="D26" s="282"/>
      <c r="E26" s="282"/>
      <c r="F26" s="282"/>
      <c r="G26" s="282"/>
      <c r="H26" s="282"/>
      <c r="I26" s="282"/>
      <c r="J26" s="282"/>
      <c r="K26" s="280"/>
    </row>
    <row r="27" s="1" customFormat="1" ht="15" customHeight="1">
      <c r="B27" s="283"/>
      <c r="C27" s="282"/>
      <c r="D27" s="282" t="s">
        <v>1698</v>
      </c>
      <c r="E27" s="282"/>
      <c r="F27" s="282"/>
      <c r="G27" s="282"/>
      <c r="H27" s="282"/>
      <c r="I27" s="282"/>
      <c r="J27" s="282"/>
      <c r="K27" s="280"/>
    </row>
    <row r="28" s="1" customFormat="1" ht="15" customHeight="1">
      <c r="B28" s="283"/>
      <c r="C28" s="284"/>
      <c r="D28" s="282" t="s">
        <v>1699</v>
      </c>
      <c r="E28" s="282"/>
      <c r="F28" s="282"/>
      <c r="G28" s="282"/>
      <c r="H28" s="282"/>
      <c r="I28" s="282"/>
      <c r="J28" s="282"/>
      <c r="K28" s="280"/>
    </row>
    <row r="29" s="1" customFormat="1" ht="12.75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0"/>
    </row>
    <row r="30" s="1" customFormat="1" ht="15" customHeight="1">
      <c r="B30" s="283"/>
      <c r="C30" s="284"/>
      <c r="D30" s="282" t="s">
        <v>1700</v>
      </c>
      <c r="E30" s="282"/>
      <c r="F30" s="282"/>
      <c r="G30" s="282"/>
      <c r="H30" s="282"/>
      <c r="I30" s="282"/>
      <c r="J30" s="282"/>
      <c r="K30" s="280"/>
    </row>
    <row r="31" s="1" customFormat="1" ht="15" customHeight="1">
      <c r="B31" s="283"/>
      <c r="C31" s="284"/>
      <c r="D31" s="282" t="s">
        <v>1701</v>
      </c>
      <c r="E31" s="282"/>
      <c r="F31" s="282"/>
      <c r="G31" s="282"/>
      <c r="H31" s="282"/>
      <c r="I31" s="282"/>
      <c r="J31" s="282"/>
      <c r="K31" s="280"/>
    </row>
    <row r="32" s="1" customFormat="1" ht="12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0"/>
    </row>
    <row r="33" s="1" customFormat="1" ht="15" customHeight="1">
      <c r="B33" s="283"/>
      <c r="C33" s="284"/>
      <c r="D33" s="282" t="s">
        <v>1702</v>
      </c>
      <c r="E33" s="282"/>
      <c r="F33" s="282"/>
      <c r="G33" s="282"/>
      <c r="H33" s="282"/>
      <c r="I33" s="282"/>
      <c r="J33" s="282"/>
      <c r="K33" s="280"/>
    </row>
    <row r="34" s="1" customFormat="1" ht="15" customHeight="1">
      <c r="B34" s="283"/>
      <c r="C34" s="284"/>
      <c r="D34" s="282" t="s">
        <v>1703</v>
      </c>
      <c r="E34" s="282"/>
      <c r="F34" s="282"/>
      <c r="G34" s="282"/>
      <c r="H34" s="282"/>
      <c r="I34" s="282"/>
      <c r="J34" s="282"/>
      <c r="K34" s="280"/>
    </row>
    <row r="35" s="1" customFormat="1" ht="15" customHeight="1">
      <c r="B35" s="283"/>
      <c r="C35" s="284"/>
      <c r="D35" s="282" t="s">
        <v>1704</v>
      </c>
      <c r="E35" s="282"/>
      <c r="F35" s="282"/>
      <c r="G35" s="282"/>
      <c r="H35" s="282"/>
      <c r="I35" s="282"/>
      <c r="J35" s="282"/>
      <c r="K35" s="280"/>
    </row>
    <row r="36" s="1" customFormat="1" ht="15" customHeight="1">
      <c r="B36" s="283"/>
      <c r="C36" s="284"/>
      <c r="D36" s="282"/>
      <c r="E36" s="285" t="s">
        <v>154</v>
      </c>
      <c r="F36" s="282"/>
      <c r="G36" s="282" t="s">
        <v>1705</v>
      </c>
      <c r="H36" s="282"/>
      <c r="I36" s="282"/>
      <c r="J36" s="282"/>
      <c r="K36" s="280"/>
    </row>
    <row r="37" s="1" customFormat="1" ht="30.75" customHeight="1">
      <c r="B37" s="283"/>
      <c r="C37" s="284"/>
      <c r="D37" s="282"/>
      <c r="E37" s="285" t="s">
        <v>1706</v>
      </c>
      <c r="F37" s="282"/>
      <c r="G37" s="282" t="s">
        <v>1707</v>
      </c>
      <c r="H37" s="282"/>
      <c r="I37" s="282"/>
      <c r="J37" s="282"/>
      <c r="K37" s="280"/>
    </row>
    <row r="38" s="1" customFormat="1" ht="15" customHeight="1">
      <c r="B38" s="283"/>
      <c r="C38" s="284"/>
      <c r="D38" s="282"/>
      <c r="E38" s="285" t="s">
        <v>53</v>
      </c>
      <c r="F38" s="282"/>
      <c r="G38" s="282" t="s">
        <v>1708</v>
      </c>
      <c r="H38" s="282"/>
      <c r="I38" s="282"/>
      <c r="J38" s="282"/>
      <c r="K38" s="280"/>
    </row>
    <row r="39" s="1" customFormat="1" ht="15" customHeight="1">
      <c r="B39" s="283"/>
      <c r="C39" s="284"/>
      <c r="D39" s="282"/>
      <c r="E39" s="285" t="s">
        <v>54</v>
      </c>
      <c r="F39" s="282"/>
      <c r="G39" s="282" t="s">
        <v>1709</v>
      </c>
      <c r="H39" s="282"/>
      <c r="I39" s="282"/>
      <c r="J39" s="282"/>
      <c r="K39" s="280"/>
    </row>
    <row r="40" s="1" customFormat="1" ht="15" customHeight="1">
      <c r="B40" s="283"/>
      <c r="C40" s="284"/>
      <c r="D40" s="282"/>
      <c r="E40" s="285" t="s">
        <v>155</v>
      </c>
      <c r="F40" s="282"/>
      <c r="G40" s="282" t="s">
        <v>1710</v>
      </c>
      <c r="H40" s="282"/>
      <c r="I40" s="282"/>
      <c r="J40" s="282"/>
      <c r="K40" s="280"/>
    </row>
    <row r="41" s="1" customFormat="1" ht="15" customHeight="1">
      <c r="B41" s="283"/>
      <c r="C41" s="284"/>
      <c r="D41" s="282"/>
      <c r="E41" s="285" t="s">
        <v>156</v>
      </c>
      <c r="F41" s="282"/>
      <c r="G41" s="282" t="s">
        <v>1711</v>
      </c>
      <c r="H41" s="282"/>
      <c r="I41" s="282"/>
      <c r="J41" s="282"/>
      <c r="K41" s="280"/>
    </row>
    <row r="42" s="1" customFormat="1" ht="15" customHeight="1">
      <c r="B42" s="283"/>
      <c r="C42" s="284"/>
      <c r="D42" s="282"/>
      <c r="E42" s="285" t="s">
        <v>1712</v>
      </c>
      <c r="F42" s="282"/>
      <c r="G42" s="282" t="s">
        <v>1713</v>
      </c>
      <c r="H42" s="282"/>
      <c r="I42" s="282"/>
      <c r="J42" s="282"/>
      <c r="K42" s="280"/>
    </row>
    <row r="43" s="1" customFormat="1" ht="15" customHeight="1">
      <c r="B43" s="283"/>
      <c r="C43" s="284"/>
      <c r="D43" s="282"/>
      <c r="E43" s="285"/>
      <c r="F43" s="282"/>
      <c r="G43" s="282" t="s">
        <v>1714</v>
      </c>
      <c r="H43" s="282"/>
      <c r="I43" s="282"/>
      <c r="J43" s="282"/>
      <c r="K43" s="280"/>
    </row>
    <row r="44" s="1" customFormat="1" ht="15" customHeight="1">
      <c r="B44" s="283"/>
      <c r="C44" s="284"/>
      <c r="D44" s="282"/>
      <c r="E44" s="285" t="s">
        <v>1715</v>
      </c>
      <c r="F44" s="282"/>
      <c r="G44" s="282" t="s">
        <v>1716</v>
      </c>
      <c r="H44" s="282"/>
      <c r="I44" s="282"/>
      <c r="J44" s="282"/>
      <c r="K44" s="280"/>
    </row>
    <row r="45" s="1" customFormat="1" ht="15" customHeight="1">
      <c r="B45" s="283"/>
      <c r="C45" s="284"/>
      <c r="D45" s="282"/>
      <c r="E45" s="285" t="s">
        <v>158</v>
      </c>
      <c r="F45" s="282"/>
      <c r="G45" s="282" t="s">
        <v>1717</v>
      </c>
      <c r="H45" s="282"/>
      <c r="I45" s="282"/>
      <c r="J45" s="282"/>
      <c r="K45" s="280"/>
    </row>
    <row r="46" s="1" customFormat="1" ht="12.75" customHeight="1">
      <c r="B46" s="283"/>
      <c r="C46" s="284"/>
      <c r="D46" s="282"/>
      <c r="E46" s="282"/>
      <c r="F46" s="282"/>
      <c r="G46" s="282"/>
      <c r="H46" s="282"/>
      <c r="I46" s="282"/>
      <c r="J46" s="282"/>
      <c r="K46" s="280"/>
    </row>
    <row r="47" s="1" customFormat="1" ht="15" customHeight="1">
      <c r="B47" s="283"/>
      <c r="C47" s="284"/>
      <c r="D47" s="282" t="s">
        <v>1718</v>
      </c>
      <c r="E47" s="282"/>
      <c r="F47" s="282"/>
      <c r="G47" s="282"/>
      <c r="H47" s="282"/>
      <c r="I47" s="282"/>
      <c r="J47" s="282"/>
      <c r="K47" s="280"/>
    </row>
    <row r="48" s="1" customFormat="1" ht="15" customHeight="1">
      <c r="B48" s="283"/>
      <c r="C48" s="284"/>
      <c r="D48" s="284"/>
      <c r="E48" s="282" t="s">
        <v>1719</v>
      </c>
      <c r="F48" s="282"/>
      <c r="G48" s="282"/>
      <c r="H48" s="282"/>
      <c r="I48" s="282"/>
      <c r="J48" s="282"/>
      <c r="K48" s="280"/>
    </row>
    <row r="49" s="1" customFormat="1" ht="15" customHeight="1">
      <c r="B49" s="283"/>
      <c r="C49" s="284"/>
      <c r="D49" s="284"/>
      <c r="E49" s="282" t="s">
        <v>1720</v>
      </c>
      <c r="F49" s="282"/>
      <c r="G49" s="282"/>
      <c r="H49" s="282"/>
      <c r="I49" s="282"/>
      <c r="J49" s="282"/>
      <c r="K49" s="280"/>
    </row>
    <row r="50" s="1" customFormat="1" ht="15" customHeight="1">
      <c r="B50" s="283"/>
      <c r="C50" s="284"/>
      <c r="D50" s="284"/>
      <c r="E50" s="282" t="s">
        <v>1721</v>
      </c>
      <c r="F50" s="282"/>
      <c r="G50" s="282"/>
      <c r="H50" s="282"/>
      <c r="I50" s="282"/>
      <c r="J50" s="282"/>
      <c r="K50" s="280"/>
    </row>
    <row r="51" s="1" customFormat="1" ht="15" customHeight="1">
      <c r="B51" s="283"/>
      <c r="C51" s="284"/>
      <c r="D51" s="282" t="s">
        <v>1722</v>
      </c>
      <c r="E51" s="282"/>
      <c r="F51" s="282"/>
      <c r="G51" s="282"/>
      <c r="H51" s="282"/>
      <c r="I51" s="282"/>
      <c r="J51" s="282"/>
      <c r="K51" s="280"/>
    </row>
    <row r="52" s="1" customFormat="1" ht="25.5" customHeight="1">
      <c r="B52" s="278"/>
      <c r="C52" s="279" t="s">
        <v>1723</v>
      </c>
      <c r="D52" s="279"/>
      <c r="E52" s="279"/>
      <c r="F52" s="279"/>
      <c r="G52" s="279"/>
      <c r="H52" s="279"/>
      <c r="I52" s="279"/>
      <c r="J52" s="279"/>
      <c r="K52" s="280"/>
    </row>
    <row r="53" s="1" customFormat="1" ht="5.25" customHeight="1">
      <c r="B53" s="278"/>
      <c r="C53" s="281"/>
      <c r="D53" s="281"/>
      <c r="E53" s="281"/>
      <c r="F53" s="281"/>
      <c r="G53" s="281"/>
      <c r="H53" s="281"/>
      <c r="I53" s="281"/>
      <c r="J53" s="281"/>
      <c r="K53" s="280"/>
    </row>
    <row r="54" s="1" customFormat="1" ht="15" customHeight="1">
      <c r="B54" s="278"/>
      <c r="C54" s="282" t="s">
        <v>1724</v>
      </c>
      <c r="D54" s="282"/>
      <c r="E54" s="282"/>
      <c r="F54" s="282"/>
      <c r="G54" s="282"/>
      <c r="H54" s="282"/>
      <c r="I54" s="282"/>
      <c r="J54" s="282"/>
      <c r="K54" s="280"/>
    </row>
    <row r="55" s="1" customFormat="1" ht="15" customHeight="1">
      <c r="B55" s="278"/>
      <c r="C55" s="282" t="s">
        <v>1725</v>
      </c>
      <c r="D55" s="282"/>
      <c r="E55" s="282"/>
      <c r="F55" s="282"/>
      <c r="G55" s="282"/>
      <c r="H55" s="282"/>
      <c r="I55" s="282"/>
      <c r="J55" s="282"/>
      <c r="K55" s="280"/>
    </row>
    <row r="56" s="1" customFormat="1" ht="12.75" customHeight="1">
      <c r="B56" s="278"/>
      <c r="C56" s="282"/>
      <c r="D56" s="282"/>
      <c r="E56" s="282"/>
      <c r="F56" s="282"/>
      <c r="G56" s="282"/>
      <c r="H56" s="282"/>
      <c r="I56" s="282"/>
      <c r="J56" s="282"/>
      <c r="K56" s="280"/>
    </row>
    <row r="57" s="1" customFormat="1" ht="15" customHeight="1">
      <c r="B57" s="278"/>
      <c r="C57" s="282" t="s">
        <v>1726</v>
      </c>
      <c r="D57" s="282"/>
      <c r="E57" s="282"/>
      <c r="F57" s="282"/>
      <c r="G57" s="282"/>
      <c r="H57" s="282"/>
      <c r="I57" s="282"/>
      <c r="J57" s="282"/>
      <c r="K57" s="280"/>
    </row>
    <row r="58" s="1" customFormat="1" ht="15" customHeight="1">
      <c r="B58" s="278"/>
      <c r="C58" s="284"/>
      <c r="D58" s="282" t="s">
        <v>1727</v>
      </c>
      <c r="E58" s="282"/>
      <c r="F58" s="282"/>
      <c r="G58" s="282"/>
      <c r="H58" s="282"/>
      <c r="I58" s="282"/>
      <c r="J58" s="282"/>
      <c r="K58" s="280"/>
    </row>
    <row r="59" s="1" customFormat="1" ht="15" customHeight="1">
      <c r="B59" s="278"/>
      <c r="C59" s="284"/>
      <c r="D59" s="282" t="s">
        <v>1728</v>
      </c>
      <c r="E59" s="282"/>
      <c r="F59" s="282"/>
      <c r="G59" s="282"/>
      <c r="H59" s="282"/>
      <c r="I59" s="282"/>
      <c r="J59" s="282"/>
      <c r="K59" s="280"/>
    </row>
    <row r="60" s="1" customFormat="1" ht="15" customHeight="1">
      <c r="B60" s="278"/>
      <c r="C60" s="284"/>
      <c r="D60" s="282" t="s">
        <v>1729</v>
      </c>
      <c r="E60" s="282"/>
      <c r="F60" s="282"/>
      <c r="G60" s="282"/>
      <c r="H60" s="282"/>
      <c r="I60" s="282"/>
      <c r="J60" s="282"/>
      <c r="K60" s="280"/>
    </row>
    <row r="61" s="1" customFormat="1" ht="15" customHeight="1">
      <c r="B61" s="278"/>
      <c r="C61" s="284"/>
      <c r="D61" s="282" t="s">
        <v>1730</v>
      </c>
      <c r="E61" s="282"/>
      <c r="F61" s="282"/>
      <c r="G61" s="282"/>
      <c r="H61" s="282"/>
      <c r="I61" s="282"/>
      <c r="J61" s="282"/>
      <c r="K61" s="280"/>
    </row>
    <row r="62" s="1" customFormat="1" ht="15" customHeight="1">
      <c r="B62" s="278"/>
      <c r="C62" s="284"/>
      <c r="D62" s="287" t="s">
        <v>1731</v>
      </c>
      <c r="E62" s="287"/>
      <c r="F62" s="287"/>
      <c r="G62" s="287"/>
      <c r="H62" s="287"/>
      <c r="I62" s="287"/>
      <c r="J62" s="287"/>
      <c r="K62" s="280"/>
    </row>
    <row r="63" s="1" customFormat="1" ht="15" customHeight="1">
      <c r="B63" s="278"/>
      <c r="C63" s="284"/>
      <c r="D63" s="282" t="s">
        <v>1732</v>
      </c>
      <c r="E63" s="282"/>
      <c r="F63" s="282"/>
      <c r="G63" s="282"/>
      <c r="H63" s="282"/>
      <c r="I63" s="282"/>
      <c r="J63" s="282"/>
      <c r="K63" s="280"/>
    </row>
    <row r="64" s="1" customFormat="1" ht="12.75" customHeight="1">
      <c r="B64" s="278"/>
      <c r="C64" s="284"/>
      <c r="D64" s="284"/>
      <c r="E64" s="288"/>
      <c r="F64" s="284"/>
      <c r="G64" s="284"/>
      <c r="H64" s="284"/>
      <c r="I64" s="284"/>
      <c r="J64" s="284"/>
      <c r="K64" s="280"/>
    </row>
    <row r="65" s="1" customFormat="1" ht="15" customHeight="1">
      <c r="B65" s="278"/>
      <c r="C65" s="284"/>
      <c r="D65" s="282" t="s">
        <v>1733</v>
      </c>
      <c r="E65" s="282"/>
      <c r="F65" s="282"/>
      <c r="G65" s="282"/>
      <c r="H65" s="282"/>
      <c r="I65" s="282"/>
      <c r="J65" s="282"/>
      <c r="K65" s="280"/>
    </row>
    <row r="66" s="1" customFormat="1" ht="15" customHeight="1">
      <c r="B66" s="278"/>
      <c r="C66" s="284"/>
      <c r="D66" s="287" t="s">
        <v>1734</v>
      </c>
      <c r="E66" s="287"/>
      <c r="F66" s="287"/>
      <c r="G66" s="287"/>
      <c r="H66" s="287"/>
      <c r="I66" s="287"/>
      <c r="J66" s="287"/>
      <c r="K66" s="280"/>
    </row>
    <row r="67" s="1" customFormat="1" ht="15" customHeight="1">
      <c r="B67" s="278"/>
      <c r="C67" s="284"/>
      <c r="D67" s="282" t="s">
        <v>1735</v>
      </c>
      <c r="E67" s="282"/>
      <c r="F67" s="282"/>
      <c r="G67" s="282"/>
      <c r="H67" s="282"/>
      <c r="I67" s="282"/>
      <c r="J67" s="282"/>
      <c r="K67" s="280"/>
    </row>
    <row r="68" s="1" customFormat="1" ht="15" customHeight="1">
      <c r="B68" s="278"/>
      <c r="C68" s="284"/>
      <c r="D68" s="282" t="s">
        <v>1736</v>
      </c>
      <c r="E68" s="282"/>
      <c r="F68" s="282"/>
      <c r="G68" s="282"/>
      <c r="H68" s="282"/>
      <c r="I68" s="282"/>
      <c r="J68" s="282"/>
      <c r="K68" s="280"/>
    </row>
    <row r="69" s="1" customFormat="1" ht="15" customHeight="1">
      <c r="B69" s="278"/>
      <c r="C69" s="284"/>
      <c r="D69" s="282" t="s">
        <v>1737</v>
      </c>
      <c r="E69" s="282"/>
      <c r="F69" s="282"/>
      <c r="G69" s="282"/>
      <c r="H69" s="282"/>
      <c r="I69" s="282"/>
      <c r="J69" s="282"/>
      <c r="K69" s="280"/>
    </row>
    <row r="70" s="1" customFormat="1" ht="15" customHeight="1">
      <c r="B70" s="278"/>
      <c r="C70" s="284"/>
      <c r="D70" s="282" t="s">
        <v>1738</v>
      </c>
      <c r="E70" s="282"/>
      <c r="F70" s="282"/>
      <c r="G70" s="282"/>
      <c r="H70" s="282"/>
      <c r="I70" s="282"/>
      <c r="J70" s="282"/>
      <c r="K70" s="280"/>
    </row>
    <row r="71" s="1" customFormat="1" ht="12.75" customHeight="1">
      <c r="B71" s="289"/>
      <c r="C71" s="290"/>
      <c r="D71" s="290"/>
      <c r="E71" s="290"/>
      <c r="F71" s="290"/>
      <c r="G71" s="290"/>
      <c r="H71" s="290"/>
      <c r="I71" s="290"/>
      <c r="J71" s="290"/>
      <c r="K71" s="291"/>
    </row>
    <row r="72" s="1" customFormat="1" ht="18.75" customHeight="1">
      <c r="B72" s="292"/>
      <c r="C72" s="292"/>
      <c r="D72" s="292"/>
      <c r="E72" s="292"/>
      <c r="F72" s="292"/>
      <c r="G72" s="292"/>
      <c r="H72" s="292"/>
      <c r="I72" s="292"/>
      <c r="J72" s="292"/>
      <c r="K72" s="293"/>
    </row>
    <row r="73" s="1" customFormat="1" ht="18.75" customHeight="1">
      <c r="B73" s="293"/>
      <c r="C73" s="293"/>
      <c r="D73" s="293"/>
      <c r="E73" s="293"/>
      <c r="F73" s="293"/>
      <c r="G73" s="293"/>
      <c r="H73" s="293"/>
      <c r="I73" s="293"/>
      <c r="J73" s="293"/>
      <c r="K73" s="293"/>
    </row>
    <row r="74" s="1" customFormat="1" ht="7.5" customHeight="1">
      <c r="B74" s="294"/>
      <c r="C74" s="295"/>
      <c r="D74" s="295"/>
      <c r="E74" s="295"/>
      <c r="F74" s="295"/>
      <c r="G74" s="295"/>
      <c r="H74" s="295"/>
      <c r="I74" s="295"/>
      <c r="J74" s="295"/>
      <c r="K74" s="296"/>
    </row>
    <row r="75" s="1" customFormat="1" ht="45" customHeight="1">
      <c r="B75" s="297"/>
      <c r="C75" s="298" t="s">
        <v>1739</v>
      </c>
      <c r="D75" s="298"/>
      <c r="E75" s="298"/>
      <c r="F75" s="298"/>
      <c r="G75" s="298"/>
      <c r="H75" s="298"/>
      <c r="I75" s="298"/>
      <c r="J75" s="298"/>
      <c r="K75" s="299"/>
    </row>
    <row r="76" s="1" customFormat="1" ht="17.25" customHeight="1">
      <c r="B76" s="297"/>
      <c r="C76" s="300" t="s">
        <v>1740</v>
      </c>
      <c r="D76" s="300"/>
      <c r="E76" s="300"/>
      <c r="F76" s="300" t="s">
        <v>1741</v>
      </c>
      <c r="G76" s="301"/>
      <c r="H76" s="300" t="s">
        <v>54</v>
      </c>
      <c r="I76" s="300" t="s">
        <v>57</v>
      </c>
      <c r="J76" s="300" t="s">
        <v>1742</v>
      </c>
      <c r="K76" s="299"/>
    </row>
    <row r="77" s="1" customFormat="1" ht="17.25" customHeight="1">
      <c r="B77" s="297"/>
      <c r="C77" s="302" t="s">
        <v>1743</v>
      </c>
      <c r="D77" s="302"/>
      <c r="E77" s="302"/>
      <c r="F77" s="303" t="s">
        <v>1744</v>
      </c>
      <c r="G77" s="304"/>
      <c r="H77" s="302"/>
      <c r="I77" s="302"/>
      <c r="J77" s="302" t="s">
        <v>1745</v>
      </c>
      <c r="K77" s="299"/>
    </row>
    <row r="78" s="1" customFormat="1" ht="5.25" customHeight="1">
      <c r="B78" s="297"/>
      <c r="C78" s="305"/>
      <c r="D78" s="305"/>
      <c r="E78" s="305"/>
      <c r="F78" s="305"/>
      <c r="G78" s="306"/>
      <c r="H78" s="305"/>
      <c r="I78" s="305"/>
      <c r="J78" s="305"/>
      <c r="K78" s="299"/>
    </row>
    <row r="79" s="1" customFormat="1" ht="15" customHeight="1">
      <c r="B79" s="297"/>
      <c r="C79" s="285" t="s">
        <v>53</v>
      </c>
      <c r="D79" s="307"/>
      <c r="E79" s="307"/>
      <c r="F79" s="308" t="s">
        <v>1746</v>
      </c>
      <c r="G79" s="309"/>
      <c r="H79" s="285" t="s">
        <v>1747</v>
      </c>
      <c r="I79" s="285" t="s">
        <v>1748</v>
      </c>
      <c r="J79" s="285">
        <v>20</v>
      </c>
      <c r="K79" s="299"/>
    </row>
    <row r="80" s="1" customFormat="1" ht="15" customHeight="1">
      <c r="B80" s="297"/>
      <c r="C80" s="285" t="s">
        <v>1749</v>
      </c>
      <c r="D80" s="285"/>
      <c r="E80" s="285"/>
      <c r="F80" s="308" t="s">
        <v>1746</v>
      </c>
      <c r="G80" s="309"/>
      <c r="H80" s="285" t="s">
        <v>1750</v>
      </c>
      <c r="I80" s="285" t="s">
        <v>1748</v>
      </c>
      <c r="J80" s="285">
        <v>120</v>
      </c>
      <c r="K80" s="299"/>
    </row>
    <row r="81" s="1" customFormat="1" ht="15" customHeight="1">
      <c r="B81" s="310"/>
      <c r="C81" s="285" t="s">
        <v>1751</v>
      </c>
      <c r="D81" s="285"/>
      <c r="E81" s="285"/>
      <c r="F81" s="308" t="s">
        <v>1752</v>
      </c>
      <c r="G81" s="309"/>
      <c r="H81" s="285" t="s">
        <v>1753</v>
      </c>
      <c r="I81" s="285" t="s">
        <v>1748</v>
      </c>
      <c r="J81" s="285">
        <v>50</v>
      </c>
      <c r="K81" s="299"/>
    </row>
    <row r="82" s="1" customFormat="1" ht="15" customHeight="1">
      <c r="B82" s="310"/>
      <c r="C82" s="285" t="s">
        <v>1754</v>
      </c>
      <c r="D82" s="285"/>
      <c r="E82" s="285"/>
      <c r="F82" s="308" t="s">
        <v>1746</v>
      </c>
      <c r="G82" s="309"/>
      <c r="H82" s="285" t="s">
        <v>1755</v>
      </c>
      <c r="I82" s="285" t="s">
        <v>1756</v>
      </c>
      <c r="J82" s="285"/>
      <c r="K82" s="299"/>
    </row>
    <row r="83" s="1" customFormat="1" ht="15" customHeight="1">
      <c r="B83" s="310"/>
      <c r="C83" s="311" t="s">
        <v>1757</v>
      </c>
      <c r="D83" s="311"/>
      <c r="E83" s="311"/>
      <c r="F83" s="312" t="s">
        <v>1752</v>
      </c>
      <c r="G83" s="311"/>
      <c r="H83" s="311" t="s">
        <v>1758</v>
      </c>
      <c r="I83" s="311" t="s">
        <v>1748</v>
      </c>
      <c r="J83" s="311">
        <v>15</v>
      </c>
      <c r="K83" s="299"/>
    </row>
    <row r="84" s="1" customFormat="1" ht="15" customHeight="1">
      <c r="B84" s="310"/>
      <c r="C84" s="311" t="s">
        <v>1759</v>
      </c>
      <c r="D84" s="311"/>
      <c r="E84" s="311"/>
      <c r="F84" s="312" t="s">
        <v>1752</v>
      </c>
      <c r="G84" s="311"/>
      <c r="H84" s="311" t="s">
        <v>1760</v>
      </c>
      <c r="I84" s="311" t="s">
        <v>1748</v>
      </c>
      <c r="J84" s="311">
        <v>15</v>
      </c>
      <c r="K84" s="299"/>
    </row>
    <row r="85" s="1" customFormat="1" ht="15" customHeight="1">
      <c r="B85" s="310"/>
      <c r="C85" s="311" t="s">
        <v>1761</v>
      </c>
      <c r="D85" s="311"/>
      <c r="E85" s="311"/>
      <c r="F85" s="312" t="s">
        <v>1752</v>
      </c>
      <c r="G85" s="311"/>
      <c r="H85" s="311" t="s">
        <v>1762</v>
      </c>
      <c r="I85" s="311" t="s">
        <v>1748</v>
      </c>
      <c r="J85" s="311">
        <v>20</v>
      </c>
      <c r="K85" s="299"/>
    </row>
    <row r="86" s="1" customFormat="1" ht="15" customHeight="1">
      <c r="B86" s="310"/>
      <c r="C86" s="311" t="s">
        <v>1763</v>
      </c>
      <c r="D86" s="311"/>
      <c r="E86" s="311"/>
      <c r="F86" s="312" t="s">
        <v>1752</v>
      </c>
      <c r="G86" s="311"/>
      <c r="H86" s="311" t="s">
        <v>1764</v>
      </c>
      <c r="I86" s="311" t="s">
        <v>1748</v>
      </c>
      <c r="J86" s="311">
        <v>20</v>
      </c>
      <c r="K86" s="299"/>
    </row>
    <row r="87" s="1" customFormat="1" ht="15" customHeight="1">
      <c r="B87" s="310"/>
      <c r="C87" s="285" t="s">
        <v>1765</v>
      </c>
      <c r="D87" s="285"/>
      <c r="E87" s="285"/>
      <c r="F87" s="308" t="s">
        <v>1752</v>
      </c>
      <c r="G87" s="309"/>
      <c r="H87" s="285" t="s">
        <v>1766</v>
      </c>
      <c r="I87" s="285" t="s">
        <v>1748</v>
      </c>
      <c r="J87" s="285">
        <v>50</v>
      </c>
      <c r="K87" s="299"/>
    </row>
    <row r="88" s="1" customFormat="1" ht="15" customHeight="1">
      <c r="B88" s="310"/>
      <c r="C88" s="285" t="s">
        <v>1767</v>
      </c>
      <c r="D88" s="285"/>
      <c r="E88" s="285"/>
      <c r="F88" s="308" t="s">
        <v>1752</v>
      </c>
      <c r="G88" s="309"/>
      <c r="H88" s="285" t="s">
        <v>1768</v>
      </c>
      <c r="I88" s="285" t="s">
        <v>1748</v>
      </c>
      <c r="J88" s="285">
        <v>20</v>
      </c>
      <c r="K88" s="299"/>
    </row>
    <row r="89" s="1" customFormat="1" ht="15" customHeight="1">
      <c r="B89" s="310"/>
      <c r="C89" s="285" t="s">
        <v>1769</v>
      </c>
      <c r="D89" s="285"/>
      <c r="E89" s="285"/>
      <c r="F89" s="308" t="s">
        <v>1752</v>
      </c>
      <c r="G89" s="309"/>
      <c r="H89" s="285" t="s">
        <v>1770</v>
      </c>
      <c r="I89" s="285" t="s">
        <v>1748</v>
      </c>
      <c r="J89" s="285">
        <v>20</v>
      </c>
      <c r="K89" s="299"/>
    </row>
    <row r="90" s="1" customFormat="1" ht="15" customHeight="1">
      <c r="B90" s="310"/>
      <c r="C90" s="285" t="s">
        <v>1771</v>
      </c>
      <c r="D90" s="285"/>
      <c r="E90" s="285"/>
      <c r="F90" s="308" t="s">
        <v>1752</v>
      </c>
      <c r="G90" s="309"/>
      <c r="H90" s="285" t="s">
        <v>1772</v>
      </c>
      <c r="I90" s="285" t="s">
        <v>1748</v>
      </c>
      <c r="J90" s="285">
        <v>50</v>
      </c>
      <c r="K90" s="299"/>
    </row>
    <row r="91" s="1" customFormat="1" ht="15" customHeight="1">
      <c r="B91" s="310"/>
      <c r="C91" s="285" t="s">
        <v>1773</v>
      </c>
      <c r="D91" s="285"/>
      <c r="E91" s="285"/>
      <c r="F91" s="308" t="s">
        <v>1752</v>
      </c>
      <c r="G91" s="309"/>
      <c r="H91" s="285" t="s">
        <v>1773</v>
      </c>
      <c r="I91" s="285" t="s">
        <v>1748</v>
      </c>
      <c r="J91" s="285">
        <v>50</v>
      </c>
      <c r="K91" s="299"/>
    </row>
    <row r="92" s="1" customFormat="1" ht="15" customHeight="1">
      <c r="B92" s="310"/>
      <c r="C92" s="285" t="s">
        <v>1774</v>
      </c>
      <c r="D92" s="285"/>
      <c r="E92" s="285"/>
      <c r="F92" s="308" t="s">
        <v>1752</v>
      </c>
      <c r="G92" s="309"/>
      <c r="H92" s="285" t="s">
        <v>1775</v>
      </c>
      <c r="I92" s="285" t="s">
        <v>1748</v>
      </c>
      <c r="J92" s="285">
        <v>255</v>
      </c>
      <c r="K92" s="299"/>
    </row>
    <row r="93" s="1" customFormat="1" ht="15" customHeight="1">
      <c r="B93" s="310"/>
      <c r="C93" s="285" t="s">
        <v>1776</v>
      </c>
      <c r="D93" s="285"/>
      <c r="E93" s="285"/>
      <c r="F93" s="308" t="s">
        <v>1746</v>
      </c>
      <c r="G93" s="309"/>
      <c r="H93" s="285" t="s">
        <v>1777</v>
      </c>
      <c r="I93" s="285" t="s">
        <v>1778</v>
      </c>
      <c r="J93" s="285"/>
      <c r="K93" s="299"/>
    </row>
    <row r="94" s="1" customFormat="1" ht="15" customHeight="1">
      <c r="B94" s="310"/>
      <c r="C94" s="285" t="s">
        <v>1779</v>
      </c>
      <c r="D94" s="285"/>
      <c r="E94" s="285"/>
      <c r="F94" s="308" t="s">
        <v>1746</v>
      </c>
      <c r="G94" s="309"/>
      <c r="H94" s="285" t="s">
        <v>1780</v>
      </c>
      <c r="I94" s="285" t="s">
        <v>1781</v>
      </c>
      <c r="J94" s="285"/>
      <c r="K94" s="299"/>
    </row>
    <row r="95" s="1" customFormat="1" ht="15" customHeight="1">
      <c r="B95" s="310"/>
      <c r="C95" s="285" t="s">
        <v>1782</v>
      </c>
      <c r="D95" s="285"/>
      <c r="E95" s="285"/>
      <c r="F95" s="308" t="s">
        <v>1746</v>
      </c>
      <c r="G95" s="309"/>
      <c r="H95" s="285" t="s">
        <v>1782</v>
      </c>
      <c r="I95" s="285" t="s">
        <v>1781</v>
      </c>
      <c r="J95" s="285"/>
      <c r="K95" s="299"/>
    </row>
    <row r="96" s="1" customFormat="1" ht="15" customHeight="1">
      <c r="B96" s="310"/>
      <c r="C96" s="285" t="s">
        <v>38</v>
      </c>
      <c r="D96" s="285"/>
      <c r="E96" s="285"/>
      <c r="F96" s="308" t="s">
        <v>1746</v>
      </c>
      <c r="G96" s="309"/>
      <c r="H96" s="285" t="s">
        <v>1783</v>
      </c>
      <c r="I96" s="285" t="s">
        <v>1781</v>
      </c>
      <c r="J96" s="285"/>
      <c r="K96" s="299"/>
    </row>
    <row r="97" s="1" customFormat="1" ht="15" customHeight="1">
      <c r="B97" s="310"/>
      <c r="C97" s="285" t="s">
        <v>48</v>
      </c>
      <c r="D97" s="285"/>
      <c r="E97" s="285"/>
      <c r="F97" s="308" t="s">
        <v>1746</v>
      </c>
      <c r="G97" s="309"/>
      <c r="H97" s="285" t="s">
        <v>1784</v>
      </c>
      <c r="I97" s="285" t="s">
        <v>1781</v>
      </c>
      <c r="J97" s="285"/>
      <c r="K97" s="299"/>
    </row>
    <row r="98" s="1" customFormat="1" ht="15" customHeight="1">
      <c r="B98" s="313"/>
      <c r="C98" s="314"/>
      <c r="D98" s="314"/>
      <c r="E98" s="314"/>
      <c r="F98" s="314"/>
      <c r="G98" s="314"/>
      <c r="H98" s="314"/>
      <c r="I98" s="314"/>
      <c r="J98" s="314"/>
      <c r="K98" s="315"/>
    </row>
    <row r="99" s="1" customFormat="1" ht="18.7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6"/>
    </row>
    <row r="100" s="1" customFormat="1" ht="18.75" customHeight="1"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</row>
    <row r="101" s="1" customFormat="1" ht="7.5" customHeight="1">
      <c r="B101" s="294"/>
      <c r="C101" s="295"/>
      <c r="D101" s="295"/>
      <c r="E101" s="295"/>
      <c r="F101" s="295"/>
      <c r="G101" s="295"/>
      <c r="H101" s="295"/>
      <c r="I101" s="295"/>
      <c r="J101" s="295"/>
      <c r="K101" s="296"/>
    </row>
    <row r="102" s="1" customFormat="1" ht="45" customHeight="1">
      <c r="B102" s="297"/>
      <c r="C102" s="298" t="s">
        <v>1785</v>
      </c>
      <c r="D102" s="298"/>
      <c r="E102" s="298"/>
      <c r="F102" s="298"/>
      <c r="G102" s="298"/>
      <c r="H102" s="298"/>
      <c r="I102" s="298"/>
      <c r="J102" s="298"/>
      <c r="K102" s="299"/>
    </row>
    <row r="103" s="1" customFormat="1" ht="17.25" customHeight="1">
      <c r="B103" s="297"/>
      <c r="C103" s="300" t="s">
        <v>1740</v>
      </c>
      <c r="D103" s="300"/>
      <c r="E103" s="300"/>
      <c r="F103" s="300" t="s">
        <v>1741</v>
      </c>
      <c r="G103" s="301"/>
      <c r="H103" s="300" t="s">
        <v>54</v>
      </c>
      <c r="I103" s="300" t="s">
        <v>57</v>
      </c>
      <c r="J103" s="300" t="s">
        <v>1742</v>
      </c>
      <c r="K103" s="299"/>
    </row>
    <row r="104" s="1" customFormat="1" ht="17.25" customHeight="1">
      <c r="B104" s="297"/>
      <c r="C104" s="302" t="s">
        <v>1743</v>
      </c>
      <c r="D104" s="302"/>
      <c r="E104" s="302"/>
      <c r="F104" s="303" t="s">
        <v>1744</v>
      </c>
      <c r="G104" s="304"/>
      <c r="H104" s="302"/>
      <c r="I104" s="302"/>
      <c r="J104" s="302" t="s">
        <v>1745</v>
      </c>
      <c r="K104" s="299"/>
    </row>
    <row r="105" s="1" customFormat="1" ht="5.25" customHeight="1">
      <c r="B105" s="297"/>
      <c r="C105" s="300"/>
      <c r="D105" s="300"/>
      <c r="E105" s="300"/>
      <c r="F105" s="300"/>
      <c r="G105" s="318"/>
      <c r="H105" s="300"/>
      <c r="I105" s="300"/>
      <c r="J105" s="300"/>
      <c r="K105" s="299"/>
    </row>
    <row r="106" s="1" customFormat="1" ht="15" customHeight="1">
      <c r="B106" s="297"/>
      <c r="C106" s="285" t="s">
        <v>53</v>
      </c>
      <c r="D106" s="307"/>
      <c r="E106" s="307"/>
      <c r="F106" s="308" t="s">
        <v>1746</v>
      </c>
      <c r="G106" s="285"/>
      <c r="H106" s="285" t="s">
        <v>1786</v>
      </c>
      <c r="I106" s="285" t="s">
        <v>1748</v>
      </c>
      <c r="J106" s="285">
        <v>20</v>
      </c>
      <c r="K106" s="299"/>
    </row>
    <row r="107" s="1" customFormat="1" ht="15" customHeight="1">
      <c r="B107" s="297"/>
      <c r="C107" s="285" t="s">
        <v>1749</v>
      </c>
      <c r="D107" s="285"/>
      <c r="E107" s="285"/>
      <c r="F107" s="308" t="s">
        <v>1746</v>
      </c>
      <c r="G107" s="285"/>
      <c r="H107" s="285" t="s">
        <v>1786</v>
      </c>
      <c r="I107" s="285" t="s">
        <v>1748</v>
      </c>
      <c r="J107" s="285">
        <v>120</v>
      </c>
      <c r="K107" s="299"/>
    </row>
    <row r="108" s="1" customFormat="1" ht="15" customHeight="1">
      <c r="B108" s="310"/>
      <c r="C108" s="285" t="s">
        <v>1751</v>
      </c>
      <c r="D108" s="285"/>
      <c r="E108" s="285"/>
      <c r="F108" s="308" t="s">
        <v>1752</v>
      </c>
      <c r="G108" s="285"/>
      <c r="H108" s="285" t="s">
        <v>1786</v>
      </c>
      <c r="I108" s="285" t="s">
        <v>1748</v>
      </c>
      <c r="J108" s="285">
        <v>50</v>
      </c>
      <c r="K108" s="299"/>
    </row>
    <row r="109" s="1" customFormat="1" ht="15" customHeight="1">
      <c r="B109" s="310"/>
      <c r="C109" s="285" t="s">
        <v>1754</v>
      </c>
      <c r="D109" s="285"/>
      <c r="E109" s="285"/>
      <c r="F109" s="308" t="s">
        <v>1746</v>
      </c>
      <c r="G109" s="285"/>
      <c r="H109" s="285" t="s">
        <v>1786</v>
      </c>
      <c r="I109" s="285" t="s">
        <v>1756</v>
      </c>
      <c r="J109" s="285"/>
      <c r="K109" s="299"/>
    </row>
    <row r="110" s="1" customFormat="1" ht="15" customHeight="1">
      <c r="B110" s="310"/>
      <c r="C110" s="285" t="s">
        <v>1765</v>
      </c>
      <c r="D110" s="285"/>
      <c r="E110" s="285"/>
      <c r="F110" s="308" t="s">
        <v>1752</v>
      </c>
      <c r="G110" s="285"/>
      <c r="H110" s="285" t="s">
        <v>1786</v>
      </c>
      <c r="I110" s="285" t="s">
        <v>1748</v>
      </c>
      <c r="J110" s="285">
        <v>50</v>
      </c>
      <c r="K110" s="299"/>
    </row>
    <row r="111" s="1" customFormat="1" ht="15" customHeight="1">
      <c r="B111" s="310"/>
      <c r="C111" s="285" t="s">
        <v>1773</v>
      </c>
      <c r="D111" s="285"/>
      <c r="E111" s="285"/>
      <c r="F111" s="308" t="s">
        <v>1752</v>
      </c>
      <c r="G111" s="285"/>
      <c r="H111" s="285" t="s">
        <v>1786</v>
      </c>
      <c r="I111" s="285" t="s">
        <v>1748</v>
      </c>
      <c r="J111" s="285">
        <v>50</v>
      </c>
      <c r="K111" s="299"/>
    </row>
    <row r="112" s="1" customFormat="1" ht="15" customHeight="1">
      <c r="B112" s="310"/>
      <c r="C112" s="285" t="s">
        <v>1771</v>
      </c>
      <c r="D112" s="285"/>
      <c r="E112" s="285"/>
      <c r="F112" s="308" t="s">
        <v>1752</v>
      </c>
      <c r="G112" s="285"/>
      <c r="H112" s="285" t="s">
        <v>1786</v>
      </c>
      <c r="I112" s="285" t="s">
        <v>1748</v>
      </c>
      <c r="J112" s="285">
        <v>50</v>
      </c>
      <c r="K112" s="299"/>
    </row>
    <row r="113" s="1" customFormat="1" ht="15" customHeight="1">
      <c r="B113" s="310"/>
      <c r="C113" s="285" t="s">
        <v>53</v>
      </c>
      <c r="D113" s="285"/>
      <c r="E113" s="285"/>
      <c r="F113" s="308" t="s">
        <v>1746</v>
      </c>
      <c r="G113" s="285"/>
      <c r="H113" s="285" t="s">
        <v>1787</v>
      </c>
      <c r="I113" s="285" t="s">
        <v>1748</v>
      </c>
      <c r="J113" s="285">
        <v>20</v>
      </c>
      <c r="K113" s="299"/>
    </row>
    <row r="114" s="1" customFormat="1" ht="15" customHeight="1">
      <c r="B114" s="310"/>
      <c r="C114" s="285" t="s">
        <v>1788</v>
      </c>
      <c r="D114" s="285"/>
      <c r="E114" s="285"/>
      <c r="F114" s="308" t="s">
        <v>1746</v>
      </c>
      <c r="G114" s="285"/>
      <c r="H114" s="285" t="s">
        <v>1789</v>
      </c>
      <c r="I114" s="285" t="s">
        <v>1748</v>
      </c>
      <c r="J114" s="285">
        <v>120</v>
      </c>
      <c r="K114" s="299"/>
    </row>
    <row r="115" s="1" customFormat="1" ht="15" customHeight="1">
      <c r="B115" s="310"/>
      <c r="C115" s="285" t="s">
        <v>38</v>
      </c>
      <c r="D115" s="285"/>
      <c r="E115" s="285"/>
      <c r="F115" s="308" t="s">
        <v>1746</v>
      </c>
      <c r="G115" s="285"/>
      <c r="H115" s="285" t="s">
        <v>1790</v>
      </c>
      <c r="I115" s="285" t="s">
        <v>1781</v>
      </c>
      <c r="J115" s="285"/>
      <c r="K115" s="299"/>
    </row>
    <row r="116" s="1" customFormat="1" ht="15" customHeight="1">
      <c r="B116" s="310"/>
      <c r="C116" s="285" t="s">
        <v>48</v>
      </c>
      <c r="D116" s="285"/>
      <c r="E116" s="285"/>
      <c r="F116" s="308" t="s">
        <v>1746</v>
      </c>
      <c r="G116" s="285"/>
      <c r="H116" s="285" t="s">
        <v>1791</v>
      </c>
      <c r="I116" s="285" t="s">
        <v>1781</v>
      </c>
      <c r="J116" s="285"/>
      <c r="K116" s="299"/>
    </row>
    <row r="117" s="1" customFormat="1" ht="15" customHeight="1">
      <c r="B117" s="310"/>
      <c r="C117" s="285" t="s">
        <v>57</v>
      </c>
      <c r="D117" s="285"/>
      <c r="E117" s="285"/>
      <c r="F117" s="308" t="s">
        <v>1746</v>
      </c>
      <c r="G117" s="285"/>
      <c r="H117" s="285" t="s">
        <v>1792</v>
      </c>
      <c r="I117" s="285" t="s">
        <v>1793</v>
      </c>
      <c r="J117" s="285"/>
      <c r="K117" s="299"/>
    </row>
    <row r="118" s="1" customFormat="1" ht="15" customHeight="1">
      <c r="B118" s="313"/>
      <c r="C118" s="319"/>
      <c r="D118" s="319"/>
      <c r="E118" s="319"/>
      <c r="F118" s="319"/>
      <c r="G118" s="319"/>
      <c r="H118" s="319"/>
      <c r="I118" s="319"/>
      <c r="J118" s="319"/>
      <c r="K118" s="315"/>
    </row>
    <row r="119" s="1" customFormat="1" ht="18.75" customHeight="1">
      <c r="B119" s="320"/>
      <c r="C119" s="321"/>
      <c r="D119" s="321"/>
      <c r="E119" s="321"/>
      <c r="F119" s="322"/>
      <c r="G119" s="321"/>
      <c r="H119" s="321"/>
      <c r="I119" s="321"/>
      <c r="J119" s="321"/>
      <c r="K119" s="320"/>
    </row>
    <row r="120" s="1" customFormat="1" ht="18.75" customHeight="1"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</row>
    <row r="121" s="1" customFormat="1" ht="7.5" customHeight="1">
      <c r="B121" s="323"/>
      <c r="C121" s="324"/>
      <c r="D121" s="324"/>
      <c r="E121" s="324"/>
      <c r="F121" s="324"/>
      <c r="G121" s="324"/>
      <c r="H121" s="324"/>
      <c r="I121" s="324"/>
      <c r="J121" s="324"/>
      <c r="K121" s="325"/>
    </row>
    <row r="122" s="1" customFormat="1" ht="45" customHeight="1">
      <c r="B122" s="326"/>
      <c r="C122" s="276" t="s">
        <v>1794</v>
      </c>
      <c r="D122" s="276"/>
      <c r="E122" s="276"/>
      <c r="F122" s="276"/>
      <c r="G122" s="276"/>
      <c r="H122" s="276"/>
      <c r="I122" s="276"/>
      <c r="J122" s="276"/>
      <c r="K122" s="327"/>
    </row>
    <row r="123" s="1" customFormat="1" ht="17.25" customHeight="1">
      <c r="B123" s="328"/>
      <c r="C123" s="300" t="s">
        <v>1740</v>
      </c>
      <c r="D123" s="300"/>
      <c r="E123" s="300"/>
      <c r="F123" s="300" t="s">
        <v>1741</v>
      </c>
      <c r="G123" s="301"/>
      <c r="H123" s="300" t="s">
        <v>54</v>
      </c>
      <c r="I123" s="300" t="s">
        <v>57</v>
      </c>
      <c r="J123" s="300" t="s">
        <v>1742</v>
      </c>
      <c r="K123" s="329"/>
    </row>
    <row r="124" s="1" customFormat="1" ht="17.25" customHeight="1">
      <c r="B124" s="328"/>
      <c r="C124" s="302" t="s">
        <v>1743</v>
      </c>
      <c r="D124" s="302"/>
      <c r="E124" s="302"/>
      <c r="F124" s="303" t="s">
        <v>1744</v>
      </c>
      <c r="G124" s="304"/>
      <c r="H124" s="302"/>
      <c r="I124" s="302"/>
      <c r="J124" s="302" t="s">
        <v>1745</v>
      </c>
      <c r="K124" s="329"/>
    </row>
    <row r="125" s="1" customFormat="1" ht="5.25" customHeight="1">
      <c r="B125" s="330"/>
      <c r="C125" s="305"/>
      <c r="D125" s="305"/>
      <c r="E125" s="305"/>
      <c r="F125" s="305"/>
      <c r="G125" s="331"/>
      <c r="H125" s="305"/>
      <c r="I125" s="305"/>
      <c r="J125" s="305"/>
      <c r="K125" s="332"/>
    </row>
    <row r="126" s="1" customFormat="1" ht="15" customHeight="1">
      <c r="B126" s="330"/>
      <c r="C126" s="285" t="s">
        <v>1749</v>
      </c>
      <c r="D126" s="307"/>
      <c r="E126" s="307"/>
      <c r="F126" s="308" t="s">
        <v>1746</v>
      </c>
      <c r="G126" s="285"/>
      <c r="H126" s="285" t="s">
        <v>1786</v>
      </c>
      <c r="I126" s="285" t="s">
        <v>1748</v>
      </c>
      <c r="J126" s="285">
        <v>120</v>
      </c>
      <c r="K126" s="333"/>
    </row>
    <row r="127" s="1" customFormat="1" ht="15" customHeight="1">
      <c r="B127" s="330"/>
      <c r="C127" s="285" t="s">
        <v>1795</v>
      </c>
      <c r="D127" s="285"/>
      <c r="E127" s="285"/>
      <c r="F127" s="308" t="s">
        <v>1746</v>
      </c>
      <c r="G127" s="285"/>
      <c r="H127" s="285" t="s">
        <v>1796</v>
      </c>
      <c r="I127" s="285" t="s">
        <v>1748</v>
      </c>
      <c r="J127" s="285" t="s">
        <v>1797</v>
      </c>
      <c r="K127" s="333"/>
    </row>
    <row r="128" s="1" customFormat="1" ht="15" customHeight="1">
      <c r="B128" s="330"/>
      <c r="C128" s="285" t="s">
        <v>91</v>
      </c>
      <c r="D128" s="285"/>
      <c r="E128" s="285"/>
      <c r="F128" s="308" t="s">
        <v>1746</v>
      </c>
      <c r="G128" s="285"/>
      <c r="H128" s="285" t="s">
        <v>1798</v>
      </c>
      <c r="I128" s="285" t="s">
        <v>1748</v>
      </c>
      <c r="J128" s="285" t="s">
        <v>1797</v>
      </c>
      <c r="K128" s="333"/>
    </row>
    <row r="129" s="1" customFormat="1" ht="15" customHeight="1">
      <c r="B129" s="330"/>
      <c r="C129" s="285" t="s">
        <v>1757</v>
      </c>
      <c r="D129" s="285"/>
      <c r="E129" s="285"/>
      <c r="F129" s="308" t="s">
        <v>1752</v>
      </c>
      <c r="G129" s="285"/>
      <c r="H129" s="285" t="s">
        <v>1758</v>
      </c>
      <c r="I129" s="285" t="s">
        <v>1748</v>
      </c>
      <c r="J129" s="285">
        <v>15</v>
      </c>
      <c r="K129" s="333"/>
    </row>
    <row r="130" s="1" customFormat="1" ht="15" customHeight="1">
      <c r="B130" s="330"/>
      <c r="C130" s="311" t="s">
        <v>1759</v>
      </c>
      <c r="D130" s="311"/>
      <c r="E130" s="311"/>
      <c r="F130" s="312" t="s">
        <v>1752</v>
      </c>
      <c r="G130" s="311"/>
      <c r="H130" s="311" t="s">
        <v>1760</v>
      </c>
      <c r="I130" s="311" t="s">
        <v>1748</v>
      </c>
      <c r="J130" s="311">
        <v>15</v>
      </c>
      <c r="K130" s="333"/>
    </row>
    <row r="131" s="1" customFormat="1" ht="15" customHeight="1">
      <c r="B131" s="330"/>
      <c r="C131" s="311" t="s">
        <v>1761</v>
      </c>
      <c r="D131" s="311"/>
      <c r="E131" s="311"/>
      <c r="F131" s="312" t="s">
        <v>1752</v>
      </c>
      <c r="G131" s="311"/>
      <c r="H131" s="311" t="s">
        <v>1762</v>
      </c>
      <c r="I131" s="311" t="s">
        <v>1748</v>
      </c>
      <c r="J131" s="311">
        <v>20</v>
      </c>
      <c r="K131" s="333"/>
    </row>
    <row r="132" s="1" customFormat="1" ht="15" customHeight="1">
      <c r="B132" s="330"/>
      <c r="C132" s="311" t="s">
        <v>1763</v>
      </c>
      <c r="D132" s="311"/>
      <c r="E132" s="311"/>
      <c r="F132" s="312" t="s">
        <v>1752</v>
      </c>
      <c r="G132" s="311"/>
      <c r="H132" s="311" t="s">
        <v>1764</v>
      </c>
      <c r="I132" s="311" t="s">
        <v>1748</v>
      </c>
      <c r="J132" s="311">
        <v>20</v>
      </c>
      <c r="K132" s="333"/>
    </row>
    <row r="133" s="1" customFormat="1" ht="15" customHeight="1">
      <c r="B133" s="330"/>
      <c r="C133" s="285" t="s">
        <v>1751</v>
      </c>
      <c r="D133" s="285"/>
      <c r="E133" s="285"/>
      <c r="F133" s="308" t="s">
        <v>1752</v>
      </c>
      <c r="G133" s="285"/>
      <c r="H133" s="285" t="s">
        <v>1786</v>
      </c>
      <c r="I133" s="285" t="s">
        <v>1748</v>
      </c>
      <c r="J133" s="285">
        <v>50</v>
      </c>
      <c r="K133" s="333"/>
    </row>
    <row r="134" s="1" customFormat="1" ht="15" customHeight="1">
      <c r="B134" s="330"/>
      <c r="C134" s="285" t="s">
        <v>1765</v>
      </c>
      <c r="D134" s="285"/>
      <c r="E134" s="285"/>
      <c r="F134" s="308" t="s">
        <v>1752</v>
      </c>
      <c r="G134" s="285"/>
      <c r="H134" s="285" t="s">
        <v>1786</v>
      </c>
      <c r="I134" s="285" t="s">
        <v>1748</v>
      </c>
      <c r="J134" s="285">
        <v>50</v>
      </c>
      <c r="K134" s="333"/>
    </row>
    <row r="135" s="1" customFormat="1" ht="15" customHeight="1">
      <c r="B135" s="330"/>
      <c r="C135" s="285" t="s">
        <v>1771</v>
      </c>
      <c r="D135" s="285"/>
      <c r="E135" s="285"/>
      <c r="F135" s="308" t="s">
        <v>1752</v>
      </c>
      <c r="G135" s="285"/>
      <c r="H135" s="285" t="s">
        <v>1786</v>
      </c>
      <c r="I135" s="285" t="s">
        <v>1748</v>
      </c>
      <c r="J135" s="285">
        <v>50</v>
      </c>
      <c r="K135" s="333"/>
    </row>
    <row r="136" s="1" customFormat="1" ht="15" customHeight="1">
      <c r="B136" s="330"/>
      <c r="C136" s="285" t="s">
        <v>1773</v>
      </c>
      <c r="D136" s="285"/>
      <c r="E136" s="285"/>
      <c r="F136" s="308" t="s">
        <v>1752</v>
      </c>
      <c r="G136" s="285"/>
      <c r="H136" s="285" t="s">
        <v>1786</v>
      </c>
      <c r="I136" s="285" t="s">
        <v>1748</v>
      </c>
      <c r="J136" s="285">
        <v>50</v>
      </c>
      <c r="K136" s="333"/>
    </row>
    <row r="137" s="1" customFormat="1" ht="15" customHeight="1">
      <c r="B137" s="330"/>
      <c r="C137" s="285" t="s">
        <v>1774</v>
      </c>
      <c r="D137" s="285"/>
      <c r="E137" s="285"/>
      <c r="F137" s="308" t="s">
        <v>1752</v>
      </c>
      <c r="G137" s="285"/>
      <c r="H137" s="285" t="s">
        <v>1799</v>
      </c>
      <c r="I137" s="285" t="s">
        <v>1748</v>
      </c>
      <c r="J137" s="285">
        <v>255</v>
      </c>
      <c r="K137" s="333"/>
    </row>
    <row r="138" s="1" customFormat="1" ht="15" customHeight="1">
      <c r="B138" s="330"/>
      <c r="C138" s="285" t="s">
        <v>1776</v>
      </c>
      <c r="D138" s="285"/>
      <c r="E138" s="285"/>
      <c r="F138" s="308" t="s">
        <v>1746</v>
      </c>
      <c r="G138" s="285"/>
      <c r="H138" s="285" t="s">
        <v>1800</v>
      </c>
      <c r="I138" s="285" t="s">
        <v>1778</v>
      </c>
      <c r="J138" s="285"/>
      <c r="K138" s="333"/>
    </row>
    <row r="139" s="1" customFormat="1" ht="15" customHeight="1">
      <c r="B139" s="330"/>
      <c r="C139" s="285" t="s">
        <v>1779</v>
      </c>
      <c r="D139" s="285"/>
      <c r="E139" s="285"/>
      <c r="F139" s="308" t="s">
        <v>1746</v>
      </c>
      <c r="G139" s="285"/>
      <c r="H139" s="285" t="s">
        <v>1801</v>
      </c>
      <c r="I139" s="285" t="s">
        <v>1781</v>
      </c>
      <c r="J139" s="285"/>
      <c r="K139" s="333"/>
    </row>
    <row r="140" s="1" customFormat="1" ht="15" customHeight="1">
      <c r="B140" s="330"/>
      <c r="C140" s="285" t="s">
        <v>1782</v>
      </c>
      <c r="D140" s="285"/>
      <c r="E140" s="285"/>
      <c r="F140" s="308" t="s">
        <v>1746</v>
      </c>
      <c r="G140" s="285"/>
      <c r="H140" s="285" t="s">
        <v>1782</v>
      </c>
      <c r="I140" s="285" t="s">
        <v>1781</v>
      </c>
      <c r="J140" s="285"/>
      <c r="K140" s="333"/>
    </row>
    <row r="141" s="1" customFormat="1" ht="15" customHeight="1">
      <c r="B141" s="330"/>
      <c r="C141" s="285" t="s">
        <v>38</v>
      </c>
      <c r="D141" s="285"/>
      <c r="E141" s="285"/>
      <c r="F141" s="308" t="s">
        <v>1746</v>
      </c>
      <c r="G141" s="285"/>
      <c r="H141" s="285" t="s">
        <v>1802</v>
      </c>
      <c r="I141" s="285" t="s">
        <v>1781</v>
      </c>
      <c r="J141" s="285"/>
      <c r="K141" s="333"/>
    </row>
    <row r="142" s="1" customFormat="1" ht="15" customHeight="1">
      <c r="B142" s="330"/>
      <c r="C142" s="285" t="s">
        <v>1803</v>
      </c>
      <c r="D142" s="285"/>
      <c r="E142" s="285"/>
      <c r="F142" s="308" t="s">
        <v>1746</v>
      </c>
      <c r="G142" s="285"/>
      <c r="H142" s="285" t="s">
        <v>1804</v>
      </c>
      <c r="I142" s="285" t="s">
        <v>1781</v>
      </c>
      <c r="J142" s="285"/>
      <c r="K142" s="333"/>
    </row>
    <row r="143" s="1" customFormat="1" ht="15" customHeight="1">
      <c r="B143" s="334"/>
      <c r="C143" s="335"/>
      <c r="D143" s="335"/>
      <c r="E143" s="335"/>
      <c r="F143" s="335"/>
      <c r="G143" s="335"/>
      <c r="H143" s="335"/>
      <c r="I143" s="335"/>
      <c r="J143" s="335"/>
      <c r="K143" s="336"/>
    </row>
    <row r="144" s="1" customFormat="1" ht="18.75" customHeight="1">
      <c r="B144" s="321"/>
      <c r="C144" s="321"/>
      <c r="D144" s="321"/>
      <c r="E144" s="321"/>
      <c r="F144" s="322"/>
      <c r="G144" s="321"/>
      <c r="H144" s="321"/>
      <c r="I144" s="321"/>
      <c r="J144" s="321"/>
      <c r="K144" s="321"/>
    </row>
    <row r="145" s="1" customFormat="1" ht="18.75" customHeight="1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</row>
    <row r="146" s="1" customFormat="1" ht="7.5" customHeight="1">
      <c r="B146" s="294"/>
      <c r="C146" s="295"/>
      <c r="D146" s="295"/>
      <c r="E146" s="295"/>
      <c r="F146" s="295"/>
      <c r="G146" s="295"/>
      <c r="H146" s="295"/>
      <c r="I146" s="295"/>
      <c r="J146" s="295"/>
      <c r="K146" s="296"/>
    </row>
    <row r="147" s="1" customFormat="1" ht="45" customHeight="1">
      <c r="B147" s="297"/>
      <c r="C147" s="298" t="s">
        <v>1805</v>
      </c>
      <c r="D147" s="298"/>
      <c r="E147" s="298"/>
      <c r="F147" s="298"/>
      <c r="G147" s="298"/>
      <c r="H147" s="298"/>
      <c r="I147" s="298"/>
      <c r="J147" s="298"/>
      <c r="K147" s="299"/>
    </row>
    <row r="148" s="1" customFormat="1" ht="17.25" customHeight="1">
      <c r="B148" s="297"/>
      <c r="C148" s="300" t="s">
        <v>1740</v>
      </c>
      <c r="D148" s="300"/>
      <c r="E148" s="300"/>
      <c r="F148" s="300" t="s">
        <v>1741</v>
      </c>
      <c r="G148" s="301"/>
      <c r="H148" s="300" t="s">
        <v>54</v>
      </c>
      <c r="I148" s="300" t="s">
        <v>57</v>
      </c>
      <c r="J148" s="300" t="s">
        <v>1742</v>
      </c>
      <c r="K148" s="299"/>
    </row>
    <row r="149" s="1" customFormat="1" ht="17.25" customHeight="1">
      <c r="B149" s="297"/>
      <c r="C149" s="302" t="s">
        <v>1743</v>
      </c>
      <c r="D149" s="302"/>
      <c r="E149" s="302"/>
      <c r="F149" s="303" t="s">
        <v>1744</v>
      </c>
      <c r="G149" s="304"/>
      <c r="H149" s="302"/>
      <c r="I149" s="302"/>
      <c r="J149" s="302" t="s">
        <v>1745</v>
      </c>
      <c r="K149" s="299"/>
    </row>
    <row r="150" s="1" customFormat="1" ht="5.25" customHeight="1">
      <c r="B150" s="310"/>
      <c r="C150" s="305"/>
      <c r="D150" s="305"/>
      <c r="E150" s="305"/>
      <c r="F150" s="305"/>
      <c r="G150" s="306"/>
      <c r="H150" s="305"/>
      <c r="I150" s="305"/>
      <c r="J150" s="305"/>
      <c r="K150" s="333"/>
    </row>
    <row r="151" s="1" customFormat="1" ht="15" customHeight="1">
      <c r="B151" s="310"/>
      <c r="C151" s="337" t="s">
        <v>1749</v>
      </c>
      <c r="D151" s="285"/>
      <c r="E151" s="285"/>
      <c r="F151" s="338" t="s">
        <v>1746</v>
      </c>
      <c r="G151" s="285"/>
      <c r="H151" s="337" t="s">
        <v>1786</v>
      </c>
      <c r="I151" s="337" t="s">
        <v>1748</v>
      </c>
      <c r="J151" s="337">
        <v>120</v>
      </c>
      <c r="K151" s="333"/>
    </row>
    <row r="152" s="1" customFormat="1" ht="15" customHeight="1">
      <c r="B152" s="310"/>
      <c r="C152" s="337" t="s">
        <v>1795</v>
      </c>
      <c r="D152" s="285"/>
      <c r="E152" s="285"/>
      <c r="F152" s="338" t="s">
        <v>1746</v>
      </c>
      <c r="G152" s="285"/>
      <c r="H152" s="337" t="s">
        <v>1806</v>
      </c>
      <c r="I152" s="337" t="s">
        <v>1748</v>
      </c>
      <c r="J152" s="337" t="s">
        <v>1797</v>
      </c>
      <c r="K152" s="333"/>
    </row>
    <row r="153" s="1" customFormat="1" ht="15" customHeight="1">
      <c r="B153" s="310"/>
      <c r="C153" s="337" t="s">
        <v>91</v>
      </c>
      <c r="D153" s="285"/>
      <c r="E153" s="285"/>
      <c r="F153" s="338" t="s">
        <v>1746</v>
      </c>
      <c r="G153" s="285"/>
      <c r="H153" s="337" t="s">
        <v>1807</v>
      </c>
      <c r="I153" s="337" t="s">
        <v>1748</v>
      </c>
      <c r="J153" s="337" t="s">
        <v>1797</v>
      </c>
      <c r="K153" s="333"/>
    </row>
    <row r="154" s="1" customFormat="1" ht="15" customHeight="1">
      <c r="B154" s="310"/>
      <c r="C154" s="337" t="s">
        <v>1751</v>
      </c>
      <c r="D154" s="285"/>
      <c r="E154" s="285"/>
      <c r="F154" s="338" t="s">
        <v>1752</v>
      </c>
      <c r="G154" s="285"/>
      <c r="H154" s="337" t="s">
        <v>1786</v>
      </c>
      <c r="I154" s="337" t="s">
        <v>1748</v>
      </c>
      <c r="J154" s="337">
        <v>50</v>
      </c>
      <c r="K154" s="333"/>
    </row>
    <row r="155" s="1" customFormat="1" ht="15" customHeight="1">
      <c r="B155" s="310"/>
      <c r="C155" s="337" t="s">
        <v>1754</v>
      </c>
      <c r="D155" s="285"/>
      <c r="E155" s="285"/>
      <c r="F155" s="338" t="s">
        <v>1746</v>
      </c>
      <c r="G155" s="285"/>
      <c r="H155" s="337" t="s">
        <v>1786</v>
      </c>
      <c r="I155" s="337" t="s">
        <v>1756</v>
      </c>
      <c r="J155" s="337"/>
      <c r="K155" s="333"/>
    </row>
    <row r="156" s="1" customFormat="1" ht="15" customHeight="1">
      <c r="B156" s="310"/>
      <c r="C156" s="337" t="s">
        <v>1765</v>
      </c>
      <c r="D156" s="285"/>
      <c r="E156" s="285"/>
      <c r="F156" s="338" t="s">
        <v>1752</v>
      </c>
      <c r="G156" s="285"/>
      <c r="H156" s="337" t="s">
        <v>1786</v>
      </c>
      <c r="I156" s="337" t="s">
        <v>1748</v>
      </c>
      <c r="J156" s="337">
        <v>50</v>
      </c>
      <c r="K156" s="333"/>
    </row>
    <row r="157" s="1" customFormat="1" ht="15" customHeight="1">
      <c r="B157" s="310"/>
      <c r="C157" s="337" t="s">
        <v>1773</v>
      </c>
      <c r="D157" s="285"/>
      <c r="E157" s="285"/>
      <c r="F157" s="338" t="s">
        <v>1752</v>
      </c>
      <c r="G157" s="285"/>
      <c r="H157" s="337" t="s">
        <v>1786</v>
      </c>
      <c r="I157" s="337" t="s">
        <v>1748</v>
      </c>
      <c r="J157" s="337">
        <v>50</v>
      </c>
      <c r="K157" s="333"/>
    </row>
    <row r="158" s="1" customFormat="1" ht="15" customHeight="1">
      <c r="B158" s="310"/>
      <c r="C158" s="337" t="s">
        <v>1771</v>
      </c>
      <c r="D158" s="285"/>
      <c r="E158" s="285"/>
      <c r="F158" s="338" t="s">
        <v>1752</v>
      </c>
      <c r="G158" s="285"/>
      <c r="H158" s="337" t="s">
        <v>1786</v>
      </c>
      <c r="I158" s="337" t="s">
        <v>1748</v>
      </c>
      <c r="J158" s="337">
        <v>50</v>
      </c>
      <c r="K158" s="333"/>
    </row>
    <row r="159" s="1" customFormat="1" ht="15" customHeight="1">
      <c r="B159" s="310"/>
      <c r="C159" s="337" t="s">
        <v>148</v>
      </c>
      <c r="D159" s="285"/>
      <c r="E159" s="285"/>
      <c r="F159" s="338" t="s">
        <v>1746</v>
      </c>
      <c r="G159" s="285"/>
      <c r="H159" s="337" t="s">
        <v>1808</v>
      </c>
      <c r="I159" s="337" t="s">
        <v>1748</v>
      </c>
      <c r="J159" s="337" t="s">
        <v>1809</v>
      </c>
      <c r="K159" s="333"/>
    </row>
    <row r="160" s="1" customFormat="1" ht="15" customHeight="1">
      <c r="B160" s="310"/>
      <c r="C160" s="337" t="s">
        <v>1810</v>
      </c>
      <c r="D160" s="285"/>
      <c r="E160" s="285"/>
      <c r="F160" s="338" t="s">
        <v>1746</v>
      </c>
      <c r="G160" s="285"/>
      <c r="H160" s="337" t="s">
        <v>1811</v>
      </c>
      <c r="I160" s="337" t="s">
        <v>1781</v>
      </c>
      <c r="J160" s="337"/>
      <c r="K160" s="333"/>
    </row>
    <row r="161" s="1" customFormat="1" ht="15" customHeight="1">
      <c r="B161" s="339"/>
      <c r="C161" s="319"/>
      <c r="D161" s="319"/>
      <c r="E161" s="319"/>
      <c r="F161" s="319"/>
      <c r="G161" s="319"/>
      <c r="H161" s="319"/>
      <c r="I161" s="319"/>
      <c r="J161" s="319"/>
      <c r="K161" s="340"/>
    </row>
    <row r="162" s="1" customFormat="1" ht="18.75" customHeight="1">
      <c r="B162" s="321"/>
      <c r="C162" s="331"/>
      <c r="D162" s="331"/>
      <c r="E162" s="331"/>
      <c r="F162" s="341"/>
      <c r="G162" s="331"/>
      <c r="H162" s="331"/>
      <c r="I162" s="331"/>
      <c r="J162" s="331"/>
      <c r="K162" s="321"/>
    </row>
    <row r="163" s="1" customFormat="1" ht="18.75" customHeight="1"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</row>
    <row r="164" s="1" customFormat="1" ht="7.5" customHeight="1">
      <c r="B164" s="272"/>
      <c r="C164" s="273"/>
      <c r="D164" s="273"/>
      <c r="E164" s="273"/>
      <c r="F164" s="273"/>
      <c r="G164" s="273"/>
      <c r="H164" s="273"/>
      <c r="I164" s="273"/>
      <c r="J164" s="273"/>
      <c r="K164" s="274"/>
    </row>
    <row r="165" s="1" customFormat="1" ht="45" customHeight="1">
      <c r="B165" s="275"/>
      <c r="C165" s="276" t="s">
        <v>1812</v>
      </c>
      <c r="D165" s="276"/>
      <c r="E165" s="276"/>
      <c r="F165" s="276"/>
      <c r="G165" s="276"/>
      <c r="H165" s="276"/>
      <c r="I165" s="276"/>
      <c r="J165" s="276"/>
      <c r="K165" s="277"/>
    </row>
    <row r="166" s="1" customFormat="1" ht="17.25" customHeight="1">
      <c r="B166" s="275"/>
      <c r="C166" s="300" t="s">
        <v>1740</v>
      </c>
      <c r="D166" s="300"/>
      <c r="E166" s="300"/>
      <c r="F166" s="300" t="s">
        <v>1741</v>
      </c>
      <c r="G166" s="342"/>
      <c r="H166" s="343" t="s">
        <v>54</v>
      </c>
      <c r="I166" s="343" t="s">
        <v>57</v>
      </c>
      <c r="J166" s="300" t="s">
        <v>1742</v>
      </c>
      <c r="K166" s="277"/>
    </row>
    <row r="167" s="1" customFormat="1" ht="17.25" customHeight="1">
      <c r="B167" s="278"/>
      <c r="C167" s="302" t="s">
        <v>1743</v>
      </c>
      <c r="D167" s="302"/>
      <c r="E167" s="302"/>
      <c r="F167" s="303" t="s">
        <v>1744</v>
      </c>
      <c r="G167" s="344"/>
      <c r="H167" s="345"/>
      <c r="I167" s="345"/>
      <c r="J167" s="302" t="s">
        <v>1745</v>
      </c>
      <c r="K167" s="280"/>
    </row>
    <row r="168" s="1" customFormat="1" ht="5.25" customHeight="1">
      <c r="B168" s="310"/>
      <c r="C168" s="305"/>
      <c r="D168" s="305"/>
      <c r="E168" s="305"/>
      <c r="F168" s="305"/>
      <c r="G168" s="306"/>
      <c r="H168" s="305"/>
      <c r="I168" s="305"/>
      <c r="J168" s="305"/>
      <c r="K168" s="333"/>
    </row>
    <row r="169" s="1" customFormat="1" ht="15" customHeight="1">
      <c r="B169" s="310"/>
      <c r="C169" s="285" t="s">
        <v>1749</v>
      </c>
      <c r="D169" s="285"/>
      <c r="E169" s="285"/>
      <c r="F169" s="308" t="s">
        <v>1746</v>
      </c>
      <c r="G169" s="285"/>
      <c r="H169" s="285" t="s">
        <v>1786</v>
      </c>
      <c r="I169" s="285" t="s">
        <v>1748</v>
      </c>
      <c r="J169" s="285">
        <v>120</v>
      </c>
      <c r="K169" s="333"/>
    </row>
    <row r="170" s="1" customFormat="1" ht="15" customHeight="1">
      <c r="B170" s="310"/>
      <c r="C170" s="285" t="s">
        <v>1795</v>
      </c>
      <c r="D170" s="285"/>
      <c r="E170" s="285"/>
      <c r="F170" s="308" t="s">
        <v>1746</v>
      </c>
      <c r="G170" s="285"/>
      <c r="H170" s="285" t="s">
        <v>1796</v>
      </c>
      <c r="I170" s="285" t="s">
        <v>1748</v>
      </c>
      <c r="J170" s="285" t="s">
        <v>1797</v>
      </c>
      <c r="K170" s="333"/>
    </row>
    <row r="171" s="1" customFormat="1" ht="15" customHeight="1">
      <c r="B171" s="310"/>
      <c r="C171" s="285" t="s">
        <v>91</v>
      </c>
      <c r="D171" s="285"/>
      <c r="E171" s="285"/>
      <c r="F171" s="308" t="s">
        <v>1746</v>
      </c>
      <c r="G171" s="285"/>
      <c r="H171" s="285" t="s">
        <v>1813</v>
      </c>
      <c r="I171" s="285" t="s">
        <v>1748</v>
      </c>
      <c r="J171" s="285" t="s">
        <v>1797</v>
      </c>
      <c r="K171" s="333"/>
    </row>
    <row r="172" s="1" customFormat="1" ht="15" customHeight="1">
      <c r="B172" s="310"/>
      <c r="C172" s="285" t="s">
        <v>1751</v>
      </c>
      <c r="D172" s="285"/>
      <c r="E172" s="285"/>
      <c r="F172" s="308" t="s">
        <v>1752</v>
      </c>
      <c r="G172" s="285"/>
      <c r="H172" s="285" t="s">
        <v>1813</v>
      </c>
      <c r="I172" s="285" t="s">
        <v>1748</v>
      </c>
      <c r="J172" s="285">
        <v>50</v>
      </c>
      <c r="K172" s="333"/>
    </row>
    <row r="173" s="1" customFormat="1" ht="15" customHeight="1">
      <c r="B173" s="310"/>
      <c r="C173" s="285" t="s">
        <v>1754</v>
      </c>
      <c r="D173" s="285"/>
      <c r="E173" s="285"/>
      <c r="F173" s="308" t="s">
        <v>1746</v>
      </c>
      <c r="G173" s="285"/>
      <c r="H173" s="285" t="s">
        <v>1813</v>
      </c>
      <c r="I173" s="285" t="s">
        <v>1756</v>
      </c>
      <c r="J173" s="285"/>
      <c r="K173" s="333"/>
    </row>
    <row r="174" s="1" customFormat="1" ht="15" customHeight="1">
      <c r="B174" s="310"/>
      <c r="C174" s="285" t="s">
        <v>1765</v>
      </c>
      <c r="D174" s="285"/>
      <c r="E174" s="285"/>
      <c r="F174" s="308" t="s">
        <v>1752</v>
      </c>
      <c r="G174" s="285"/>
      <c r="H174" s="285" t="s">
        <v>1813</v>
      </c>
      <c r="I174" s="285" t="s">
        <v>1748</v>
      </c>
      <c r="J174" s="285">
        <v>50</v>
      </c>
      <c r="K174" s="333"/>
    </row>
    <row r="175" s="1" customFormat="1" ht="15" customHeight="1">
      <c r="B175" s="310"/>
      <c r="C175" s="285" t="s">
        <v>1773</v>
      </c>
      <c r="D175" s="285"/>
      <c r="E175" s="285"/>
      <c r="F175" s="308" t="s">
        <v>1752</v>
      </c>
      <c r="G175" s="285"/>
      <c r="H175" s="285" t="s">
        <v>1813</v>
      </c>
      <c r="I175" s="285" t="s">
        <v>1748</v>
      </c>
      <c r="J175" s="285">
        <v>50</v>
      </c>
      <c r="K175" s="333"/>
    </row>
    <row r="176" s="1" customFormat="1" ht="15" customHeight="1">
      <c r="B176" s="310"/>
      <c r="C176" s="285" t="s">
        <v>1771</v>
      </c>
      <c r="D176" s="285"/>
      <c r="E176" s="285"/>
      <c r="F176" s="308" t="s">
        <v>1752</v>
      </c>
      <c r="G176" s="285"/>
      <c r="H176" s="285" t="s">
        <v>1813</v>
      </c>
      <c r="I176" s="285" t="s">
        <v>1748</v>
      </c>
      <c r="J176" s="285">
        <v>50</v>
      </c>
      <c r="K176" s="333"/>
    </row>
    <row r="177" s="1" customFormat="1" ht="15" customHeight="1">
      <c r="B177" s="310"/>
      <c r="C177" s="285" t="s">
        <v>154</v>
      </c>
      <c r="D177" s="285"/>
      <c r="E177" s="285"/>
      <c r="F177" s="308" t="s">
        <v>1746</v>
      </c>
      <c r="G177" s="285"/>
      <c r="H177" s="285" t="s">
        <v>1814</v>
      </c>
      <c r="I177" s="285" t="s">
        <v>1815</v>
      </c>
      <c r="J177" s="285"/>
      <c r="K177" s="333"/>
    </row>
    <row r="178" s="1" customFormat="1" ht="15" customHeight="1">
      <c r="B178" s="310"/>
      <c r="C178" s="285" t="s">
        <v>57</v>
      </c>
      <c r="D178" s="285"/>
      <c r="E178" s="285"/>
      <c r="F178" s="308" t="s">
        <v>1746</v>
      </c>
      <c r="G178" s="285"/>
      <c r="H178" s="285" t="s">
        <v>1816</v>
      </c>
      <c r="I178" s="285" t="s">
        <v>1817</v>
      </c>
      <c r="J178" s="285">
        <v>1</v>
      </c>
      <c r="K178" s="333"/>
    </row>
    <row r="179" s="1" customFormat="1" ht="15" customHeight="1">
      <c r="B179" s="310"/>
      <c r="C179" s="285" t="s">
        <v>53</v>
      </c>
      <c r="D179" s="285"/>
      <c r="E179" s="285"/>
      <c r="F179" s="308" t="s">
        <v>1746</v>
      </c>
      <c r="G179" s="285"/>
      <c r="H179" s="285" t="s">
        <v>1818</v>
      </c>
      <c r="I179" s="285" t="s">
        <v>1748</v>
      </c>
      <c r="J179" s="285">
        <v>20</v>
      </c>
      <c r="K179" s="333"/>
    </row>
    <row r="180" s="1" customFormat="1" ht="15" customHeight="1">
      <c r="B180" s="310"/>
      <c r="C180" s="285" t="s">
        <v>54</v>
      </c>
      <c r="D180" s="285"/>
      <c r="E180" s="285"/>
      <c r="F180" s="308" t="s">
        <v>1746</v>
      </c>
      <c r="G180" s="285"/>
      <c r="H180" s="285" t="s">
        <v>1819</v>
      </c>
      <c r="I180" s="285" t="s">
        <v>1748</v>
      </c>
      <c r="J180" s="285">
        <v>255</v>
      </c>
      <c r="K180" s="333"/>
    </row>
    <row r="181" s="1" customFormat="1" ht="15" customHeight="1">
      <c r="B181" s="310"/>
      <c r="C181" s="285" t="s">
        <v>155</v>
      </c>
      <c r="D181" s="285"/>
      <c r="E181" s="285"/>
      <c r="F181" s="308" t="s">
        <v>1746</v>
      </c>
      <c r="G181" s="285"/>
      <c r="H181" s="285" t="s">
        <v>1710</v>
      </c>
      <c r="I181" s="285" t="s">
        <v>1748</v>
      </c>
      <c r="J181" s="285">
        <v>10</v>
      </c>
      <c r="K181" s="333"/>
    </row>
    <row r="182" s="1" customFormat="1" ht="15" customHeight="1">
      <c r="B182" s="310"/>
      <c r="C182" s="285" t="s">
        <v>156</v>
      </c>
      <c r="D182" s="285"/>
      <c r="E182" s="285"/>
      <c r="F182" s="308" t="s">
        <v>1746</v>
      </c>
      <c r="G182" s="285"/>
      <c r="H182" s="285" t="s">
        <v>1820</v>
      </c>
      <c r="I182" s="285" t="s">
        <v>1781</v>
      </c>
      <c r="J182" s="285"/>
      <c r="K182" s="333"/>
    </row>
    <row r="183" s="1" customFormat="1" ht="15" customHeight="1">
      <c r="B183" s="310"/>
      <c r="C183" s="285" t="s">
        <v>1821</v>
      </c>
      <c r="D183" s="285"/>
      <c r="E183" s="285"/>
      <c r="F183" s="308" t="s">
        <v>1746</v>
      </c>
      <c r="G183" s="285"/>
      <c r="H183" s="285" t="s">
        <v>1822</v>
      </c>
      <c r="I183" s="285" t="s">
        <v>1781</v>
      </c>
      <c r="J183" s="285"/>
      <c r="K183" s="333"/>
    </row>
    <row r="184" s="1" customFormat="1" ht="15" customHeight="1">
      <c r="B184" s="310"/>
      <c r="C184" s="285" t="s">
        <v>1810</v>
      </c>
      <c r="D184" s="285"/>
      <c r="E184" s="285"/>
      <c r="F184" s="308" t="s">
        <v>1746</v>
      </c>
      <c r="G184" s="285"/>
      <c r="H184" s="285" t="s">
        <v>1823</v>
      </c>
      <c r="I184" s="285" t="s">
        <v>1781</v>
      </c>
      <c r="J184" s="285"/>
      <c r="K184" s="333"/>
    </row>
    <row r="185" s="1" customFormat="1" ht="15" customHeight="1">
      <c r="B185" s="310"/>
      <c r="C185" s="285" t="s">
        <v>158</v>
      </c>
      <c r="D185" s="285"/>
      <c r="E185" s="285"/>
      <c r="F185" s="308" t="s">
        <v>1752</v>
      </c>
      <c r="G185" s="285"/>
      <c r="H185" s="285" t="s">
        <v>1824</v>
      </c>
      <c r="I185" s="285" t="s">
        <v>1748</v>
      </c>
      <c r="J185" s="285">
        <v>50</v>
      </c>
      <c r="K185" s="333"/>
    </row>
    <row r="186" s="1" customFormat="1" ht="15" customHeight="1">
      <c r="B186" s="310"/>
      <c r="C186" s="285" t="s">
        <v>1825</v>
      </c>
      <c r="D186" s="285"/>
      <c r="E186" s="285"/>
      <c r="F186" s="308" t="s">
        <v>1752</v>
      </c>
      <c r="G186" s="285"/>
      <c r="H186" s="285" t="s">
        <v>1826</v>
      </c>
      <c r="I186" s="285" t="s">
        <v>1827</v>
      </c>
      <c r="J186" s="285"/>
      <c r="K186" s="333"/>
    </row>
    <row r="187" s="1" customFormat="1" ht="15" customHeight="1">
      <c r="B187" s="310"/>
      <c r="C187" s="285" t="s">
        <v>1828</v>
      </c>
      <c r="D187" s="285"/>
      <c r="E187" s="285"/>
      <c r="F187" s="308" t="s">
        <v>1752</v>
      </c>
      <c r="G187" s="285"/>
      <c r="H187" s="285" t="s">
        <v>1829</v>
      </c>
      <c r="I187" s="285" t="s">
        <v>1827</v>
      </c>
      <c r="J187" s="285"/>
      <c r="K187" s="333"/>
    </row>
    <row r="188" s="1" customFormat="1" ht="15" customHeight="1">
      <c r="B188" s="310"/>
      <c r="C188" s="285" t="s">
        <v>1830</v>
      </c>
      <c r="D188" s="285"/>
      <c r="E188" s="285"/>
      <c r="F188" s="308" t="s">
        <v>1752</v>
      </c>
      <c r="G188" s="285"/>
      <c r="H188" s="285" t="s">
        <v>1831</v>
      </c>
      <c r="I188" s="285" t="s">
        <v>1827</v>
      </c>
      <c r="J188" s="285"/>
      <c r="K188" s="333"/>
    </row>
    <row r="189" s="1" customFormat="1" ht="15" customHeight="1">
      <c r="B189" s="310"/>
      <c r="C189" s="346" t="s">
        <v>1832</v>
      </c>
      <c r="D189" s="285"/>
      <c r="E189" s="285"/>
      <c r="F189" s="308" t="s">
        <v>1752</v>
      </c>
      <c r="G189" s="285"/>
      <c r="H189" s="285" t="s">
        <v>1833</v>
      </c>
      <c r="I189" s="285" t="s">
        <v>1834</v>
      </c>
      <c r="J189" s="347" t="s">
        <v>1835</v>
      </c>
      <c r="K189" s="333"/>
    </row>
    <row r="190" s="1" customFormat="1" ht="15" customHeight="1">
      <c r="B190" s="310"/>
      <c r="C190" s="346" t="s">
        <v>42</v>
      </c>
      <c r="D190" s="285"/>
      <c r="E190" s="285"/>
      <c r="F190" s="308" t="s">
        <v>1746</v>
      </c>
      <c r="G190" s="285"/>
      <c r="H190" s="282" t="s">
        <v>1836</v>
      </c>
      <c r="I190" s="285" t="s">
        <v>1837</v>
      </c>
      <c r="J190" s="285"/>
      <c r="K190" s="333"/>
    </row>
    <row r="191" s="1" customFormat="1" ht="15" customHeight="1">
      <c r="B191" s="310"/>
      <c r="C191" s="346" t="s">
        <v>1838</v>
      </c>
      <c r="D191" s="285"/>
      <c r="E191" s="285"/>
      <c r="F191" s="308" t="s">
        <v>1746</v>
      </c>
      <c r="G191" s="285"/>
      <c r="H191" s="285" t="s">
        <v>1839</v>
      </c>
      <c r="I191" s="285" t="s">
        <v>1781</v>
      </c>
      <c r="J191" s="285"/>
      <c r="K191" s="333"/>
    </row>
    <row r="192" s="1" customFormat="1" ht="15" customHeight="1">
      <c r="B192" s="310"/>
      <c r="C192" s="346" t="s">
        <v>1840</v>
      </c>
      <c r="D192" s="285"/>
      <c r="E192" s="285"/>
      <c r="F192" s="308" t="s">
        <v>1746</v>
      </c>
      <c r="G192" s="285"/>
      <c r="H192" s="285" t="s">
        <v>1841</v>
      </c>
      <c r="I192" s="285" t="s">
        <v>1781</v>
      </c>
      <c r="J192" s="285"/>
      <c r="K192" s="333"/>
    </row>
    <row r="193" s="1" customFormat="1" ht="15" customHeight="1">
      <c r="B193" s="310"/>
      <c r="C193" s="346" t="s">
        <v>1842</v>
      </c>
      <c r="D193" s="285"/>
      <c r="E193" s="285"/>
      <c r="F193" s="308" t="s">
        <v>1752</v>
      </c>
      <c r="G193" s="285"/>
      <c r="H193" s="285" t="s">
        <v>1843</v>
      </c>
      <c r="I193" s="285" t="s">
        <v>1781</v>
      </c>
      <c r="J193" s="285"/>
      <c r="K193" s="333"/>
    </row>
    <row r="194" s="1" customFormat="1" ht="15" customHeight="1">
      <c r="B194" s="339"/>
      <c r="C194" s="348"/>
      <c r="D194" s="319"/>
      <c r="E194" s="319"/>
      <c r="F194" s="319"/>
      <c r="G194" s="319"/>
      <c r="H194" s="319"/>
      <c r="I194" s="319"/>
      <c r="J194" s="319"/>
      <c r="K194" s="340"/>
    </row>
    <row r="195" s="1" customFormat="1" ht="18.75" customHeight="1">
      <c r="B195" s="321"/>
      <c r="C195" s="331"/>
      <c r="D195" s="331"/>
      <c r="E195" s="331"/>
      <c r="F195" s="341"/>
      <c r="G195" s="331"/>
      <c r="H195" s="331"/>
      <c r="I195" s="331"/>
      <c r="J195" s="331"/>
      <c r="K195" s="321"/>
    </row>
    <row r="196" s="1" customFormat="1" ht="18.75" customHeight="1">
      <c r="B196" s="321"/>
      <c r="C196" s="331"/>
      <c r="D196" s="331"/>
      <c r="E196" s="331"/>
      <c r="F196" s="341"/>
      <c r="G196" s="331"/>
      <c r="H196" s="331"/>
      <c r="I196" s="331"/>
      <c r="J196" s="331"/>
      <c r="K196" s="321"/>
    </row>
    <row r="197" s="1" customFormat="1" ht="18.75" customHeight="1"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</row>
    <row r="198" s="1" customFormat="1" ht="13.5">
      <c r="B198" s="272"/>
      <c r="C198" s="273"/>
      <c r="D198" s="273"/>
      <c r="E198" s="273"/>
      <c r="F198" s="273"/>
      <c r="G198" s="273"/>
      <c r="H198" s="273"/>
      <c r="I198" s="273"/>
      <c r="J198" s="273"/>
      <c r="K198" s="274"/>
    </row>
    <row r="199" s="1" customFormat="1" ht="21">
      <c r="B199" s="275"/>
      <c r="C199" s="276" t="s">
        <v>1844</v>
      </c>
      <c r="D199" s="276"/>
      <c r="E199" s="276"/>
      <c r="F199" s="276"/>
      <c r="G199" s="276"/>
      <c r="H199" s="276"/>
      <c r="I199" s="276"/>
      <c r="J199" s="276"/>
      <c r="K199" s="277"/>
    </row>
    <row r="200" s="1" customFormat="1" ht="25.5" customHeight="1">
      <c r="B200" s="275"/>
      <c r="C200" s="349" t="s">
        <v>1845</v>
      </c>
      <c r="D200" s="349"/>
      <c r="E200" s="349"/>
      <c r="F200" s="349" t="s">
        <v>1846</v>
      </c>
      <c r="G200" s="350"/>
      <c r="H200" s="349" t="s">
        <v>1847</v>
      </c>
      <c r="I200" s="349"/>
      <c r="J200" s="349"/>
      <c r="K200" s="277"/>
    </row>
    <row r="201" s="1" customFormat="1" ht="5.25" customHeight="1">
      <c r="B201" s="310"/>
      <c r="C201" s="305"/>
      <c r="D201" s="305"/>
      <c r="E201" s="305"/>
      <c r="F201" s="305"/>
      <c r="G201" s="331"/>
      <c r="H201" s="305"/>
      <c r="I201" s="305"/>
      <c r="J201" s="305"/>
      <c r="K201" s="333"/>
    </row>
    <row r="202" s="1" customFormat="1" ht="15" customHeight="1">
      <c r="B202" s="310"/>
      <c r="C202" s="285" t="s">
        <v>1837</v>
      </c>
      <c r="D202" s="285"/>
      <c r="E202" s="285"/>
      <c r="F202" s="308" t="s">
        <v>43</v>
      </c>
      <c r="G202" s="285"/>
      <c r="H202" s="285" t="s">
        <v>1848</v>
      </c>
      <c r="I202" s="285"/>
      <c r="J202" s="285"/>
      <c r="K202" s="333"/>
    </row>
    <row r="203" s="1" customFormat="1" ht="15" customHeight="1">
      <c r="B203" s="310"/>
      <c r="C203" s="285"/>
      <c r="D203" s="285"/>
      <c r="E203" s="285"/>
      <c r="F203" s="308" t="s">
        <v>44</v>
      </c>
      <c r="G203" s="285"/>
      <c r="H203" s="285" t="s">
        <v>1849</v>
      </c>
      <c r="I203" s="285"/>
      <c r="J203" s="285"/>
      <c r="K203" s="333"/>
    </row>
    <row r="204" s="1" customFormat="1" ht="15" customHeight="1">
      <c r="B204" s="310"/>
      <c r="C204" s="285"/>
      <c r="D204" s="285"/>
      <c r="E204" s="285"/>
      <c r="F204" s="308" t="s">
        <v>47</v>
      </c>
      <c r="G204" s="285"/>
      <c r="H204" s="285" t="s">
        <v>1850</v>
      </c>
      <c r="I204" s="285"/>
      <c r="J204" s="285"/>
      <c r="K204" s="333"/>
    </row>
    <row r="205" s="1" customFormat="1" ht="15" customHeight="1">
      <c r="B205" s="310"/>
      <c r="C205" s="285"/>
      <c r="D205" s="285"/>
      <c r="E205" s="285"/>
      <c r="F205" s="308" t="s">
        <v>45</v>
      </c>
      <c r="G205" s="285"/>
      <c r="H205" s="285" t="s">
        <v>1851</v>
      </c>
      <c r="I205" s="285"/>
      <c r="J205" s="285"/>
      <c r="K205" s="333"/>
    </row>
    <row r="206" s="1" customFormat="1" ht="15" customHeight="1">
      <c r="B206" s="310"/>
      <c r="C206" s="285"/>
      <c r="D206" s="285"/>
      <c r="E206" s="285"/>
      <c r="F206" s="308" t="s">
        <v>46</v>
      </c>
      <c r="G206" s="285"/>
      <c r="H206" s="285" t="s">
        <v>1852</v>
      </c>
      <c r="I206" s="285"/>
      <c r="J206" s="285"/>
      <c r="K206" s="333"/>
    </row>
    <row r="207" s="1" customFormat="1" ht="15" customHeight="1">
      <c r="B207" s="310"/>
      <c r="C207" s="285"/>
      <c r="D207" s="285"/>
      <c r="E207" s="285"/>
      <c r="F207" s="308"/>
      <c r="G207" s="285"/>
      <c r="H207" s="285"/>
      <c r="I207" s="285"/>
      <c r="J207" s="285"/>
      <c r="K207" s="333"/>
    </row>
    <row r="208" s="1" customFormat="1" ht="15" customHeight="1">
      <c r="B208" s="310"/>
      <c r="C208" s="285" t="s">
        <v>1793</v>
      </c>
      <c r="D208" s="285"/>
      <c r="E208" s="285"/>
      <c r="F208" s="308" t="s">
        <v>79</v>
      </c>
      <c r="G208" s="285"/>
      <c r="H208" s="285" t="s">
        <v>1853</v>
      </c>
      <c r="I208" s="285"/>
      <c r="J208" s="285"/>
      <c r="K208" s="333"/>
    </row>
    <row r="209" s="1" customFormat="1" ht="15" customHeight="1">
      <c r="B209" s="310"/>
      <c r="C209" s="285"/>
      <c r="D209" s="285"/>
      <c r="E209" s="285"/>
      <c r="F209" s="308" t="s">
        <v>1691</v>
      </c>
      <c r="G209" s="285"/>
      <c r="H209" s="285" t="s">
        <v>1692</v>
      </c>
      <c r="I209" s="285"/>
      <c r="J209" s="285"/>
      <c r="K209" s="333"/>
    </row>
    <row r="210" s="1" customFormat="1" ht="15" customHeight="1">
      <c r="B210" s="310"/>
      <c r="C210" s="285"/>
      <c r="D210" s="285"/>
      <c r="E210" s="285"/>
      <c r="F210" s="308" t="s">
        <v>1689</v>
      </c>
      <c r="G210" s="285"/>
      <c r="H210" s="285" t="s">
        <v>1854</v>
      </c>
      <c r="I210" s="285"/>
      <c r="J210" s="285"/>
      <c r="K210" s="333"/>
    </row>
    <row r="211" s="1" customFormat="1" ht="15" customHeight="1">
      <c r="B211" s="351"/>
      <c r="C211" s="285"/>
      <c r="D211" s="285"/>
      <c r="E211" s="285"/>
      <c r="F211" s="308" t="s">
        <v>141</v>
      </c>
      <c r="G211" s="346"/>
      <c r="H211" s="337" t="s">
        <v>142</v>
      </c>
      <c r="I211" s="337"/>
      <c r="J211" s="337"/>
      <c r="K211" s="352"/>
    </row>
    <row r="212" s="1" customFormat="1" ht="15" customHeight="1">
      <c r="B212" s="351"/>
      <c r="C212" s="285"/>
      <c r="D212" s="285"/>
      <c r="E212" s="285"/>
      <c r="F212" s="308" t="s">
        <v>1693</v>
      </c>
      <c r="G212" s="346"/>
      <c r="H212" s="337" t="s">
        <v>1670</v>
      </c>
      <c r="I212" s="337"/>
      <c r="J212" s="337"/>
      <c r="K212" s="352"/>
    </row>
    <row r="213" s="1" customFormat="1" ht="15" customHeight="1">
      <c r="B213" s="351"/>
      <c r="C213" s="285"/>
      <c r="D213" s="285"/>
      <c r="E213" s="285"/>
      <c r="F213" s="308"/>
      <c r="G213" s="346"/>
      <c r="H213" s="337"/>
      <c r="I213" s="337"/>
      <c r="J213" s="337"/>
      <c r="K213" s="352"/>
    </row>
    <row r="214" s="1" customFormat="1" ht="15" customHeight="1">
      <c r="B214" s="351"/>
      <c r="C214" s="285" t="s">
        <v>1817</v>
      </c>
      <c r="D214" s="285"/>
      <c r="E214" s="285"/>
      <c r="F214" s="308">
        <v>1</v>
      </c>
      <c r="G214" s="346"/>
      <c r="H214" s="337" t="s">
        <v>1855</v>
      </c>
      <c r="I214" s="337"/>
      <c r="J214" s="337"/>
      <c r="K214" s="352"/>
    </row>
    <row r="215" s="1" customFormat="1" ht="15" customHeight="1">
      <c r="B215" s="351"/>
      <c r="C215" s="285"/>
      <c r="D215" s="285"/>
      <c r="E215" s="285"/>
      <c r="F215" s="308">
        <v>2</v>
      </c>
      <c r="G215" s="346"/>
      <c r="H215" s="337" t="s">
        <v>1856</v>
      </c>
      <c r="I215" s="337"/>
      <c r="J215" s="337"/>
      <c r="K215" s="352"/>
    </row>
    <row r="216" s="1" customFormat="1" ht="15" customHeight="1">
      <c r="B216" s="351"/>
      <c r="C216" s="285"/>
      <c r="D216" s="285"/>
      <c r="E216" s="285"/>
      <c r="F216" s="308">
        <v>3</v>
      </c>
      <c r="G216" s="346"/>
      <c r="H216" s="337" t="s">
        <v>1857</v>
      </c>
      <c r="I216" s="337"/>
      <c r="J216" s="337"/>
      <c r="K216" s="352"/>
    </row>
    <row r="217" s="1" customFormat="1" ht="15" customHeight="1">
      <c r="B217" s="351"/>
      <c r="C217" s="285"/>
      <c r="D217" s="285"/>
      <c r="E217" s="285"/>
      <c r="F217" s="308">
        <v>4</v>
      </c>
      <c r="G217" s="346"/>
      <c r="H217" s="337" t="s">
        <v>1858</v>
      </c>
      <c r="I217" s="337"/>
      <c r="J217" s="337"/>
      <c r="K217" s="352"/>
    </row>
    <row r="218" s="1" customFormat="1" ht="12.75" customHeight="1">
      <c r="B218" s="353"/>
      <c r="C218" s="354"/>
      <c r="D218" s="354"/>
      <c r="E218" s="354"/>
      <c r="F218" s="354"/>
      <c r="G218" s="354"/>
      <c r="H218" s="354"/>
      <c r="I218" s="354"/>
      <c r="J218" s="354"/>
      <c r="K218" s="355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2" customFormat="1" ht="12" customHeight="1">
      <c r="A8" s="38"/>
      <c r="B8" s="44"/>
      <c r="C8" s="38"/>
      <c r="D8" s="142" t="s">
        <v>145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283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ROUND(J87, 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ROUND((SUM(BE87:BE722)),  2)</f>
        <v>0</v>
      </c>
      <c r="G33" s="38"/>
      <c r="H33" s="38"/>
      <c r="I33" s="157">
        <v>0.20999999999999999</v>
      </c>
      <c r="J33" s="156">
        <f>ROUND(((SUM(BE87:BE722))*I33),  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44</v>
      </c>
      <c r="F34" s="156">
        <f>ROUND((SUM(BF87:BF722)),  2)</f>
        <v>0</v>
      </c>
      <c r="G34" s="38"/>
      <c r="H34" s="38"/>
      <c r="I34" s="157">
        <v>0.14999999999999999</v>
      </c>
      <c r="J34" s="156">
        <f>ROUND(((SUM(BF87:BF722))*I34),  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45</v>
      </c>
      <c r="F35" s="156">
        <f>ROUND((SUM(BG87:BG722)),  2)</f>
        <v>0</v>
      </c>
      <c r="G35" s="38"/>
      <c r="H35" s="38"/>
      <c r="I35" s="157">
        <v>0.20999999999999999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46</v>
      </c>
      <c r="F36" s="156">
        <f>ROUND((SUM(BH87:BH722)),  2)</f>
        <v>0</v>
      </c>
      <c r="G36" s="38"/>
      <c r="H36" s="38"/>
      <c r="I36" s="157">
        <v>0.14999999999999999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47</v>
      </c>
      <c r="F37" s="156">
        <f>ROUND((SUM(BI87:BI722)),  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147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145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SO 101 - Rekonstrukce pozemní komunikace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5. 11. 2021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70" t="s">
        <v>148</v>
      </c>
      <c r="D57" s="171"/>
      <c r="E57" s="171"/>
      <c r="F57" s="171"/>
      <c r="G57" s="171"/>
      <c r="H57" s="171"/>
      <c r="I57" s="171"/>
      <c r="J57" s="172" t="s">
        <v>149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150</v>
      </c>
    </row>
    <row r="60" s="9" customFormat="1" ht="24.96" customHeight="1">
      <c r="A60" s="9"/>
      <c r="B60" s="174"/>
      <c r="C60" s="175"/>
      <c r="D60" s="176" t="s">
        <v>151</v>
      </c>
      <c r="E60" s="177"/>
      <c r="F60" s="177"/>
      <c r="G60" s="177"/>
      <c r="H60" s="177"/>
      <c r="I60" s="177"/>
      <c r="J60" s="178">
        <f>J88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0"/>
      <c r="C61" s="125"/>
      <c r="D61" s="181" t="s">
        <v>152</v>
      </c>
      <c r="E61" s="182"/>
      <c r="F61" s="182"/>
      <c r="G61" s="182"/>
      <c r="H61" s="182"/>
      <c r="I61" s="182"/>
      <c r="J61" s="183">
        <f>J89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0"/>
      <c r="C62" s="125"/>
      <c r="D62" s="181" t="s">
        <v>284</v>
      </c>
      <c r="E62" s="182"/>
      <c r="F62" s="182"/>
      <c r="G62" s="182"/>
      <c r="H62" s="182"/>
      <c r="I62" s="182"/>
      <c r="J62" s="183">
        <f>J328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0"/>
      <c r="C63" s="125"/>
      <c r="D63" s="181" t="s">
        <v>285</v>
      </c>
      <c r="E63" s="182"/>
      <c r="F63" s="182"/>
      <c r="G63" s="182"/>
      <c r="H63" s="182"/>
      <c r="I63" s="182"/>
      <c r="J63" s="183">
        <f>J335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0"/>
      <c r="C64" s="125"/>
      <c r="D64" s="181" t="s">
        <v>286</v>
      </c>
      <c r="E64" s="182"/>
      <c r="F64" s="182"/>
      <c r="G64" s="182"/>
      <c r="H64" s="182"/>
      <c r="I64" s="182"/>
      <c r="J64" s="183">
        <f>J341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0"/>
      <c r="C65" s="125"/>
      <c r="D65" s="181" t="s">
        <v>287</v>
      </c>
      <c r="E65" s="182"/>
      <c r="F65" s="182"/>
      <c r="G65" s="182"/>
      <c r="H65" s="182"/>
      <c r="I65" s="182"/>
      <c r="J65" s="183">
        <f>J463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288</v>
      </c>
      <c r="E66" s="182"/>
      <c r="F66" s="182"/>
      <c r="G66" s="182"/>
      <c r="H66" s="182"/>
      <c r="I66" s="182"/>
      <c r="J66" s="183">
        <f>J669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289</v>
      </c>
      <c r="E67" s="182"/>
      <c r="F67" s="182"/>
      <c r="G67" s="182"/>
      <c r="H67" s="182"/>
      <c r="I67" s="182"/>
      <c r="J67" s="183">
        <f>J716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="2" customFormat="1" ht="6.96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="2" customFormat="1" ht="6.96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24.96" customHeight="1">
      <c r="A74" s="38"/>
      <c r="B74" s="39"/>
      <c r="C74" s="23" t="s">
        <v>153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6.96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6.5" customHeight="1">
      <c r="A77" s="38"/>
      <c r="B77" s="39"/>
      <c r="C77" s="40"/>
      <c r="D77" s="40"/>
      <c r="E77" s="169" t="str">
        <f>E7</f>
        <v>II/230 Stříbro - dálnice D5, úsek 2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145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69" t="str">
        <f>E9</f>
        <v>SO 101 - Rekonstrukce pozemní komunikace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21</v>
      </c>
      <c r="D81" s="40"/>
      <c r="E81" s="40"/>
      <c r="F81" s="27" t="str">
        <f>F12</f>
        <v>Stříbro</v>
      </c>
      <c r="G81" s="40"/>
      <c r="H81" s="40"/>
      <c r="I81" s="32" t="s">
        <v>23</v>
      </c>
      <c r="J81" s="72" t="str">
        <f>IF(J12="","",J12)</f>
        <v>5. 11. 2021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6.96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25.65" customHeight="1">
      <c r="A83" s="38"/>
      <c r="B83" s="39"/>
      <c r="C83" s="32" t="s">
        <v>25</v>
      </c>
      <c r="D83" s="40"/>
      <c r="E83" s="40"/>
      <c r="F83" s="27" t="str">
        <f>E15</f>
        <v>Správa a údržba silnic Plzeňského kraje, p. o.</v>
      </c>
      <c r="G83" s="40"/>
      <c r="H83" s="40"/>
      <c r="I83" s="32" t="s">
        <v>31</v>
      </c>
      <c r="J83" s="36" t="str">
        <f>E21</f>
        <v>Sweco Hydroprojekt a.s.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5.15" customHeight="1">
      <c r="A84" s="38"/>
      <c r="B84" s="39"/>
      <c r="C84" s="32" t="s">
        <v>29</v>
      </c>
      <c r="D84" s="40"/>
      <c r="E84" s="40"/>
      <c r="F84" s="27" t="str">
        <f>IF(E18="","",E18)</f>
        <v>Vyplň údaj</v>
      </c>
      <c r="G84" s="40"/>
      <c r="H84" s="40"/>
      <c r="I84" s="32" t="s">
        <v>34</v>
      </c>
      <c r="J84" s="36" t="str">
        <f>E24</f>
        <v xml:space="preserve"> 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0.32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1" customFormat="1" ht="29.28" customHeight="1">
      <c r="A86" s="185"/>
      <c r="B86" s="186"/>
      <c r="C86" s="187" t="s">
        <v>154</v>
      </c>
      <c r="D86" s="188" t="s">
        <v>57</v>
      </c>
      <c r="E86" s="188" t="s">
        <v>53</v>
      </c>
      <c r="F86" s="188" t="s">
        <v>54</v>
      </c>
      <c r="G86" s="188" t="s">
        <v>155</v>
      </c>
      <c r="H86" s="188" t="s">
        <v>156</v>
      </c>
      <c r="I86" s="188" t="s">
        <v>157</v>
      </c>
      <c r="J86" s="188" t="s">
        <v>149</v>
      </c>
      <c r="K86" s="189" t="s">
        <v>158</v>
      </c>
      <c r="L86" s="190"/>
      <c r="M86" s="92" t="s">
        <v>19</v>
      </c>
      <c r="N86" s="93" t="s">
        <v>42</v>
      </c>
      <c r="O86" s="93" t="s">
        <v>159</v>
      </c>
      <c r="P86" s="93" t="s">
        <v>160</v>
      </c>
      <c r="Q86" s="93" t="s">
        <v>161</v>
      </c>
      <c r="R86" s="93" t="s">
        <v>162</v>
      </c>
      <c r="S86" s="93" t="s">
        <v>163</v>
      </c>
      <c r="T86" s="94" t="s">
        <v>164</v>
      </c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="2" customFormat="1" ht="22.8" customHeight="1">
      <c r="A87" s="38"/>
      <c r="B87" s="39"/>
      <c r="C87" s="99" t="s">
        <v>165</v>
      </c>
      <c r="D87" s="40"/>
      <c r="E87" s="40"/>
      <c r="F87" s="40"/>
      <c r="G87" s="40"/>
      <c r="H87" s="40"/>
      <c r="I87" s="40"/>
      <c r="J87" s="191">
        <f>BK87</f>
        <v>0</v>
      </c>
      <c r="K87" s="40"/>
      <c r="L87" s="44"/>
      <c r="M87" s="95"/>
      <c r="N87" s="192"/>
      <c r="O87" s="96"/>
      <c r="P87" s="193">
        <f>P88</f>
        <v>0</v>
      </c>
      <c r="Q87" s="96"/>
      <c r="R87" s="193">
        <f>R88</f>
        <v>2829.9968850000005</v>
      </c>
      <c r="S87" s="96"/>
      <c r="T87" s="194">
        <f>T88</f>
        <v>20161.965499999998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71</v>
      </c>
      <c r="AU87" s="17" t="s">
        <v>150</v>
      </c>
      <c r="BK87" s="195">
        <f>BK88</f>
        <v>0</v>
      </c>
    </row>
    <row r="88" s="12" customFormat="1" ht="25.92" customHeight="1">
      <c r="A88" s="12"/>
      <c r="B88" s="196"/>
      <c r="C88" s="197"/>
      <c r="D88" s="198" t="s">
        <v>71</v>
      </c>
      <c r="E88" s="199" t="s">
        <v>166</v>
      </c>
      <c r="F88" s="199" t="s">
        <v>167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P89+P328+P335+P341+P463+P669+P716</f>
        <v>0</v>
      </c>
      <c r="Q88" s="204"/>
      <c r="R88" s="205">
        <f>R89+R328+R335+R341+R463+R669+R716</f>
        <v>2829.9968850000005</v>
      </c>
      <c r="S88" s="204"/>
      <c r="T88" s="206">
        <f>T89+T328+T335+T341+T463+T669+T716</f>
        <v>20161.965499999998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80</v>
      </c>
      <c r="AT88" s="208" t="s">
        <v>71</v>
      </c>
      <c r="AU88" s="208" t="s">
        <v>72</v>
      </c>
      <c r="AY88" s="207" t="s">
        <v>168</v>
      </c>
      <c r="BK88" s="209">
        <f>BK89+BK328+BK335+BK341+BK463+BK669+BK716</f>
        <v>0</v>
      </c>
    </row>
    <row r="89" s="12" customFormat="1" ht="22.8" customHeight="1">
      <c r="A89" s="12"/>
      <c r="B89" s="196"/>
      <c r="C89" s="197"/>
      <c r="D89" s="198" t="s">
        <v>71</v>
      </c>
      <c r="E89" s="210" t="s">
        <v>80</v>
      </c>
      <c r="F89" s="210" t="s">
        <v>169</v>
      </c>
      <c r="G89" s="197"/>
      <c r="H89" s="197"/>
      <c r="I89" s="200"/>
      <c r="J89" s="211">
        <f>BK89</f>
        <v>0</v>
      </c>
      <c r="K89" s="197"/>
      <c r="L89" s="202"/>
      <c r="M89" s="203"/>
      <c r="N89" s="204"/>
      <c r="O89" s="204"/>
      <c r="P89" s="205">
        <f>SUM(P90:P327)</f>
        <v>0</v>
      </c>
      <c r="Q89" s="204"/>
      <c r="R89" s="205">
        <f>SUM(R90:R327)</f>
        <v>30.080124999999999</v>
      </c>
      <c r="S89" s="204"/>
      <c r="T89" s="206">
        <f>SUM(T90:T327)</f>
        <v>20161.965499999998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80</v>
      </c>
      <c r="AT89" s="208" t="s">
        <v>71</v>
      </c>
      <c r="AU89" s="208" t="s">
        <v>80</v>
      </c>
      <c r="AY89" s="207" t="s">
        <v>168</v>
      </c>
      <c r="BK89" s="209">
        <f>SUM(BK90:BK327)</f>
        <v>0</v>
      </c>
    </row>
    <row r="90" s="2" customFormat="1" ht="24.15" customHeight="1">
      <c r="A90" s="38"/>
      <c r="B90" s="39"/>
      <c r="C90" s="212" t="s">
        <v>80</v>
      </c>
      <c r="D90" s="212" t="s">
        <v>170</v>
      </c>
      <c r="E90" s="213" t="s">
        <v>290</v>
      </c>
      <c r="F90" s="214" t="s">
        <v>291</v>
      </c>
      <c r="G90" s="215" t="s">
        <v>218</v>
      </c>
      <c r="H90" s="216">
        <v>19683.599999999999</v>
      </c>
      <c r="I90" s="217"/>
      <c r="J90" s="218">
        <f>ROUND(I90*H90,2)</f>
        <v>0</v>
      </c>
      <c r="K90" s="214" t="s">
        <v>174</v>
      </c>
      <c r="L90" s="44"/>
      <c r="M90" s="219" t="s">
        <v>19</v>
      </c>
      <c r="N90" s="220" t="s">
        <v>43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0.17000000000000001</v>
      </c>
      <c r="T90" s="222">
        <f>S90*H90</f>
        <v>3346.212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175</v>
      </c>
      <c r="AT90" s="223" t="s">
        <v>170</v>
      </c>
      <c r="AU90" s="223" t="s">
        <v>82</v>
      </c>
      <c r="AY90" s="17" t="s">
        <v>168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175</v>
      </c>
      <c r="BM90" s="223" t="s">
        <v>292</v>
      </c>
    </row>
    <row r="91" s="2" customFormat="1">
      <c r="A91" s="38"/>
      <c r="B91" s="39"/>
      <c r="C91" s="40"/>
      <c r="D91" s="225" t="s">
        <v>177</v>
      </c>
      <c r="E91" s="40"/>
      <c r="F91" s="226" t="s">
        <v>293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177</v>
      </c>
      <c r="AU91" s="17" t="s">
        <v>82</v>
      </c>
    </row>
    <row r="92" s="2" customFormat="1">
      <c r="A92" s="38"/>
      <c r="B92" s="39"/>
      <c r="C92" s="40"/>
      <c r="D92" s="230" t="s">
        <v>179</v>
      </c>
      <c r="E92" s="40"/>
      <c r="F92" s="231" t="s">
        <v>294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179</v>
      </c>
      <c r="AU92" s="17" t="s">
        <v>82</v>
      </c>
    </row>
    <row r="93" s="13" customFormat="1">
      <c r="A93" s="13"/>
      <c r="B93" s="232"/>
      <c r="C93" s="233"/>
      <c r="D93" s="225" t="s">
        <v>181</v>
      </c>
      <c r="E93" s="234" t="s">
        <v>19</v>
      </c>
      <c r="F93" s="235" t="s">
        <v>295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1" t="s">
        <v>181</v>
      </c>
      <c r="AU93" s="241" t="s">
        <v>82</v>
      </c>
      <c r="AV93" s="13" t="s">
        <v>80</v>
      </c>
      <c r="AW93" s="13" t="s">
        <v>33</v>
      </c>
      <c r="AX93" s="13" t="s">
        <v>72</v>
      </c>
      <c r="AY93" s="241" t="s">
        <v>168</v>
      </c>
    </row>
    <row r="94" s="13" customFormat="1">
      <c r="A94" s="13"/>
      <c r="B94" s="232"/>
      <c r="C94" s="233"/>
      <c r="D94" s="225" t="s">
        <v>181</v>
      </c>
      <c r="E94" s="234" t="s">
        <v>19</v>
      </c>
      <c r="F94" s="235" t="s">
        <v>296</v>
      </c>
      <c r="G94" s="233"/>
      <c r="H94" s="234" t="s">
        <v>19</v>
      </c>
      <c r="I94" s="236"/>
      <c r="J94" s="233"/>
      <c r="K94" s="233"/>
      <c r="L94" s="237"/>
      <c r="M94" s="238"/>
      <c r="N94" s="239"/>
      <c r="O94" s="239"/>
      <c r="P94" s="239"/>
      <c r="Q94" s="239"/>
      <c r="R94" s="239"/>
      <c r="S94" s="239"/>
      <c r="T94" s="24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1" t="s">
        <v>181</v>
      </c>
      <c r="AU94" s="241" t="s">
        <v>82</v>
      </c>
      <c r="AV94" s="13" t="s">
        <v>80</v>
      </c>
      <c r="AW94" s="13" t="s">
        <v>33</v>
      </c>
      <c r="AX94" s="13" t="s">
        <v>72</v>
      </c>
      <c r="AY94" s="241" t="s">
        <v>168</v>
      </c>
    </row>
    <row r="95" s="13" customFormat="1">
      <c r="A95" s="13"/>
      <c r="B95" s="232"/>
      <c r="C95" s="233"/>
      <c r="D95" s="225" t="s">
        <v>181</v>
      </c>
      <c r="E95" s="234" t="s">
        <v>19</v>
      </c>
      <c r="F95" s="235" t="s">
        <v>297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1" t="s">
        <v>181</v>
      </c>
      <c r="AU95" s="241" t="s">
        <v>82</v>
      </c>
      <c r="AV95" s="13" t="s">
        <v>80</v>
      </c>
      <c r="AW95" s="13" t="s">
        <v>33</v>
      </c>
      <c r="AX95" s="13" t="s">
        <v>72</v>
      </c>
      <c r="AY95" s="241" t="s">
        <v>168</v>
      </c>
    </row>
    <row r="96" s="14" customFormat="1">
      <c r="A96" s="14"/>
      <c r="B96" s="242"/>
      <c r="C96" s="243"/>
      <c r="D96" s="225" t="s">
        <v>181</v>
      </c>
      <c r="E96" s="244" t="s">
        <v>19</v>
      </c>
      <c r="F96" s="245" t="s">
        <v>298</v>
      </c>
      <c r="G96" s="243"/>
      <c r="H96" s="246">
        <v>19683.599999999999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2" t="s">
        <v>181</v>
      </c>
      <c r="AU96" s="252" t="s">
        <v>82</v>
      </c>
      <c r="AV96" s="14" t="s">
        <v>82</v>
      </c>
      <c r="AW96" s="14" t="s">
        <v>33</v>
      </c>
      <c r="AX96" s="14" t="s">
        <v>72</v>
      </c>
      <c r="AY96" s="252" t="s">
        <v>168</v>
      </c>
    </row>
    <row r="97" s="2" customFormat="1" ht="24.15" customHeight="1">
      <c r="A97" s="38"/>
      <c r="B97" s="39"/>
      <c r="C97" s="212" t="s">
        <v>82</v>
      </c>
      <c r="D97" s="212" t="s">
        <v>170</v>
      </c>
      <c r="E97" s="213" t="s">
        <v>299</v>
      </c>
      <c r="F97" s="214" t="s">
        <v>300</v>
      </c>
      <c r="G97" s="215" t="s">
        <v>218</v>
      </c>
      <c r="H97" s="216">
        <v>495.67000000000002</v>
      </c>
      <c r="I97" s="217"/>
      <c r="J97" s="218">
        <f>ROUND(I97*H97,2)</f>
        <v>0</v>
      </c>
      <c r="K97" s="214" t="s">
        <v>174</v>
      </c>
      <c r="L97" s="44"/>
      <c r="M97" s="219" t="s">
        <v>19</v>
      </c>
      <c r="N97" s="220" t="s">
        <v>43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0.28999999999999998</v>
      </c>
      <c r="T97" s="222">
        <f>S97*H97</f>
        <v>143.74429999999998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175</v>
      </c>
      <c r="AT97" s="223" t="s">
        <v>170</v>
      </c>
      <c r="AU97" s="223" t="s">
        <v>82</v>
      </c>
      <c r="AY97" s="17" t="s">
        <v>168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175</v>
      </c>
      <c r="BM97" s="223" t="s">
        <v>301</v>
      </c>
    </row>
    <row r="98" s="2" customFormat="1">
      <c r="A98" s="38"/>
      <c r="B98" s="39"/>
      <c r="C98" s="40"/>
      <c r="D98" s="225" t="s">
        <v>177</v>
      </c>
      <c r="E98" s="40"/>
      <c r="F98" s="226" t="s">
        <v>302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177</v>
      </c>
      <c r="AU98" s="17" t="s">
        <v>82</v>
      </c>
    </row>
    <row r="99" s="2" customFormat="1">
      <c r="A99" s="38"/>
      <c r="B99" s="39"/>
      <c r="C99" s="40"/>
      <c r="D99" s="230" t="s">
        <v>179</v>
      </c>
      <c r="E99" s="40"/>
      <c r="F99" s="231" t="s">
        <v>303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179</v>
      </c>
      <c r="AU99" s="17" t="s">
        <v>82</v>
      </c>
    </row>
    <row r="100" s="13" customFormat="1">
      <c r="A100" s="13"/>
      <c r="B100" s="232"/>
      <c r="C100" s="233"/>
      <c r="D100" s="225" t="s">
        <v>181</v>
      </c>
      <c r="E100" s="234" t="s">
        <v>19</v>
      </c>
      <c r="F100" s="235" t="s">
        <v>304</v>
      </c>
      <c r="G100" s="233"/>
      <c r="H100" s="234" t="s">
        <v>19</v>
      </c>
      <c r="I100" s="236"/>
      <c r="J100" s="233"/>
      <c r="K100" s="233"/>
      <c r="L100" s="237"/>
      <c r="M100" s="238"/>
      <c r="N100" s="239"/>
      <c r="O100" s="239"/>
      <c r="P100" s="239"/>
      <c r="Q100" s="239"/>
      <c r="R100" s="239"/>
      <c r="S100" s="239"/>
      <c r="T100" s="24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1" t="s">
        <v>181</v>
      </c>
      <c r="AU100" s="241" t="s">
        <v>82</v>
      </c>
      <c r="AV100" s="13" t="s">
        <v>80</v>
      </c>
      <c r="AW100" s="13" t="s">
        <v>33</v>
      </c>
      <c r="AX100" s="13" t="s">
        <v>72</v>
      </c>
      <c r="AY100" s="241" t="s">
        <v>168</v>
      </c>
    </row>
    <row r="101" s="13" customFormat="1">
      <c r="A101" s="13"/>
      <c r="B101" s="232"/>
      <c r="C101" s="233"/>
      <c r="D101" s="225" t="s">
        <v>181</v>
      </c>
      <c r="E101" s="234" t="s">
        <v>19</v>
      </c>
      <c r="F101" s="235" t="s">
        <v>305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181</v>
      </c>
      <c r="AU101" s="241" t="s">
        <v>82</v>
      </c>
      <c r="AV101" s="13" t="s">
        <v>80</v>
      </c>
      <c r="AW101" s="13" t="s">
        <v>33</v>
      </c>
      <c r="AX101" s="13" t="s">
        <v>72</v>
      </c>
      <c r="AY101" s="241" t="s">
        <v>168</v>
      </c>
    </row>
    <row r="102" s="13" customFormat="1">
      <c r="A102" s="13"/>
      <c r="B102" s="232"/>
      <c r="C102" s="233"/>
      <c r="D102" s="225" t="s">
        <v>181</v>
      </c>
      <c r="E102" s="234" t="s">
        <v>19</v>
      </c>
      <c r="F102" s="235" t="s">
        <v>306</v>
      </c>
      <c r="G102" s="233"/>
      <c r="H102" s="234" t="s">
        <v>19</v>
      </c>
      <c r="I102" s="236"/>
      <c r="J102" s="233"/>
      <c r="K102" s="233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181</v>
      </c>
      <c r="AU102" s="241" t="s">
        <v>82</v>
      </c>
      <c r="AV102" s="13" t="s">
        <v>80</v>
      </c>
      <c r="AW102" s="13" t="s">
        <v>33</v>
      </c>
      <c r="AX102" s="13" t="s">
        <v>72</v>
      </c>
      <c r="AY102" s="241" t="s">
        <v>168</v>
      </c>
    </row>
    <row r="103" s="14" customFormat="1">
      <c r="A103" s="14"/>
      <c r="B103" s="242"/>
      <c r="C103" s="243"/>
      <c r="D103" s="225" t="s">
        <v>181</v>
      </c>
      <c r="E103" s="244" t="s">
        <v>19</v>
      </c>
      <c r="F103" s="245" t="s">
        <v>307</v>
      </c>
      <c r="G103" s="243"/>
      <c r="H103" s="246">
        <v>495.67000000000002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="2" customFormat="1" ht="24.15" customHeight="1">
      <c r="A104" s="38"/>
      <c r="B104" s="39"/>
      <c r="C104" s="212" t="s">
        <v>190</v>
      </c>
      <c r="D104" s="212" t="s">
        <v>170</v>
      </c>
      <c r="E104" s="213" t="s">
        <v>308</v>
      </c>
      <c r="F104" s="214" t="s">
        <v>309</v>
      </c>
      <c r="G104" s="215" t="s">
        <v>218</v>
      </c>
      <c r="H104" s="216">
        <v>19683.599999999999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0.70899999999999996</v>
      </c>
      <c r="T104" s="222">
        <f>S104*H104</f>
        <v>13955.672399999998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310</v>
      </c>
    </row>
    <row r="105" s="2" customFormat="1">
      <c r="A105" s="38"/>
      <c r="B105" s="39"/>
      <c r="C105" s="40"/>
      <c r="D105" s="225" t="s">
        <v>177</v>
      </c>
      <c r="E105" s="40"/>
      <c r="F105" s="226" t="s">
        <v>311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="2" customFormat="1">
      <c r="A106" s="38"/>
      <c r="B106" s="39"/>
      <c r="C106" s="40"/>
      <c r="D106" s="230" t="s">
        <v>179</v>
      </c>
      <c r="E106" s="40"/>
      <c r="F106" s="231" t="s">
        <v>312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="2" customFormat="1">
      <c r="A107" s="38"/>
      <c r="B107" s="39"/>
      <c r="C107" s="40"/>
      <c r="D107" s="225" t="s">
        <v>196</v>
      </c>
      <c r="E107" s="40"/>
      <c r="F107" s="253" t="s">
        <v>313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196</v>
      </c>
      <c r="AU107" s="17" t="s">
        <v>82</v>
      </c>
    </row>
    <row r="108" s="13" customFormat="1">
      <c r="A108" s="13"/>
      <c r="B108" s="232"/>
      <c r="C108" s="233"/>
      <c r="D108" s="225" t="s">
        <v>181</v>
      </c>
      <c r="E108" s="234" t="s">
        <v>19</v>
      </c>
      <c r="F108" s="235" t="s">
        <v>295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181</v>
      </c>
      <c r="AU108" s="241" t="s">
        <v>82</v>
      </c>
      <c r="AV108" s="13" t="s">
        <v>80</v>
      </c>
      <c r="AW108" s="13" t="s">
        <v>33</v>
      </c>
      <c r="AX108" s="13" t="s">
        <v>72</v>
      </c>
      <c r="AY108" s="241" t="s">
        <v>168</v>
      </c>
    </row>
    <row r="109" s="13" customFormat="1">
      <c r="A109" s="13"/>
      <c r="B109" s="232"/>
      <c r="C109" s="233"/>
      <c r="D109" s="225" t="s">
        <v>181</v>
      </c>
      <c r="E109" s="234" t="s">
        <v>19</v>
      </c>
      <c r="F109" s="235" t="s">
        <v>296</v>
      </c>
      <c r="G109" s="233"/>
      <c r="H109" s="234" t="s">
        <v>19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181</v>
      </c>
      <c r="AU109" s="241" t="s">
        <v>82</v>
      </c>
      <c r="AV109" s="13" t="s">
        <v>80</v>
      </c>
      <c r="AW109" s="13" t="s">
        <v>33</v>
      </c>
      <c r="AX109" s="13" t="s">
        <v>72</v>
      </c>
      <c r="AY109" s="241" t="s">
        <v>168</v>
      </c>
    </row>
    <row r="110" s="13" customFormat="1">
      <c r="A110" s="13"/>
      <c r="B110" s="232"/>
      <c r="C110" s="233"/>
      <c r="D110" s="225" t="s">
        <v>181</v>
      </c>
      <c r="E110" s="234" t="s">
        <v>19</v>
      </c>
      <c r="F110" s="235" t="s">
        <v>314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181</v>
      </c>
      <c r="AU110" s="241" t="s">
        <v>82</v>
      </c>
      <c r="AV110" s="13" t="s">
        <v>80</v>
      </c>
      <c r="AW110" s="13" t="s">
        <v>33</v>
      </c>
      <c r="AX110" s="13" t="s">
        <v>72</v>
      </c>
      <c r="AY110" s="241" t="s">
        <v>168</v>
      </c>
    </row>
    <row r="111" s="14" customFormat="1">
      <c r="A111" s="14"/>
      <c r="B111" s="242"/>
      <c r="C111" s="243"/>
      <c r="D111" s="225" t="s">
        <v>181</v>
      </c>
      <c r="E111" s="244" t="s">
        <v>19</v>
      </c>
      <c r="F111" s="245" t="s">
        <v>315</v>
      </c>
      <c r="G111" s="243"/>
      <c r="H111" s="246">
        <v>19683.599999999999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2" t="s">
        <v>181</v>
      </c>
      <c r="AU111" s="252" t="s">
        <v>82</v>
      </c>
      <c r="AV111" s="14" t="s">
        <v>82</v>
      </c>
      <c r="AW111" s="14" t="s">
        <v>33</v>
      </c>
      <c r="AX111" s="14" t="s">
        <v>72</v>
      </c>
      <c r="AY111" s="252" t="s">
        <v>168</v>
      </c>
    </row>
    <row r="112" s="2" customFormat="1" ht="33" customHeight="1">
      <c r="A112" s="38"/>
      <c r="B112" s="39"/>
      <c r="C112" s="212" t="s">
        <v>175</v>
      </c>
      <c r="D112" s="212" t="s">
        <v>170</v>
      </c>
      <c r="E112" s="213" t="s">
        <v>316</v>
      </c>
      <c r="F112" s="214" t="s">
        <v>317</v>
      </c>
      <c r="G112" s="215" t="s">
        <v>218</v>
      </c>
      <c r="H112" s="216">
        <v>19683.599999999999</v>
      </c>
      <c r="I112" s="217"/>
      <c r="J112" s="218">
        <f>ROUND(I112*H112,2)</f>
        <v>0</v>
      </c>
      <c r="K112" s="214" t="s">
        <v>174</v>
      </c>
      <c r="L112" s="44"/>
      <c r="M112" s="219" t="s">
        <v>19</v>
      </c>
      <c r="N112" s="220" t="s">
        <v>43</v>
      </c>
      <c r="O112" s="84"/>
      <c r="P112" s="221">
        <f>O112*H112</f>
        <v>0</v>
      </c>
      <c r="Q112" s="221">
        <v>0.00012999999999999999</v>
      </c>
      <c r="R112" s="221">
        <f>Q112*H112</f>
        <v>2.5588679999999995</v>
      </c>
      <c r="S112" s="221">
        <v>0.13800000000000001</v>
      </c>
      <c r="T112" s="222">
        <f>S112*H112</f>
        <v>2716.3368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175</v>
      </c>
      <c r="AT112" s="223" t="s">
        <v>170</v>
      </c>
      <c r="AU112" s="223" t="s">
        <v>82</v>
      </c>
      <c r="AY112" s="17" t="s">
        <v>168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175</v>
      </c>
      <c r="BM112" s="223" t="s">
        <v>318</v>
      </c>
    </row>
    <row r="113" s="2" customFormat="1">
      <c r="A113" s="38"/>
      <c r="B113" s="39"/>
      <c r="C113" s="40"/>
      <c r="D113" s="225" t="s">
        <v>177</v>
      </c>
      <c r="E113" s="40"/>
      <c r="F113" s="226" t="s">
        <v>319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177</v>
      </c>
      <c r="AU113" s="17" t="s">
        <v>82</v>
      </c>
    </row>
    <row r="114" s="2" customFormat="1">
      <c r="A114" s="38"/>
      <c r="B114" s="39"/>
      <c r="C114" s="40"/>
      <c r="D114" s="230" t="s">
        <v>179</v>
      </c>
      <c r="E114" s="40"/>
      <c r="F114" s="231" t="s">
        <v>320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179</v>
      </c>
      <c r="AU114" s="17" t="s">
        <v>82</v>
      </c>
    </row>
    <row r="115" s="2" customFormat="1">
      <c r="A115" s="38"/>
      <c r="B115" s="39"/>
      <c r="C115" s="40"/>
      <c r="D115" s="225" t="s">
        <v>196</v>
      </c>
      <c r="E115" s="40"/>
      <c r="F115" s="253" t="s">
        <v>321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196</v>
      </c>
      <c r="AU115" s="17" t="s">
        <v>82</v>
      </c>
    </row>
    <row r="116" s="13" customFormat="1">
      <c r="A116" s="13"/>
      <c r="B116" s="232"/>
      <c r="C116" s="233"/>
      <c r="D116" s="225" t="s">
        <v>181</v>
      </c>
      <c r="E116" s="234" t="s">
        <v>19</v>
      </c>
      <c r="F116" s="235" t="s">
        <v>295</v>
      </c>
      <c r="G116" s="233"/>
      <c r="H116" s="234" t="s">
        <v>19</v>
      </c>
      <c r="I116" s="236"/>
      <c r="J116" s="233"/>
      <c r="K116" s="233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181</v>
      </c>
      <c r="AU116" s="241" t="s">
        <v>82</v>
      </c>
      <c r="AV116" s="13" t="s">
        <v>80</v>
      </c>
      <c r="AW116" s="13" t="s">
        <v>33</v>
      </c>
      <c r="AX116" s="13" t="s">
        <v>72</v>
      </c>
      <c r="AY116" s="241" t="s">
        <v>168</v>
      </c>
    </row>
    <row r="117" s="13" customFormat="1">
      <c r="A117" s="13"/>
      <c r="B117" s="232"/>
      <c r="C117" s="233"/>
      <c r="D117" s="225" t="s">
        <v>181</v>
      </c>
      <c r="E117" s="234" t="s">
        <v>19</v>
      </c>
      <c r="F117" s="235" t="s">
        <v>296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="13" customFormat="1">
      <c r="A118" s="13"/>
      <c r="B118" s="232"/>
      <c r="C118" s="233"/>
      <c r="D118" s="225" t="s">
        <v>181</v>
      </c>
      <c r="E118" s="234" t="s">
        <v>19</v>
      </c>
      <c r="F118" s="235" t="s">
        <v>322</v>
      </c>
      <c r="G118" s="233"/>
      <c r="H118" s="234" t="s">
        <v>19</v>
      </c>
      <c r="I118" s="236"/>
      <c r="J118" s="233"/>
      <c r="K118" s="233"/>
      <c r="L118" s="237"/>
      <c r="M118" s="238"/>
      <c r="N118" s="239"/>
      <c r="O118" s="239"/>
      <c r="P118" s="239"/>
      <c r="Q118" s="239"/>
      <c r="R118" s="239"/>
      <c r="S118" s="239"/>
      <c r="T118" s="24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1" t="s">
        <v>181</v>
      </c>
      <c r="AU118" s="241" t="s">
        <v>82</v>
      </c>
      <c r="AV118" s="13" t="s">
        <v>80</v>
      </c>
      <c r="AW118" s="13" t="s">
        <v>33</v>
      </c>
      <c r="AX118" s="13" t="s">
        <v>72</v>
      </c>
      <c r="AY118" s="241" t="s">
        <v>168</v>
      </c>
    </row>
    <row r="119" s="14" customFormat="1">
      <c r="A119" s="14"/>
      <c r="B119" s="242"/>
      <c r="C119" s="243"/>
      <c r="D119" s="225" t="s">
        <v>181</v>
      </c>
      <c r="E119" s="244" t="s">
        <v>19</v>
      </c>
      <c r="F119" s="245" t="s">
        <v>323</v>
      </c>
      <c r="G119" s="243"/>
      <c r="H119" s="246">
        <v>19683.599999999999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2" t="s">
        <v>181</v>
      </c>
      <c r="AU119" s="252" t="s">
        <v>82</v>
      </c>
      <c r="AV119" s="14" t="s">
        <v>82</v>
      </c>
      <c r="AW119" s="14" t="s">
        <v>33</v>
      </c>
      <c r="AX119" s="14" t="s">
        <v>72</v>
      </c>
      <c r="AY119" s="252" t="s">
        <v>168</v>
      </c>
    </row>
    <row r="120" s="2" customFormat="1" ht="24.15" customHeight="1">
      <c r="A120" s="38"/>
      <c r="B120" s="39"/>
      <c r="C120" s="212" t="s">
        <v>203</v>
      </c>
      <c r="D120" s="212" t="s">
        <v>170</v>
      </c>
      <c r="E120" s="213" t="s">
        <v>324</v>
      </c>
      <c r="F120" s="214" t="s">
        <v>325</v>
      </c>
      <c r="G120" s="215" t="s">
        <v>218</v>
      </c>
      <c r="H120" s="216">
        <v>1000</v>
      </c>
      <c r="I120" s="217"/>
      <c r="J120" s="218">
        <f>ROUND(I120*H120,2)</f>
        <v>0</v>
      </c>
      <c r="K120" s="214" t="s">
        <v>174</v>
      </c>
      <c r="L120" s="44"/>
      <c r="M120" s="219" t="s">
        <v>19</v>
      </c>
      <c r="N120" s="220" t="s">
        <v>43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175</v>
      </c>
      <c r="AT120" s="223" t="s">
        <v>170</v>
      </c>
      <c r="AU120" s="223" t="s">
        <v>82</v>
      </c>
      <c r="AY120" s="17" t="s">
        <v>168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175</v>
      </c>
      <c r="BM120" s="223" t="s">
        <v>326</v>
      </c>
    </row>
    <row r="121" s="2" customFormat="1">
      <c r="A121" s="38"/>
      <c r="B121" s="39"/>
      <c r="C121" s="40"/>
      <c r="D121" s="225" t="s">
        <v>177</v>
      </c>
      <c r="E121" s="40"/>
      <c r="F121" s="226" t="s">
        <v>327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177</v>
      </c>
      <c r="AU121" s="17" t="s">
        <v>82</v>
      </c>
    </row>
    <row r="122" s="2" customFormat="1">
      <c r="A122" s="38"/>
      <c r="B122" s="39"/>
      <c r="C122" s="40"/>
      <c r="D122" s="230" t="s">
        <v>179</v>
      </c>
      <c r="E122" s="40"/>
      <c r="F122" s="231" t="s">
        <v>328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179</v>
      </c>
      <c r="AU122" s="17" t="s">
        <v>82</v>
      </c>
    </row>
    <row r="123" s="13" customFormat="1">
      <c r="A123" s="13"/>
      <c r="B123" s="232"/>
      <c r="C123" s="233"/>
      <c r="D123" s="225" t="s">
        <v>181</v>
      </c>
      <c r="E123" s="234" t="s">
        <v>19</v>
      </c>
      <c r="F123" s="235" t="s">
        <v>329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="14" customFormat="1">
      <c r="A124" s="14"/>
      <c r="B124" s="242"/>
      <c r="C124" s="243"/>
      <c r="D124" s="225" t="s">
        <v>181</v>
      </c>
      <c r="E124" s="244" t="s">
        <v>19</v>
      </c>
      <c r="F124" s="245" t="s">
        <v>330</v>
      </c>
      <c r="G124" s="243"/>
      <c r="H124" s="246">
        <v>1000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="2" customFormat="1" ht="37.8" customHeight="1">
      <c r="A125" s="38"/>
      <c r="B125" s="39"/>
      <c r="C125" s="212" t="s">
        <v>209</v>
      </c>
      <c r="D125" s="212" t="s">
        <v>170</v>
      </c>
      <c r="E125" s="213" t="s">
        <v>331</v>
      </c>
      <c r="F125" s="214" t="s">
        <v>332</v>
      </c>
      <c r="G125" s="215" t="s">
        <v>258</v>
      </c>
      <c r="H125" s="216">
        <v>215.40000000000001</v>
      </c>
      <c r="I125" s="217"/>
      <c r="J125" s="218">
        <f>ROUND(I125*H125,2)</f>
        <v>0</v>
      </c>
      <c r="K125" s="214" t="s">
        <v>174</v>
      </c>
      <c r="L125" s="44"/>
      <c r="M125" s="219" t="s">
        <v>19</v>
      </c>
      <c r="N125" s="220" t="s">
        <v>43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175</v>
      </c>
      <c r="AT125" s="223" t="s">
        <v>170</v>
      </c>
      <c r="AU125" s="223" t="s">
        <v>82</v>
      </c>
      <c r="AY125" s="17" t="s">
        <v>168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80</v>
      </c>
      <c r="BK125" s="224">
        <f>ROUND(I125*H125,2)</f>
        <v>0</v>
      </c>
      <c r="BL125" s="17" t="s">
        <v>175</v>
      </c>
      <c r="BM125" s="223" t="s">
        <v>333</v>
      </c>
    </row>
    <row r="126" s="2" customFormat="1">
      <c r="A126" s="38"/>
      <c r="B126" s="39"/>
      <c r="C126" s="40"/>
      <c r="D126" s="225" t="s">
        <v>177</v>
      </c>
      <c r="E126" s="40"/>
      <c r="F126" s="226" t="s">
        <v>334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177</v>
      </c>
      <c r="AU126" s="17" t="s">
        <v>82</v>
      </c>
    </row>
    <row r="127" s="2" customFormat="1">
      <c r="A127" s="38"/>
      <c r="B127" s="39"/>
      <c r="C127" s="40"/>
      <c r="D127" s="230" t="s">
        <v>179</v>
      </c>
      <c r="E127" s="40"/>
      <c r="F127" s="231" t="s">
        <v>335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179</v>
      </c>
      <c r="AU127" s="17" t="s">
        <v>82</v>
      </c>
    </row>
    <row r="128" s="2" customFormat="1">
      <c r="A128" s="38"/>
      <c r="B128" s="39"/>
      <c r="C128" s="40"/>
      <c r="D128" s="225" t="s">
        <v>196</v>
      </c>
      <c r="E128" s="40"/>
      <c r="F128" s="253" t="s">
        <v>336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196</v>
      </c>
      <c r="AU128" s="17" t="s">
        <v>82</v>
      </c>
    </row>
    <row r="129" s="13" customFormat="1">
      <c r="A129" s="13"/>
      <c r="B129" s="232"/>
      <c r="C129" s="233"/>
      <c r="D129" s="225" t="s">
        <v>181</v>
      </c>
      <c r="E129" s="234" t="s">
        <v>19</v>
      </c>
      <c r="F129" s="235" t="s">
        <v>337</v>
      </c>
      <c r="G129" s="233"/>
      <c r="H129" s="234" t="s">
        <v>19</v>
      </c>
      <c r="I129" s="236"/>
      <c r="J129" s="233"/>
      <c r="K129" s="233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181</v>
      </c>
      <c r="AU129" s="241" t="s">
        <v>82</v>
      </c>
      <c r="AV129" s="13" t="s">
        <v>80</v>
      </c>
      <c r="AW129" s="13" t="s">
        <v>33</v>
      </c>
      <c r="AX129" s="13" t="s">
        <v>72</v>
      </c>
      <c r="AY129" s="241" t="s">
        <v>168</v>
      </c>
    </row>
    <row r="130" s="13" customFormat="1">
      <c r="A130" s="13"/>
      <c r="B130" s="232"/>
      <c r="C130" s="233"/>
      <c r="D130" s="225" t="s">
        <v>181</v>
      </c>
      <c r="E130" s="234" t="s">
        <v>19</v>
      </c>
      <c r="F130" s="235" t="s">
        <v>338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="13" customFormat="1">
      <c r="A131" s="13"/>
      <c r="B131" s="232"/>
      <c r="C131" s="233"/>
      <c r="D131" s="225" t="s">
        <v>181</v>
      </c>
      <c r="E131" s="234" t="s">
        <v>19</v>
      </c>
      <c r="F131" s="235" t="s">
        <v>339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181</v>
      </c>
      <c r="AU131" s="241" t="s">
        <v>82</v>
      </c>
      <c r="AV131" s="13" t="s">
        <v>80</v>
      </c>
      <c r="AW131" s="13" t="s">
        <v>33</v>
      </c>
      <c r="AX131" s="13" t="s">
        <v>72</v>
      </c>
      <c r="AY131" s="241" t="s">
        <v>168</v>
      </c>
    </row>
    <row r="132" s="14" customFormat="1">
      <c r="A132" s="14"/>
      <c r="B132" s="242"/>
      <c r="C132" s="243"/>
      <c r="D132" s="225" t="s">
        <v>181</v>
      </c>
      <c r="E132" s="244" t="s">
        <v>19</v>
      </c>
      <c r="F132" s="245" t="s">
        <v>340</v>
      </c>
      <c r="G132" s="243"/>
      <c r="H132" s="246">
        <v>35.100000000000001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181</v>
      </c>
      <c r="AU132" s="252" t="s">
        <v>82</v>
      </c>
      <c r="AV132" s="14" t="s">
        <v>82</v>
      </c>
      <c r="AW132" s="14" t="s">
        <v>33</v>
      </c>
      <c r="AX132" s="14" t="s">
        <v>72</v>
      </c>
      <c r="AY132" s="252" t="s">
        <v>168</v>
      </c>
    </row>
    <row r="133" s="14" customFormat="1">
      <c r="A133" s="14"/>
      <c r="B133" s="242"/>
      <c r="C133" s="243"/>
      <c r="D133" s="225" t="s">
        <v>181</v>
      </c>
      <c r="E133" s="244" t="s">
        <v>19</v>
      </c>
      <c r="F133" s="245" t="s">
        <v>341</v>
      </c>
      <c r="G133" s="243"/>
      <c r="H133" s="246">
        <v>27.399999999999999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181</v>
      </c>
      <c r="AU133" s="252" t="s">
        <v>82</v>
      </c>
      <c r="AV133" s="14" t="s">
        <v>82</v>
      </c>
      <c r="AW133" s="14" t="s">
        <v>33</v>
      </c>
      <c r="AX133" s="14" t="s">
        <v>72</v>
      </c>
      <c r="AY133" s="252" t="s">
        <v>168</v>
      </c>
    </row>
    <row r="134" s="14" customFormat="1">
      <c r="A134" s="14"/>
      <c r="B134" s="242"/>
      <c r="C134" s="243"/>
      <c r="D134" s="225" t="s">
        <v>181</v>
      </c>
      <c r="E134" s="244" t="s">
        <v>19</v>
      </c>
      <c r="F134" s="245" t="s">
        <v>342</v>
      </c>
      <c r="G134" s="243"/>
      <c r="H134" s="246">
        <v>25.399999999999999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181</v>
      </c>
      <c r="AU134" s="252" t="s">
        <v>82</v>
      </c>
      <c r="AV134" s="14" t="s">
        <v>82</v>
      </c>
      <c r="AW134" s="14" t="s">
        <v>33</v>
      </c>
      <c r="AX134" s="14" t="s">
        <v>72</v>
      </c>
      <c r="AY134" s="252" t="s">
        <v>168</v>
      </c>
    </row>
    <row r="135" s="13" customFormat="1">
      <c r="A135" s="13"/>
      <c r="B135" s="232"/>
      <c r="C135" s="233"/>
      <c r="D135" s="225" t="s">
        <v>181</v>
      </c>
      <c r="E135" s="234" t="s">
        <v>19</v>
      </c>
      <c r="F135" s="235" t="s">
        <v>343</v>
      </c>
      <c r="G135" s="233"/>
      <c r="H135" s="234" t="s">
        <v>19</v>
      </c>
      <c r="I135" s="236"/>
      <c r="J135" s="233"/>
      <c r="K135" s="233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181</v>
      </c>
      <c r="AU135" s="241" t="s">
        <v>82</v>
      </c>
      <c r="AV135" s="13" t="s">
        <v>80</v>
      </c>
      <c r="AW135" s="13" t="s">
        <v>33</v>
      </c>
      <c r="AX135" s="13" t="s">
        <v>72</v>
      </c>
      <c r="AY135" s="241" t="s">
        <v>168</v>
      </c>
    </row>
    <row r="136" s="14" customFormat="1">
      <c r="A136" s="14"/>
      <c r="B136" s="242"/>
      <c r="C136" s="243"/>
      <c r="D136" s="225" t="s">
        <v>181</v>
      </c>
      <c r="E136" s="244" t="s">
        <v>19</v>
      </c>
      <c r="F136" s="245" t="s">
        <v>344</v>
      </c>
      <c r="G136" s="243"/>
      <c r="H136" s="246">
        <v>1.8999999999999999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181</v>
      </c>
      <c r="AU136" s="252" t="s">
        <v>82</v>
      </c>
      <c r="AV136" s="14" t="s">
        <v>82</v>
      </c>
      <c r="AW136" s="14" t="s">
        <v>33</v>
      </c>
      <c r="AX136" s="14" t="s">
        <v>72</v>
      </c>
      <c r="AY136" s="252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345</v>
      </c>
      <c r="G137" s="243"/>
      <c r="H137" s="246">
        <v>3.1000000000000001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14" customFormat="1">
      <c r="A138" s="14"/>
      <c r="B138" s="242"/>
      <c r="C138" s="243"/>
      <c r="D138" s="225" t="s">
        <v>181</v>
      </c>
      <c r="E138" s="244" t="s">
        <v>19</v>
      </c>
      <c r="F138" s="245" t="s">
        <v>346</v>
      </c>
      <c r="G138" s="243"/>
      <c r="H138" s="246">
        <v>40.700000000000003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181</v>
      </c>
      <c r="AU138" s="252" t="s">
        <v>82</v>
      </c>
      <c r="AV138" s="14" t="s">
        <v>82</v>
      </c>
      <c r="AW138" s="14" t="s">
        <v>33</v>
      </c>
      <c r="AX138" s="14" t="s">
        <v>72</v>
      </c>
      <c r="AY138" s="252" t="s">
        <v>168</v>
      </c>
    </row>
    <row r="139" s="14" customFormat="1">
      <c r="A139" s="14"/>
      <c r="B139" s="242"/>
      <c r="C139" s="243"/>
      <c r="D139" s="225" t="s">
        <v>181</v>
      </c>
      <c r="E139" s="244" t="s">
        <v>19</v>
      </c>
      <c r="F139" s="245" t="s">
        <v>347</v>
      </c>
      <c r="G139" s="243"/>
      <c r="H139" s="246">
        <v>39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181</v>
      </c>
      <c r="AU139" s="252" t="s">
        <v>82</v>
      </c>
      <c r="AV139" s="14" t="s">
        <v>82</v>
      </c>
      <c r="AW139" s="14" t="s">
        <v>33</v>
      </c>
      <c r="AX139" s="14" t="s">
        <v>72</v>
      </c>
      <c r="AY139" s="252" t="s">
        <v>168</v>
      </c>
    </row>
    <row r="140" s="14" customFormat="1">
      <c r="A140" s="14"/>
      <c r="B140" s="242"/>
      <c r="C140" s="243"/>
      <c r="D140" s="225" t="s">
        <v>181</v>
      </c>
      <c r="E140" s="244" t="s">
        <v>19</v>
      </c>
      <c r="F140" s="245" t="s">
        <v>348</v>
      </c>
      <c r="G140" s="243"/>
      <c r="H140" s="246">
        <v>19.899999999999999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181</v>
      </c>
      <c r="AU140" s="252" t="s">
        <v>82</v>
      </c>
      <c r="AV140" s="14" t="s">
        <v>82</v>
      </c>
      <c r="AW140" s="14" t="s">
        <v>33</v>
      </c>
      <c r="AX140" s="14" t="s">
        <v>72</v>
      </c>
      <c r="AY140" s="252" t="s">
        <v>168</v>
      </c>
    </row>
    <row r="141" s="14" customFormat="1">
      <c r="A141" s="14"/>
      <c r="B141" s="242"/>
      <c r="C141" s="243"/>
      <c r="D141" s="225" t="s">
        <v>181</v>
      </c>
      <c r="E141" s="244" t="s">
        <v>19</v>
      </c>
      <c r="F141" s="245" t="s">
        <v>349</v>
      </c>
      <c r="G141" s="243"/>
      <c r="H141" s="246">
        <v>17.699999999999999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181</v>
      </c>
      <c r="AU141" s="252" t="s">
        <v>82</v>
      </c>
      <c r="AV141" s="14" t="s">
        <v>82</v>
      </c>
      <c r="AW141" s="14" t="s">
        <v>33</v>
      </c>
      <c r="AX141" s="14" t="s">
        <v>72</v>
      </c>
      <c r="AY141" s="252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350</v>
      </c>
      <c r="G142" s="243"/>
      <c r="H142" s="246">
        <v>5.2000000000000002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37.8" customHeight="1">
      <c r="A143" s="38"/>
      <c r="B143" s="39"/>
      <c r="C143" s="212" t="s">
        <v>215</v>
      </c>
      <c r="D143" s="212" t="s">
        <v>170</v>
      </c>
      <c r="E143" s="213" t="s">
        <v>351</v>
      </c>
      <c r="F143" s="214" t="s">
        <v>352</v>
      </c>
      <c r="G143" s="215" t="s">
        <v>258</v>
      </c>
      <c r="H143" s="216">
        <v>2400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353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354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355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2" customFormat="1">
      <c r="A146" s="38"/>
      <c r="B146" s="39"/>
      <c r="C146" s="40"/>
      <c r="D146" s="225" t="s">
        <v>196</v>
      </c>
      <c r="E146" s="40"/>
      <c r="F146" s="253" t="s">
        <v>336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196</v>
      </c>
      <c r="AU146" s="17" t="s">
        <v>82</v>
      </c>
    </row>
    <row r="147" s="13" customFormat="1">
      <c r="A147" s="13"/>
      <c r="B147" s="232"/>
      <c r="C147" s="233"/>
      <c r="D147" s="225" t="s">
        <v>181</v>
      </c>
      <c r="E147" s="234" t="s">
        <v>19</v>
      </c>
      <c r="F147" s="235" t="s">
        <v>337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181</v>
      </c>
      <c r="AU147" s="241" t="s">
        <v>82</v>
      </c>
      <c r="AV147" s="13" t="s">
        <v>80</v>
      </c>
      <c r="AW147" s="13" t="s">
        <v>33</v>
      </c>
      <c r="AX147" s="13" t="s">
        <v>72</v>
      </c>
      <c r="AY147" s="241" t="s">
        <v>168</v>
      </c>
    </row>
    <row r="148" s="13" customFormat="1">
      <c r="A148" s="13"/>
      <c r="B148" s="232"/>
      <c r="C148" s="233"/>
      <c r="D148" s="225" t="s">
        <v>181</v>
      </c>
      <c r="E148" s="234" t="s">
        <v>19</v>
      </c>
      <c r="F148" s="235" t="s">
        <v>356</v>
      </c>
      <c r="G148" s="233"/>
      <c r="H148" s="234" t="s">
        <v>19</v>
      </c>
      <c r="I148" s="236"/>
      <c r="J148" s="233"/>
      <c r="K148" s="233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181</v>
      </c>
      <c r="AU148" s="241" t="s">
        <v>82</v>
      </c>
      <c r="AV148" s="13" t="s">
        <v>80</v>
      </c>
      <c r="AW148" s="13" t="s">
        <v>33</v>
      </c>
      <c r="AX148" s="13" t="s">
        <v>72</v>
      </c>
      <c r="AY148" s="241" t="s">
        <v>168</v>
      </c>
    </row>
    <row r="149" s="14" customFormat="1">
      <c r="A149" s="14"/>
      <c r="B149" s="242"/>
      <c r="C149" s="243"/>
      <c r="D149" s="225" t="s">
        <v>181</v>
      </c>
      <c r="E149" s="244" t="s">
        <v>19</v>
      </c>
      <c r="F149" s="245" t="s">
        <v>357</v>
      </c>
      <c r="G149" s="243"/>
      <c r="H149" s="246">
        <v>2400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181</v>
      </c>
      <c r="AU149" s="252" t="s">
        <v>82</v>
      </c>
      <c r="AV149" s="14" t="s">
        <v>82</v>
      </c>
      <c r="AW149" s="14" t="s">
        <v>33</v>
      </c>
      <c r="AX149" s="14" t="s">
        <v>72</v>
      </c>
      <c r="AY149" s="252" t="s">
        <v>168</v>
      </c>
    </row>
    <row r="150" s="2" customFormat="1" ht="37.8" customHeight="1">
      <c r="A150" s="38"/>
      <c r="B150" s="39"/>
      <c r="C150" s="212" t="s">
        <v>224</v>
      </c>
      <c r="D150" s="212" t="s">
        <v>170</v>
      </c>
      <c r="E150" s="213" t="s">
        <v>358</v>
      </c>
      <c r="F150" s="214" t="s">
        <v>359</v>
      </c>
      <c r="G150" s="215" t="s">
        <v>258</v>
      </c>
      <c r="H150" s="216">
        <v>30296.099999999999</v>
      </c>
      <c r="I150" s="217"/>
      <c r="J150" s="218">
        <f>ROUND(I150*H150,2)</f>
        <v>0</v>
      </c>
      <c r="K150" s="214" t="s">
        <v>174</v>
      </c>
      <c r="L150" s="44"/>
      <c r="M150" s="219" t="s">
        <v>19</v>
      </c>
      <c r="N150" s="220" t="s">
        <v>43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175</v>
      </c>
      <c r="AT150" s="223" t="s">
        <v>170</v>
      </c>
      <c r="AU150" s="223" t="s">
        <v>82</v>
      </c>
      <c r="AY150" s="17" t="s">
        <v>168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80</v>
      </c>
      <c r="BK150" s="224">
        <f>ROUND(I150*H150,2)</f>
        <v>0</v>
      </c>
      <c r="BL150" s="17" t="s">
        <v>175</v>
      </c>
      <c r="BM150" s="223" t="s">
        <v>360</v>
      </c>
    </row>
    <row r="151" s="2" customFormat="1">
      <c r="A151" s="38"/>
      <c r="B151" s="39"/>
      <c r="C151" s="40"/>
      <c r="D151" s="225" t="s">
        <v>177</v>
      </c>
      <c r="E151" s="40"/>
      <c r="F151" s="226" t="s">
        <v>361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177</v>
      </c>
      <c r="AU151" s="17" t="s">
        <v>82</v>
      </c>
    </row>
    <row r="152" s="2" customFormat="1">
      <c r="A152" s="38"/>
      <c r="B152" s="39"/>
      <c r="C152" s="40"/>
      <c r="D152" s="230" t="s">
        <v>179</v>
      </c>
      <c r="E152" s="40"/>
      <c r="F152" s="231" t="s">
        <v>362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179</v>
      </c>
      <c r="AU152" s="17" t="s">
        <v>82</v>
      </c>
    </row>
    <row r="153" s="2" customFormat="1">
      <c r="A153" s="38"/>
      <c r="B153" s="39"/>
      <c r="C153" s="40"/>
      <c r="D153" s="225" t="s">
        <v>196</v>
      </c>
      <c r="E153" s="40"/>
      <c r="F153" s="253" t="s">
        <v>336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196</v>
      </c>
      <c r="AU153" s="17" t="s">
        <v>82</v>
      </c>
    </row>
    <row r="154" s="13" customFormat="1">
      <c r="A154" s="13"/>
      <c r="B154" s="232"/>
      <c r="C154" s="233"/>
      <c r="D154" s="225" t="s">
        <v>181</v>
      </c>
      <c r="E154" s="234" t="s">
        <v>19</v>
      </c>
      <c r="F154" s="235" t="s">
        <v>337</v>
      </c>
      <c r="G154" s="233"/>
      <c r="H154" s="234" t="s">
        <v>19</v>
      </c>
      <c r="I154" s="236"/>
      <c r="J154" s="233"/>
      <c r="K154" s="233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181</v>
      </c>
      <c r="AU154" s="241" t="s">
        <v>82</v>
      </c>
      <c r="AV154" s="13" t="s">
        <v>80</v>
      </c>
      <c r="AW154" s="13" t="s">
        <v>33</v>
      </c>
      <c r="AX154" s="13" t="s">
        <v>72</v>
      </c>
      <c r="AY154" s="241" t="s">
        <v>168</v>
      </c>
    </row>
    <row r="155" s="13" customFormat="1">
      <c r="A155" s="13"/>
      <c r="B155" s="232"/>
      <c r="C155" s="233"/>
      <c r="D155" s="225" t="s">
        <v>181</v>
      </c>
      <c r="E155" s="234" t="s">
        <v>19</v>
      </c>
      <c r="F155" s="235" t="s">
        <v>363</v>
      </c>
      <c r="G155" s="233"/>
      <c r="H155" s="234" t="s">
        <v>19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181</v>
      </c>
      <c r="AU155" s="241" t="s">
        <v>82</v>
      </c>
      <c r="AV155" s="13" t="s">
        <v>80</v>
      </c>
      <c r="AW155" s="13" t="s">
        <v>33</v>
      </c>
      <c r="AX155" s="13" t="s">
        <v>72</v>
      </c>
      <c r="AY155" s="241" t="s">
        <v>168</v>
      </c>
    </row>
    <row r="156" s="14" customFormat="1">
      <c r="A156" s="14"/>
      <c r="B156" s="242"/>
      <c r="C156" s="243"/>
      <c r="D156" s="225" t="s">
        <v>181</v>
      </c>
      <c r="E156" s="244" t="s">
        <v>19</v>
      </c>
      <c r="F156" s="245" t="s">
        <v>364</v>
      </c>
      <c r="G156" s="243"/>
      <c r="H156" s="246">
        <v>30296.099999999999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181</v>
      </c>
      <c r="AU156" s="252" t="s">
        <v>82</v>
      </c>
      <c r="AV156" s="14" t="s">
        <v>82</v>
      </c>
      <c r="AW156" s="14" t="s">
        <v>33</v>
      </c>
      <c r="AX156" s="14" t="s">
        <v>72</v>
      </c>
      <c r="AY156" s="252" t="s">
        <v>168</v>
      </c>
    </row>
    <row r="157" s="2" customFormat="1" ht="37.8" customHeight="1">
      <c r="A157" s="38"/>
      <c r="B157" s="39"/>
      <c r="C157" s="212" t="s">
        <v>231</v>
      </c>
      <c r="D157" s="212" t="s">
        <v>170</v>
      </c>
      <c r="E157" s="213" t="s">
        <v>256</v>
      </c>
      <c r="F157" s="214" t="s">
        <v>257</v>
      </c>
      <c r="G157" s="215" t="s">
        <v>258</v>
      </c>
      <c r="H157" s="216">
        <v>20839.161</v>
      </c>
      <c r="I157" s="217"/>
      <c r="J157" s="218">
        <f>ROUND(I157*H157,2)</f>
        <v>0</v>
      </c>
      <c r="K157" s="214" t="s">
        <v>19</v>
      </c>
      <c r="L157" s="44"/>
      <c r="M157" s="219" t="s">
        <v>19</v>
      </c>
      <c r="N157" s="220" t="s">
        <v>43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175</v>
      </c>
      <c r="AT157" s="223" t="s">
        <v>170</v>
      </c>
      <c r="AU157" s="223" t="s">
        <v>82</v>
      </c>
      <c r="AY157" s="17" t="s">
        <v>168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80</v>
      </c>
      <c r="BK157" s="224">
        <f>ROUND(I157*H157,2)</f>
        <v>0</v>
      </c>
      <c r="BL157" s="17" t="s">
        <v>175</v>
      </c>
      <c r="BM157" s="223" t="s">
        <v>365</v>
      </c>
    </row>
    <row r="158" s="2" customFormat="1">
      <c r="A158" s="38"/>
      <c r="B158" s="39"/>
      <c r="C158" s="40"/>
      <c r="D158" s="225" t="s">
        <v>177</v>
      </c>
      <c r="E158" s="40"/>
      <c r="F158" s="226" t="s">
        <v>260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177</v>
      </c>
      <c r="AU158" s="17" t="s">
        <v>82</v>
      </c>
    </row>
    <row r="159" s="2" customFormat="1">
      <c r="A159" s="38"/>
      <c r="B159" s="39"/>
      <c r="C159" s="40"/>
      <c r="D159" s="225" t="s">
        <v>196</v>
      </c>
      <c r="E159" s="40"/>
      <c r="F159" s="253" t="s">
        <v>366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196</v>
      </c>
      <c r="AU159" s="17" t="s">
        <v>82</v>
      </c>
    </row>
    <row r="160" s="13" customFormat="1">
      <c r="A160" s="13"/>
      <c r="B160" s="232"/>
      <c r="C160" s="233"/>
      <c r="D160" s="225" t="s">
        <v>181</v>
      </c>
      <c r="E160" s="234" t="s">
        <v>19</v>
      </c>
      <c r="F160" s="235" t="s">
        <v>262</v>
      </c>
      <c r="G160" s="233"/>
      <c r="H160" s="234" t="s">
        <v>19</v>
      </c>
      <c r="I160" s="236"/>
      <c r="J160" s="233"/>
      <c r="K160" s="233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181</v>
      </c>
      <c r="AU160" s="241" t="s">
        <v>82</v>
      </c>
      <c r="AV160" s="13" t="s">
        <v>80</v>
      </c>
      <c r="AW160" s="13" t="s">
        <v>33</v>
      </c>
      <c r="AX160" s="13" t="s">
        <v>72</v>
      </c>
      <c r="AY160" s="241" t="s">
        <v>168</v>
      </c>
    </row>
    <row r="161" s="14" customFormat="1">
      <c r="A161" s="14"/>
      <c r="B161" s="242"/>
      <c r="C161" s="243"/>
      <c r="D161" s="225" t="s">
        <v>181</v>
      </c>
      <c r="E161" s="244" t="s">
        <v>19</v>
      </c>
      <c r="F161" s="245" t="s">
        <v>367</v>
      </c>
      <c r="G161" s="243"/>
      <c r="H161" s="246">
        <v>15255.75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181</v>
      </c>
      <c r="AU161" s="252" t="s">
        <v>82</v>
      </c>
      <c r="AV161" s="14" t="s">
        <v>82</v>
      </c>
      <c r="AW161" s="14" t="s">
        <v>33</v>
      </c>
      <c r="AX161" s="14" t="s">
        <v>72</v>
      </c>
      <c r="AY161" s="252" t="s">
        <v>168</v>
      </c>
    </row>
    <row r="162" s="13" customFormat="1">
      <c r="A162" s="13"/>
      <c r="B162" s="232"/>
      <c r="C162" s="233"/>
      <c r="D162" s="225" t="s">
        <v>181</v>
      </c>
      <c r="E162" s="234" t="s">
        <v>19</v>
      </c>
      <c r="F162" s="235" t="s">
        <v>368</v>
      </c>
      <c r="G162" s="233"/>
      <c r="H162" s="234" t="s">
        <v>19</v>
      </c>
      <c r="I162" s="236"/>
      <c r="J162" s="233"/>
      <c r="K162" s="233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181</v>
      </c>
      <c r="AU162" s="241" t="s">
        <v>82</v>
      </c>
      <c r="AV162" s="13" t="s">
        <v>80</v>
      </c>
      <c r="AW162" s="13" t="s">
        <v>33</v>
      </c>
      <c r="AX162" s="13" t="s">
        <v>72</v>
      </c>
      <c r="AY162" s="241" t="s">
        <v>168</v>
      </c>
    </row>
    <row r="163" s="13" customFormat="1">
      <c r="A163" s="13"/>
      <c r="B163" s="232"/>
      <c r="C163" s="233"/>
      <c r="D163" s="225" t="s">
        <v>181</v>
      </c>
      <c r="E163" s="234" t="s">
        <v>19</v>
      </c>
      <c r="F163" s="235" t="s">
        <v>369</v>
      </c>
      <c r="G163" s="233"/>
      <c r="H163" s="234" t="s">
        <v>19</v>
      </c>
      <c r="I163" s="236"/>
      <c r="J163" s="233"/>
      <c r="K163" s="233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181</v>
      </c>
      <c r="AU163" s="241" t="s">
        <v>82</v>
      </c>
      <c r="AV163" s="13" t="s">
        <v>80</v>
      </c>
      <c r="AW163" s="13" t="s">
        <v>33</v>
      </c>
      <c r="AX163" s="13" t="s">
        <v>72</v>
      </c>
      <c r="AY163" s="241" t="s">
        <v>168</v>
      </c>
    </row>
    <row r="164" s="13" customFormat="1">
      <c r="A164" s="13"/>
      <c r="B164" s="232"/>
      <c r="C164" s="233"/>
      <c r="D164" s="225" t="s">
        <v>181</v>
      </c>
      <c r="E164" s="234" t="s">
        <v>19</v>
      </c>
      <c r="F164" s="235" t="s">
        <v>370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="13" customFormat="1">
      <c r="A165" s="13"/>
      <c r="B165" s="232"/>
      <c r="C165" s="233"/>
      <c r="D165" s="225" t="s">
        <v>181</v>
      </c>
      <c r="E165" s="234" t="s">
        <v>19</v>
      </c>
      <c r="F165" s="235" t="s">
        <v>363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="14" customFormat="1">
      <c r="A166" s="14"/>
      <c r="B166" s="242"/>
      <c r="C166" s="243"/>
      <c r="D166" s="225" t="s">
        <v>181</v>
      </c>
      <c r="E166" s="244" t="s">
        <v>19</v>
      </c>
      <c r="F166" s="245" t="s">
        <v>371</v>
      </c>
      <c r="G166" s="243"/>
      <c r="H166" s="246">
        <v>12191.299999999999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="14" customFormat="1">
      <c r="A167" s="14"/>
      <c r="B167" s="242"/>
      <c r="C167" s="243"/>
      <c r="D167" s="225" t="s">
        <v>181</v>
      </c>
      <c r="E167" s="244" t="s">
        <v>19</v>
      </c>
      <c r="F167" s="245" t="s">
        <v>372</v>
      </c>
      <c r="G167" s="243"/>
      <c r="H167" s="246">
        <v>115.09999999999999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2" t="s">
        <v>181</v>
      </c>
      <c r="AU167" s="252" t="s">
        <v>82</v>
      </c>
      <c r="AV167" s="14" t="s">
        <v>82</v>
      </c>
      <c r="AW167" s="14" t="s">
        <v>33</v>
      </c>
      <c r="AX167" s="14" t="s">
        <v>72</v>
      </c>
      <c r="AY167" s="252" t="s">
        <v>168</v>
      </c>
    </row>
    <row r="168" s="14" customFormat="1">
      <c r="A168" s="14"/>
      <c r="B168" s="242"/>
      <c r="C168" s="243"/>
      <c r="D168" s="225" t="s">
        <v>181</v>
      </c>
      <c r="E168" s="244" t="s">
        <v>19</v>
      </c>
      <c r="F168" s="245" t="s">
        <v>373</v>
      </c>
      <c r="G168" s="243"/>
      <c r="H168" s="246">
        <v>465.19999999999999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181</v>
      </c>
      <c r="AU168" s="252" t="s">
        <v>82</v>
      </c>
      <c r="AV168" s="14" t="s">
        <v>82</v>
      </c>
      <c r="AW168" s="14" t="s">
        <v>33</v>
      </c>
      <c r="AX168" s="14" t="s">
        <v>72</v>
      </c>
      <c r="AY168" s="252" t="s">
        <v>168</v>
      </c>
    </row>
    <row r="169" s="13" customFormat="1">
      <c r="A169" s="13"/>
      <c r="B169" s="232"/>
      <c r="C169" s="233"/>
      <c r="D169" s="225" t="s">
        <v>181</v>
      </c>
      <c r="E169" s="234" t="s">
        <v>19</v>
      </c>
      <c r="F169" s="235" t="s">
        <v>374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181</v>
      </c>
      <c r="AU169" s="241" t="s">
        <v>82</v>
      </c>
      <c r="AV169" s="13" t="s">
        <v>80</v>
      </c>
      <c r="AW169" s="13" t="s">
        <v>33</v>
      </c>
      <c r="AX169" s="13" t="s">
        <v>72</v>
      </c>
      <c r="AY169" s="241" t="s">
        <v>168</v>
      </c>
    </row>
    <row r="170" s="13" customFormat="1">
      <c r="A170" s="13"/>
      <c r="B170" s="232"/>
      <c r="C170" s="233"/>
      <c r="D170" s="225" t="s">
        <v>181</v>
      </c>
      <c r="E170" s="234" t="s">
        <v>19</v>
      </c>
      <c r="F170" s="235" t="s">
        <v>375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="14" customFormat="1">
      <c r="A171" s="14"/>
      <c r="B171" s="242"/>
      <c r="C171" s="243"/>
      <c r="D171" s="225" t="s">
        <v>181</v>
      </c>
      <c r="E171" s="244" t="s">
        <v>19</v>
      </c>
      <c r="F171" s="245" t="s">
        <v>376</v>
      </c>
      <c r="G171" s="243"/>
      <c r="H171" s="246">
        <v>-2067.4940000000001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2" t="s">
        <v>181</v>
      </c>
      <c r="AU171" s="252" t="s">
        <v>82</v>
      </c>
      <c r="AV171" s="14" t="s">
        <v>82</v>
      </c>
      <c r="AW171" s="14" t="s">
        <v>33</v>
      </c>
      <c r="AX171" s="14" t="s">
        <v>72</v>
      </c>
      <c r="AY171" s="252" t="s">
        <v>168</v>
      </c>
    </row>
    <row r="172" s="14" customFormat="1">
      <c r="A172" s="14"/>
      <c r="B172" s="242"/>
      <c r="C172" s="243"/>
      <c r="D172" s="225" t="s">
        <v>181</v>
      </c>
      <c r="E172" s="244" t="s">
        <v>19</v>
      </c>
      <c r="F172" s="245" t="s">
        <v>377</v>
      </c>
      <c r="G172" s="243"/>
      <c r="H172" s="246">
        <v>-5859.625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="13" customFormat="1">
      <c r="A173" s="13"/>
      <c r="B173" s="232"/>
      <c r="C173" s="233"/>
      <c r="D173" s="225" t="s">
        <v>181</v>
      </c>
      <c r="E173" s="234" t="s">
        <v>19</v>
      </c>
      <c r="F173" s="235" t="s">
        <v>378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181</v>
      </c>
      <c r="AU173" s="241" t="s">
        <v>82</v>
      </c>
      <c r="AV173" s="13" t="s">
        <v>80</v>
      </c>
      <c r="AW173" s="13" t="s">
        <v>33</v>
      </c>
      <c r="AX173" s="13" t="s">
        <v>72</v>
      </c>
      <c r="AY173" s="241" t="s">
        <v>168</v>
      </c>
    </row>
    <row r="174" s="14" customFormat="1">
      <c r="A174" s="14"/>
      <c r="B174" s="242"/>
      <c r="C174" s="243"/>
      <c r="D174" s="225" t="s">
        <v>181</v>
      </c>
      <c r="E174" s="244" t="s">
        <v>19</v>
      </c>
      <c r="F174" s="245" t="s">
        <v>379</v>
      </c>
      <c r="G174" s="243"/>
      <c r="H174" s="246">
        <v>-461.94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181</v>
      </c>
      <c r="AU174" s="252" t="s">
        <v>82</v>
      </c>
      <c r="AV174" s="14" t="s">
        <v>82</v>
      </c>
      <c r="AW174" s="14" t="s">
        <v>33</v>
      </c>
      <c r="AX174" s="14" t="s">
        <v>72</v>
      </c>
      <c r="AY174" s="252" t="s">
        <v>168</v>
      </c>
    </row>
    <row r="175" s="14" customFormat="1">
      <c r="A175" s="14"/>
      <c r="B175" s="242"/>
      <c r="C175" s="243"/>
      <c r="D175" s="225" t="s">
        <v>181</v>
      </c>
      <c r="E175" s="244" t="s">
        <v>19</v>
      </c>
      <c r="F175" s="245" t="s">
        <v>380</v>
      </c>
      <c r="G175" s="243"/>
      <c r="H175" s="246">
        <v>-1385.8199999999999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181</v>
      </c>
      <c r="AU175" s="252" t="s">
        <v>82</v>
      </c>
      <c r="AV175" s="14" t="s">
        <v>82</v>
      </c>
      <c r="AW175" s="14" t="s">
        <v>33</v>
      </c>
      <c r="AX175" s="14" t="s">
        <v>72</v>
      </c>
      <c r="AY175" s="252" t="s">
        <v>168</v>
      </c>
    </row>
    <row r="176" s="13" customFormat="1">
      <c r="A176" s="13"/>
      <c r="B176" s="232"/>
      <c r="C176" s="233"/>
      <c r="D176" s="225" t="s">
        <v>181</v>
      </c>
      <c r="E176" s="234" t="s">
        <v>19</v>
      </c>
      <c r="F176" s="235" t="s">
        <v>381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="14" customFormat="1">
      <c r="A177" s="14"/>
      <c r="B177" s="242"/>
      <c r="C177" s="243"/>
      <c r="D177" s="225" t="s">
        <v>181</v>
      </c>
      <c r="E177" s="244" t="s">
        <v>19</v>
      </c>
      <c r="F177" s="245" t="s">
        <v>382</v>
      </c>
      <c r="G177" s="243"/>
      <c r="H177" s="246">
        <v>2586.6900000000001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181</v>
      </c>
      <c r="AU177" s="252" t="s">
        <v>82</v>
      </c>
      <c r="AV177" s="14" t="s">
        <v>82</v>
      </c>
      <c r="AW177" s="14" t="s">
        <v>33</v>
      </c>
      <c r="AX177" s="14" t="s">
        <v>72</v>
      </c>
      <c r="AY177" s="252" t="s">
        <v>168</v>
      </c>
    </row>
    <row r="178" s="2" customFormat="1" ht="49.05" customHeight="1">
      <c r="A178" s="38"/>
      <c r="B178" s="39"/>
      <c r="C178" s="212" t="s">
        <v>237</v>
      </c>
      <c r="D178" s="212" t="s">
        <v>170</v>
      </c>
      <c r="E178" s="213" t="s">
        <v>383</v>
      </c>
      <c r="F178" s="214" t="s">
        <v>384</v>
      </c>
      <c r="G178" s="215" t="s">
        <v>258</v>
      </c>
      <c r="H178" s="216">
        <v>12259.029000000001</v>
      </c>
      <c r="I178" s="217"/>
      <c r="J178" s="218">
        <f>ROUND(I178*H178,2)</f>
        <v>0</v>
      </c>
      <c r="K178" s="214" t="s">
        <v>19</v>
      </c>
      <c r="L178" s="44"/>
      <c r="M178" s="219" t="s">
        <v>19</v>
      </c>
      <c r="N178" s="220" t="s">
        <v>43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175</v>
      </c>
      <c r="AT178" s="223" t="s">
        <v>170</v>
      </c>
      <c r="AU178" s="223" t="s">
        <v>82</v>
      </c>
      <c r="AY178" s="17" t="s">
        <v>168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80</v>
      </c>
      <c r="BK178" s="224">
        <f>ROUND(I178*H178,2)</f>
        <v>0</v>
      </c>
      <c r="BL178" s="17" t="s">
        <v>175</v>
      </c>
      <c r="BM178" s="223" t="s">
        <v>385</v>
      </c>
    </row>
    <row r="179" s="2" customFormat="1">
      <c r="A179" s="38"/>
      <c r="B179" s="39"/>
      <c r="C179" s="40"/>
      <c r="D179" s="225" t="s">
        <v>177</v>
      </c>
      <c r="E179" s="40"/>
      <c r="F179" s="226" t="s">
        <v>386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177</v>
      </c>
      <c r="AU179" s="17" t="s">
        <v>82</v>
      </c>
    </row>
    <row r="180" s="2" customFormat="1">
      <c r="A180" s="38"/>
      <c r="B180" s="39"/>
      <c r="C180" s="40"/>
      <c r="D180" s="225" t="s">
        <v>196</v>
      </c>
      <c r="E180" s="40"/>
      <c r="F180" s="253" t="s">
        <v>387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196</v>
      </c>
      <c r="AU180" s="17" t="s">
        <v>82</v>
      </c>
    </row>
    <row r="181" s="13" customFormat="1">
      <c r="A181" s="13"/>
      <c r="B181" s="232"/>
      <c r="C181" s="233"/>
      <c r="D181" s="225" t="s">
        <v>181</v>
      </c>
      <c r="E181" s="234" t="s">
        <v>19</v>
      </c>
      <c r="F181" s="235" t="s">
        <v>388</v>
      </c>
      <c r="G181" s="233"/>
      <c r="H181" s="234" t="s">
        <v>19</v>
      </c>
      <c r="I181" s="236"/>
      <c r="J181" s="233"/>
      <c r="K181" s="233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181</v>
      </c>
      <c r="AU181" s="241" t="s">
        <v>82</v>
      </c>
      <c r="AV181" s="13" t="s">
        <v>80</v>
      </c>
      <c r="AW181" s="13" t="s">
        <v>33</v>
      </c>
      <c r="AX181" s="13" t="s">
        <v>72</v>
      </c>
      <c r="AY181" s="241" t="s">
        <v>168</v>
      </c>
    </row>
    <row r="182" s="14" customFormat="1">
      <c r="A182" s="14"/>
      <c r="B182" s="242"/>
      <c r="C182" s="243"/>
      <c r="D182" s="225" t="s">
        <v>181</v>
      </c>
      <c r="E182" s="244" t="s">
        <v>19</v>
      </c>
      <c r="F182" s="245" t="s">
        <v>389</v>
      </c>
      <c r="G182" s="243"/>
      <c r="H182" s="246">
        <v>15255.75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2" t="s">
        <v>181</v>
      </c>
      <c r="AU182" s="252" t="s">
        <v>82</v>
      </c>
      <c r="AV182" s="14" t="s">
        <v>82</v>
      </c>
      <c r="AW182" s="14" t="s">
        <v>33</v>
      </c>
      <c r="AX182" s="14" t="s">
        <v>72</v>
      </c>
      <c r="AY182" s="252" t="s">
        <v>168</v>
      </c>
    </row>
    <row r="183" s="14" customFormat="1">
      <c r="A183" s="14"/>
      <c r="B183" s="242"/>
      <c r="C183" s="243"/>
      <c r="D183" s="225" t="s">
        <v>181</v>
      </c>
      <c r="E183" s="244" t="s">
        <v>19</v>
      </c>
      <c r="F183" s="245" t="s">
        <v>390</v>
      </c>
      <c r="G183" s="243"/>
      <c r="H183" s="246">
        <v>-2996.721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="2" customFormat="1" ht="44.25" customHeight="1">
      <c r="A184" s="38"/>
      <c r="B184" s="39"/>
      <c r="C184" s="212" t="s">
        <v>243</v>
      </c>
      <c r="D184" s="212" t="s">
        <v>170</v>
      </c>
      <c r="E184" s="213" t="s">
        <v>391</v>
      </c>
      <c r="F184" s="214" t="s">
        <v>392</v>
      </c>
      <c r="G184" s="215" t="s">
        <v>258</v>
      </c>
      <c r="H184" s="216">
        <v>17655.75</v>
      </c>
      <c r="I184" s="217"/>
      <c r="J184" s="218">
        <f>ROUND(I184*H184,2)</f>
        <v>0</v>
      </c>
      <c r="K184" s="214" t="s">
        <v>19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393</v>
      </c>
    </row>
    <row r="185" s="2" customFormat="1">
      <c r="A185" s="38"/>
      <c r="B185" s="39"/>
      <c r="C185" s="40"/>
      <c r="D185" s="225" t="s">
        <v>177</v>
      </c>
      <c r="E185" s="40"/>
      <c r="F185" s="226" t="s">
        <v>394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="2" customFormat="1">
      <c r="A186" s="38"/>
      <c r="B186" s="39"/>
      <c r="C186" s="40"/>
      <c r="D186" s="225" t="s">
        <v>196</v>
      </c>
      <c r="E186" s="40"/>
      <c r="F186" s="253" t="s">
        <v>387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196</v>
      </c>
      <c r="AU186" s="17" t="s">
        <v>82</v>
      </c>
    </row>
    <row r="187" s="14" customFormat="1">
      <c r="A187" s="14"/>
      <c r="B187" s="242"/>
      <c r="C187" s="243"/>
      <c r="D187" s="225" t="s">
        <v>181</v>
      </c>
      <c r="E187" s="244" t="s">
        <v>19</v>
      </c>
      <c r="F187" s="245" t="s">
        <v>395</v>
      </c>
      <c r="G187" s="243"/>
      <c r="H187" s="246">
        <v>15255.75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181</v>
      </c>
      <c r="AU187" s="252" t="s">
        <v>82</v>
      </c>
      <c r="AV187" s="14" t="s">
        <v>82</v>
      </c>
      <c r="AW187" s="14" t="s">
        <v>33</v>
      </c>
      <c r="AX187" s="14" t="s">
        <v>72</v>
      </c>
      <c r="AY187" s="252" t="s">
        <v>168</v>
      </c>
    </row>
    <row r="188" s="13" customFormat="1">
      <c r="A188" s="13"/>
      <c r="B188" s="232"/>
      <c r="C188" s="233"/>
      <c r="D188" s="225" t="s">
        <v>181</v>
      </c>
      <c r="E188" s="234" t="s">
        <v>19</v>
      </c>
      <c r="F188" s="235" t="s">
        <v>356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="14" customFormat="1">
      <c r="A189" s="14"/>
      <c r="B189" s="242"/>
      <c r="C189" s="243"/>
      <c r="D189" s="225" t="s">
        <v>181</v>
      </c>
      <c r="E189" s="244" t="s">
        <v>19</v>
      </c>
      <c r="F189" s="245" t="s">
        <v>357</v>
      </c>
      <c r="G189" s="243"/>
      <c r="H189" s="246">
        <v>2400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="2" customFormat="1" ht="24.15" customHeight="1">
      <c r="A190" s="38"/>
      <c r="B190" s="39"/>
      <c r="C190" s="212" t="s">
        <v>249</v>
      </c>
      <c r="D190" s="212" t="s">
        <v>170</v>
      </c>
      <c r="E190" s="213" t="s">
        <v>396</v>
      </c>
      <c r="F190" s="214" t="s">
        <v>397</v>
      </c>
      <c r="G190" s="215" t="s">
        <v>258</v>
      </c>
      <c r="H190" s="216">
        <v>17842.439999999999</v>
      </c>
      <c r="I190" s="217"/>
      <c r="J190" s="218">
        <f>ROUND(I190*H190,2)</f>
        <v>0</v>
      </c>
      <c r="K190" s="214" t="s">
        <v>174</v>
      </c>
      <c r="L190" s="44"/>
      <c r="M190" s="219" t="s">
        <v>19</v>
      </c>
      <c r="N190" s="220" t="s">
        <v>43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175</v>
      </c>
      <c r="AT190" s="223" t="s">
        <v>170</v>
      </c>
      <c r="AU190" s="223" t="s">
        <v>82</v>
      </c>
      <c r="AY190" s="17" t="s">
        <v>168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80</v>
      </c>
      <c r="BK190" s="224">
        <f>ROUND(I190*H190,2)</f>
        <v>0</v>
      </c>
      <c r="BL190" s="17" t="s">
        <v>175</v>
      </c>
      <c r="BM190" s="223" t="s">
        <v>398</v>
      </c>
    </row>
    <row r="191" s="2" customFormat="1">
      <c r="A191" s="38"/>
      <c r="B191" s="39"/>
      <c r="C191" s="40"/>
      <c r="D191" s="225" t="s">
        <v>177</v>
      </c>
      <c r="E191" s="40"/>
      <c r="F191" s="226" t="s">
        <v>399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177</v>
      </c>
      <c r="AU191" s="17" t="s">
        <v>82</v>
      </c>
    </row>
    <row r="192" s="2" customFormat="1">
      <c r="A192" s="38"/>
      <c r="B192" s="39"/>
      <c r="C192" s="40"/>
      <c r="D192" s="230" t="s">
        <v>179</v>
      </c>
      <c r="E192" s="40"/>
      <c r="F192" s="231" t="s">
        <v>400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179</v>
      </c>
      <c r="AU192" s="17" t="s">
        <v>82</v>
      </c>
    </row>
    <row r="193" s="2" customFormat="1">
      <c r="A193" s="38"/>
      <c r="B193" s="39"/>
      <c r="C193" s="40"/>
      <c r="D193" s="225" t="s">
        <v>196</v>
      </c>
      <c r="E193" s="40"/>
      <c r="F193" s="253" t="s">
        <v>387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196</v>
      </c>
      <c r="AU193" s="17" t="s">
        <v>82</v>
      </c>
    </row>
    <row r="194" s="13" customFormat="1">
      <c r="A194" s="13"/>
      <c r="B194" s="232"/>
      <c r="C194" s="233"/>
      <c r="D194" s="225" t="s">
        <v>181</v>
      </c>
      <c r="E194" s="234" t="s">
        <v>19</v>
      </c>
      <c r="F194" s="235" t="s">
        <v>368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181</v>
      </c>
      <c r="AU194" s="241" t="s">
        <v>82</v>
      </c>
      <c r="AV194" s="13" t="s">
        <v>80</v>
      </c>
      <c r="AW194" s="13" t="s">
        <v>33</v>
      </c>
      <c r="AX194" s="13" t="s">
        <v>72</v>
      </c>
      <c r="AY194" s="241" t="s">
        <v>168</v>
      </c>
    </row>
    <row r="195" s="13" customFormat="1">
      <c r="A195" s="13"/>
      <c r="B195" s="232"/>
      <c r="C195" s="233"/>
      <c r="D195" s="225" t="s">
        <v>181</v>
      </c>
      <c r="E195" s="234" t="s">
        <v>19</v>
      </c>
      <c r="F195" s="235" t="s">
        <v>369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="13" customFormat="1">
      <c r="A196" s="13"/>
      <c r="B196" s="232"/>
      <c r="C196" s="233"/>
      <c r="D196" s="225" t="s">
        <v>181</v>
      </c>
      <c r="E196" s="234" t="s">
        <v>19</v>
      </c>
      <c r="F196" s="235" t="s">
        <v>370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181</v>
      </c>
      <c r="AU196" s="241" t="s">
        <v>82</v>
      </c>
      <c r="AV196" s="13" t="s">
        <v>80</v>
      </c>
      <c r="AW196" s="13" t="s">
        <v>33</v>
      </c>
      <c r="AX196" s="13" t="s">
        <v>72</v>
      </c>
      <c r="AY196" s="241" t="s">
        <v>168</v>
      </c>
    </row>
    <row r="197" s="13" customFormat="1">
      <c r="A197" s="13"/>
      <c r="B197" s="232"/>
      <c r="C197" s="233"/>
      <c r="D197" s="225" t="s">
        <v>181</v>
      </c>
      <c r="E197" s="234" t="s">
        <v>19</v>
      </c>
      <c r="F197" s="235" t="s">
        <v>363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181</v>
      </c>
      <c r="AU197" s="241" t="s">
        <v>82</v>
      </c>
      <c r="AV197" s="13" t="s">
        <v>80</v>
      </c>
      <c r="AW197" s="13" t="s">
        <v>33</v>
      </c>
      <c r="AX197" s="13" t="s">
        <v>72</v>
      </c>
      <c r="AY197" s="241" t="s">
        <v>168</v>
      </c>
    </row>
    <row r="198" s="14" customFormat="1">
      <c r="A198" s="14"/>
      <c r="B198" s="242"/>
      <c r="C198" s="243"/>
      <c r="D198" s="225" t="s">
        <v>181</v>
      </c>
      <c r="E198" s="244" t="s">
        <v>19</v>
      </c>
      <c r="F198" s="245" t="s">
        <v>371</v>
      </c>
      <c r="G198" s="243"/>
      <c r="H198" s="246">
        <v>12191.299999999999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181</v>
      </c>
      <c r="AU198" s="252" t="s">
        <v>82</v>
      </c>
      <c r="AV198" s="14" t="s">
        <v>82</v>
      </c>
      <c r="AW198" s="14" t="s">
        <v>33</v>
      </c>
      <c r="AX198" s="14" t="s">
        <v>72</v>
      </c>
      <c r="AY198" s="252" t="s">
        <v>168</v>
      </c>
    </row>
    <row r="199" s="14" customFormat="1">
      <c r="A199" s="14"/>
      <c r="B199" s="242"/>
      <c r="C199" s="243"/>
      <c r="D199" s="225" t="s">
        <v>181</v>
      </c>
      <c r="E199" s="244" t="s">
        <v>19</v>
      </c>
      <c r="F199" s="245" t="s">
        <v>372</v>
      </c>
      <c r="G199" s="243"/>
      <c r="H199" s="246">
        <v>115.09999999999999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2" t="s">
        <v>181</v>
      </c>
      <c r="AU199" s="252" t="s">
        <v>82</v>
      </c>
      <c r="AV199" s="14" t="s">
        <v>82</v>
      </c>
      <c r="AW199" s="14" t="s">
        <v>33</v>
      </c>
      <c r="AX199" s="14" t="s">
        <v>72</v>
      </c>
      <c r="AY199" s="252" t="s">
        <v>168</v>
      </c>
    </row>
    <row r="200" s="14" customFormat="1">
      <c r="A200" s="14"/>
      <c r="B200" s="242"/>
      <c r="C200" s="243"/>
      <c r="D200" s="225" t="s">
        <v>181</v>
      </c>
      <c r="E200" s="244" t="s">
        <v>19</v>
      </c>
      <c r="F200" s="245" t="s">
        <v>373</v>
      </c>
      <c r="G200" s="243"/>
      <c r="H200" s="246">
        <v>465.19999999999999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33</v>
      </c>
      <c r="AX200" s="14" t="s">
        <v>72</v>
      </c>
      <c r="AY200" s="252" t="s">
        <v>168</v>
      </c>
    </row>
    <row r="201" s="13" customFormat="1">
      <c r="A201" s="13"/>
      <c r="B201" s="232"/>
      <c r="C201" s="233"/>
      <c r="D201" s="225" t="s">
        <v>181</v>
      </c>
      <c r="E201" s="234" t="s">
        <v>19</v>
      </c>
      <c r="F201" s="235" t="s">
        <v>374</v>
      </c>
      <c r="G201" s="233"/>
      <c r="H201" s="234" t="s">
        <v>19</v>
      </c>
      <c r="I201" s="236"/>
      <c r="J201" s="233"/>
      <c r="K201" s="233"/>
      <c r="L201" s="237"/>
      <c r="M201" s="238"/>
      <c r="N201" s="239"/>
      <c r="O201" s="239"/>
      <c r="P201" s="239"/>
      <c r="Q201" s="239"/>
      <c r="R201" s="239"/>
      <c r="S201" s="239"/>
      <c r="T201" s="24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1" t="s">
        <v>181</v>
      </c>
      <c r="AU201" s="241" t="s">
        <v>82</v>
      </c>
      <c r="AV201" s="13" t="s">
        <v>80</v>
      </c>
      <c r="AW201" s="13" t="s">
        <v>33</v>
      </c>
      <c r="AX201" s="13" t="s">
        <v>72</v>
      </c>
      <c r="AY201" s="241" t="s">
        <v>168</v>
      </c>
    </row>
    <row r="202" s="13" customFormat="1">
      <c r="A202" s="13"/>
      <c r="B202" s="232"/>
      <c r="C202" s="233"/>
      <c r="D202" s="225" t="s">
        <v>181</v>
      </c>
      <c r="E202" s="234" t="s">
        <v>19</v>
      </c>
      <c r="F202" s="235" t="s">
        <v>375</v>
      </c>
      <c r="G202" s="233"/>
      <c r="H202" s="234" t="s">
        <v>19</v>
      </c>
      <c r="I202" s="236"/>
      <c r="J202" s="233"/>
      <c r="K202" s="233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181</v>
      </c>
      <c r="AU202" s="241" t="s">
        <v>82</v>
      </c>
      <c r="AV202" s="13" t="s">
        <v>80</v>
      </c>
      <c r="AW202" s="13" t="s">
        <v>33</v>
      </c>
      <c r="AX202" s="13" t="s">
        <v>72</v>
      </c>
      <c r="AY202" s="241" t="s">
        <v>168</v>
      </c>
    </row>
    <row r="203" s="14" customFormat="1">
      <c r="A203" s="14"/>
      <c r="B203" s="242"/>
      <c r="C203" s="243"/>
      <c r="D203" s="225" t="s">
        <v>181</v>
      </c>
      <c r="E203" s="244" t="s">
        <v>19</v>
      </c>
      <c r="F203" s="245" t="s">
        <v>376</v>
      </c>
      <c r="G203" s="243"/>
      <c r="H203" s="246">
        <v>-2067.4940000000001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181</v>
      </c>
      <c r="AU203" s="252" t="s">
        <v>82</v>
      </c>
      <c r="AV203" s="14" t="s">
        <v>82</v>
      </c>
      <c r="AW203" s="14" t="s">
        <v>33</v>
      </c>
      <c r="AX203" s="14" t="s">
        <v>72</v>
      </c>
      <c r="AY203" s="252" t="s">
        <v>168</v>
      </c>
    </row>
    <row r="204" s="14" customFormat="1">
      <c r="A204" s="14"/>
      <c r="B204" s="242"/>
      <c r="C204" s="243"/>
      <c r="D204" s="225" t="s">
        <v>181</v>
      </c>
      <c r="E204" s="244" t="s">
        <v>19</v>
      </c>
      <c r="F204" s="245" t="s">
        <v>377</v>
      </c>
      <c r="G204" s="243"/>
      <c r="H204" s="246">
        <v>-5859.625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181</v>
      </c>
      <c r="AU204" s="252" t="s">
        <v>82</v>
      </c>
      <c r="AV204" s="14" t="s">
        <v>82</v>
      </c>
      <c r="AW204" s="14" t="s">
        <v>33</v>
      </c>
      <c r="AX204" s="14" t="s">
        <v>72</v>
      </c>
      <c r="AY204" s="252" t="s">
        <v>168</v>
      </c>
    </row>
    <row r="205" s="13" customFormat="1">
      <c r="A205" s="13"/>
      <c r="B205" s="232"/>
      <c r="C205" s="233"/>
      <c r="D205" s="225" t="s">
        <v>181</v>
      </c>
      <c r="E205" s="234" t="s">
        <v>19</v>
      </c>
      <c r="F205" s="235" t="s">
        <v>378</v>
      </c>
      <c r="G205" s="233"/>
      <c r="H205" s="234" t="s">
        <v>19</v>
      </c>
      <c r="I205" s="236"/>
      <c r="J205" s="233"/>
      <c r="K205" s="233"/>
      <c r="L205" s="237"/>
      <c r="M205" s="238"/>
      <c r="N205" s="239"/>
      <c r="O205" s="239"/>
      <c r="P205" s="239"/>
      <c r="Q205" s="239"/>
      <c r="R205" s="239"/>
      <c r="S205" s="239"/>
      <c r="T205" s="24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1" t="s">
        <v>181</v>
      </c>
      <c r="AU205" s="241" t="s">
        <v>82</v>
      </c>
      <c r="AV205" s="13" t="s">
        <v>80</v>
      </c>
      <c r="AW205" s="13" t="s">
        <v>33</v>
      </c>
      <c r="AX205" s="13" t="s">
        <v>72</v>
      </c>
      <c r="AY205" s="241" t="s">
        <v>168</v>
      </c>
    </row>
    <row r="206" s="14" customFormat="1">
      <c r="A206" s="14"/>
      <c r="B206" s="242"/>
      <c r="C206" s="243"/>
      <c r="D206" s="225" t="s">
        <v>181</v>
      </c>
      <c r="E206" s="244" t="s">
        <v>19</v>
      </c>
      <c r="F206" s="245" t="s">
        <v>379</v>
      </c>
      <c r="G206" s="243"/>
      <c r="H206" s="246">
        <v>-461.94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2" t="s">
        <v>181</v>
      </c>
      <c r="AU206" s="252" t="s">
        <v>82</v>
      </c>
      <c r="AV206" s="14" t="s">
        <v>82</v>
      </c>
      <c r="AW206" s="14" t="s">
        <v>33</v>
      </c>
      <c r="AX206" s="14" t="s">
        <v>72</v>
      </c>
      <c r="AY206" s="252" t="s">
        <v>168</v>
      </c>
    </row>
    <row r="207" s="14" customFormat="1">
      <c r="A207" s="14"/>
      <c r="B207" s="242"/>
      <c r="C207" s="243"/>
      <c r="D207" s="225" t="s">
        <v>181</v>
      </c>
      <c r="E207" s="244" t="s">
        <v>19</v>
      </c>
      <c r="F207" s="245" t="s">
        <v>380</v>
      </c>
      <c r="G207" s="243"/>
      <c r="H207" s="246">
        <v>-1385.8199999999999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2" t="s">
        <v>181</v>
      </c>
      <c r="AU207" s="252" t="s">
        <v>82</v>
      </c>
      <c r="AV207" s="14" t="s">
        <v>82</v>
      </c>
      <c r="AW207" s="14" t="s">
        <v>33</v>
      </c>
      <c r="AX207" s="14" t="s">
        <v>72</v>
      </c>
      <c r="AY207" s="252" t="s">
        <v>168</v>
      </c>
    </row>
    <row r="208" s="13" customFormat="1">
      <c r="A208" s="13"/>
      <c r="B208" s="232"/>
      <c r="C208" s="233"/>
      <c r="D208" s="225" t="s">
        <v>181</v>
      </c>
      <c r="E208" s="234" t="s">
        <v>19</v>
      </c>
      <c r="F208" s="235" t="s">
        <v>381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181</v>
      </c>
      <c r="AU208" s="241" t="s">
        <v>82</v>
      </c>
      <c r="AV208" s="13" t="s">
        <v>80</v>
      </c>
      <c r="AW208" s="13" t="s">
        <v>33</v>
      </c>
      <c r="AX208" s="13" t="s">
        <v>72</v>
      </c>
      <c r="AY208" s="241" t="s">
        <v>168</v>
      </c>
    </row>
    <row r="209" s="14" customFormat="1">
      <c r="A209" s="14"/>
      <c r="B209" s="242"/>
      <c r="C209" s="243"/>
      <c r="D209" s="225" t="s">
        <v>181</v>
      </c>
      <c r="E209" s="244" t="s">
        <v>19</v>
      </c>
      <c r="F209" s="245" t="s">
        <v>382</v>
      </c>
      <c r="G209" s="243"/>
      <c r="H209" s="246">
        <v>2586.6900000000001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181</v>
      </c>
      <c r="AU209" s="252" t="s">
        <v>82</v>
      </c>
      <c r="AV209" s="14" t="s">
        <v>82</v>
      </c>
      <c r="AW209" s="14" t="s">
        <v>33</v>
      </c>
      <c r="AX209" s="14" t="s">
        <v>72</v>
      </c>
      <c r="AY209" s="252" t="s">
        <v>168</v>
      </c>
    </row>
    <row r="210" s="13" customFormat="1">
      <c r="A210" s="13"/>
      <c r="B210" s="232"/>
      <c r="C210" s="233"/>
      <c r="D210" s="225" t="s">
        <v>181</v>
      </c>
      <c r="E210" s="234" t="s">
        <v>19</v>
      </c>
      <c r="F210" s="235" t="s">
        <v>401</v>
      </c>
      <c r="G210" s="233"/>
      <c r="H210" s="234" t="s">
        <v>19</v>
      </c>
      <c r="I210" s="236"/>
      <c r="J210" s="233"/>
      <c r="K210" s="233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181</v>
      </c>
      <c r="AU210" s="241" t="s">
        <v>82</v>
      </c>
      <c r="AV210" s="13" t="s">
        <v>80</v>
      </c>
      <c r="AW210" s="13" t="s">
        <v>33</v>
      </c>
      <c r="AX210" s="13" t="s">
        <v>72</v>
      </c>
      <c r="AY210" s="241" t="s">
        <v>168</v>
      </c>
    </row>
    <row r="211" s="13" customFormat="1">
      <c r="A211" s="13"/>
      <c r="B211" s="232"/>
      <c r="C211" s="233"/>
      <c r="D211" s="225" t="s">
        <v>181</v>
      </c>
      <c r="E211" s="234" t="s">
        <v>19</v>
      </c>
      <c r="F211" s="235" t="s">
        <v>388</v>
      </c>
      <c r="G211" s="233"/>
      <c r="H211" s="234" t="s">
        <v>19</v>
      </c>
      <c r="I211" s="236"/>
      <c r="J211" s="233"/>
      <c r="K211" s="233"/>
      <c r="L211" s="237"/>
      <c r="M211" s="238"/>
      <c r="N211" s="239"/>
      <c r="O211" s="239"/>
      <c r="P211" s="239"/>
      <c r="Q211" s="239"/>
      <c r="R211" s="239"/>
      <c r="S211" s="239"/>
      <c r="T211" s="24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1" t="s">
        <v>181</v>
      </c>
      <c r="AU211" s="241" t="s">
        <v>82</v>
      </c>
      <c r="AV211" s="13" t="s">
        <v>80</v>
      </c>
      <c r="AW211" s="13" t="s">
        <v>33</v>
      </c>
      <c r="AX211" s="13" t="s">
        <v>72</v>
      </c>
      <c r="AY211" s="241" t="s">
        <v>168</v>
      </c>
    </row>
    <row r="212" s="14" customFormat="1">
      <c r="A212" s="14"/>
      <c r="B212" s="242"/>
      <c r="C212" s="243"/>
      <c r="D212" s="225" t="s">
        <v>181</v>
      </c>
      <c r="E212" s="244" t="s">
        <v>19</v>
      </c>
      <c r="F212" s="245" t="s">
        <v>389</v>
      </c>
      <c r="G212" s="243"/>
      <c r="H212" s="246">
        <v>15255.75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2" t="s">
        <v>181</v>
      </c>
      <c r="AU212" s="252" t="s">
        <v>82</v>
      </c>
      <c r="AV212" s="14" t="s">
        <v>82</v>
      </c>
      <c r="AW212" s="14" t="s">
        <v>33</v>
      </c>
      <c r="AX212" s="14" t="s">
        <v>72</v>
      </c>
      <c r="AY212" s="252" t="s">
        <v>168</v>
      </c>
    </row>
    <row r="213" s="14" customFormat="1">
      <c r="A213" s="14"/>
      <c r="B213" s="242"/>
      <c r="C213" s="243"/>
      <c r="D213" s="225" t="s">
        <v>181</v>
      </c>
      <c r="E213" s="244" t="s">
        <v>19</v>
      </c>
      <c r="F213" s="245" t="s">
        <v>390</v>
      </c>
      <c r="G213" s="243"/>
      <c r="H213" s="246">
        <v>-2996.721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181</v>
      </c>
      <c r="AU213" s="252" t="s">
        <v>82</v>
      </c>
      <c r="AV213" s="14" t="s">
        <v>82</v>
      </c>
      <c r="AW213" s="14" t="s">
        <v>33</v>
      </c>
      <c r="AX213" s="14" t="s">
        <v>72</v>
      </c>
      <c r="AY213" s="252" t="s">
        <v>168</v>
      </c>
    </row>
    <row r="214" s="2" customFormat="1" ht="33" customHeight="1">
      <c r="A214" s="38"/>
      <c r="B214" s="39"/>
      <c r="C214" s="212" t="s">
        <v>255</v>
      </c>
      <c r="D214" s="212" t="s">
        <v>170</v>
      </c>
      <c r="E214" s="213" t="s">
        <v>402</v>
      </c>
      <c r="F214" s="214" t="s">
        <v>403</v>
      </c>
      <c r="G214" s="215" t="s">
        <v>258</v>
      </c>
      <c r="H214" s="216">
        <v>14591.299999999999</v>
      </c>
      <c r="I214" s="217"/>
      <c r="J214" s="218">
        <f>ROUND(I214*H214,2)</f>
        <v>0</v>
      </c>
      <c r="K214" s="214" t="s">
        <v>174</v>
      </c>
      <c r="L214" s="44"/>
      <c r="M214" s="219" t="s">
        <v>19</v>
      </c>
      <c r="N214" s="220" t="s">
        <v>43</v>
      </c>
      <c r="O214" s="84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3" t="s">
        <v>175</v>
      </c>
      <c r="AT214" s="223" t="s">
        <v>170</v>
      </c>
      <c r="AU214" s="223" t="s">
        <v>82</v>
      </c>
      <c r="AY214" s="17" t="s">
        <v>168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80</v>
      </c>
      <c r="BK214" s="224">
        <f>ROUND(I214*H214,2)</f>
        <v>0</v>
      </c>
      <c r="BL214" s="17" t="s">
        <v>175</v>
      </c>
      <c r="BM214" s="223" t="s">
        <v>404</v>
      </c>
    </row>
    <row r="215" s="2" customFormat="1">
      <c r="A215" s="38"/>
      <c r="B215" s="39"/>
      <c r="C215" s="40"/>
      <c r="D215" s="225" t="s">
        <v>177</v>
      </c>
      <c r="E215" s="40"/>
      <c r="F215" s="226" t="s">
        <v>405</v>
      </c>
      <c r="G215" s="40"/>
      <c r="H215" s="40"/>
      <c r="I215" s="227"/>
      <c r="J215" s="40"/>
      <c r="K215" s="40"/>
      <c r="L215" s="44"/>
      <c r="M215" s="228"/>
      <c r="N215" s="229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177</v>
      </c>
      <c r="AU215" s="17" t="s">
        <v>82</v>
      </c>
    </row>
    <row r="216" s="2" customFormat="1">
      <c r="A216" s="38"/>
      <c r="B216" s="39"/>
      <c r="C216" s="40"/>
      <c r="D216" s="230" t="s">
        <v>179</v>
      </c>
      <c r="E216" s="40"/>
      <c r="F216" s="231" t="s">
        <v>406</v>
      </c>
      <c r="G216" s="40"/>
      <c r="H216" s="40"/>
      <c r="I216" s="227"/>
      <c r="J216" s="40"/>
      <c r="K216" s="40"/>
      <c r="L216" s="44"/>
      <c r="M216" s="228"/>
      <c r="N216" s="22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179</v>
      </c>
      <c r="AU216" s="17" t="s">
        <v>82</v>
      </c>
    </row>
    <row r="217" s="2" customFormat="1">
      <c r="A217" s="38"/>
      <c r="B217" s="39"/>
      <c r="C217" s="40"/>
      <c r="D217" s="225" t="s">
        <v>196</v>
      </c>
      <c r="E217" s="40"/>
      <c r="F217" s="253" t="s">
        <v>336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196</v>
      </c>
      <c r="AU217" s="17" t="s">
        <v>82</v>
      </c>
    </row>
    <row r="218" s="13" customFormat="1">
      <c r="A218" s="13"/>
      <c r="B218" s="232"/>
      <c r="C218" s="233"/>
      <c r="D218" s="225" t="s">
        <v>181</v>
      </c>
      <c r="E218" s="234" t="s">
        <v>19</v>
      </c>
      <c r="F218" s="235" t="s">
        <v>337</v>
      </c>
      <c r="G218" s="233"/>
      <c r="H218" s="234" t="s">
        <v>19</v>
      </c>
      <c r="I218" s="236"/>
      <c r="J218" s="233"/>
      <c r="K218" s="233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181</v>
      </c>
      <c r="AU218" s="241" t="s">
        <v>82</v>
      </c>
      <c r="AV218" s="13" t="s">
        <v>80</v>
      </c>
      <c r="AW218" s="13" t="s">
        <v>33</v>
      </c>
      <c r="AX218" s="13" t="s">
        <v>72</v>
      </c>
      <c r="AY218" s="241" t="s">
        <v>168</v>
      </c>
    </row>
    <row r="219" s="13" customFormat="1">
      <c r="A219" s="13"/>
      <c r="B219" s="232"/>
      <c r="C219" s="233"/>
      <c r="D219" s="225" t="s">
        <v>181</v>
      </c>
      <c r="E219" s="234" t="s">
        <v>19</v>
      </c>
      <c r="F219" s="235" t="s">
        <v>363</v>
      </c>
      <c r="G219" s="233"/>
      <c r="H219" s="234" t="s">
        <v>19</v>
      </c>
      <c r="I219" s="236"/>
      <c r="J219" s="233"/>
      <c r="K219" s="233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181</v>
      </c>
      <c r="AU219" s="241" t="s">
        <v>82</v>
      </c>
      <c r="AV219" s="13" t="s">
        <v>80</v>
      </c>
      <c r="AW219" s="13" t="s">
        <v>33</v>
      </c>
      <c r="AX219" s="13" t="s">
        <v>72</v>
      </c>
      <c r="AY219" s="241" t="s">
        <v>168</v>
      </c>
    </row>
    <row r="220" s="14" customFormat="1">
      <c r="A220" s="14"/>
      <c r="B220" s="242"/>
      <c r="C220" s="243"/>
      <c r="D220" s="225" t="s">
        <v>181</v>
      </c>
      <c r="E220" s="244" t="s">
        <v>19</v>
      </c>
      <c r="F220" s="245" t="s">
        <v>407</v>
      </c>
      <c r="G220" s="243"/>
      <c r="H220" s="246">
        <v>12191.299999999999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2" t="s">
        <v>181</v>
      </c>
      <c r="AU220" s="252" t="s">
        <v>82</v>
      </c>
      <c r="AV220" s="14" t="s">
        <v>82</v>
      </c>
      <c r="AW220" s="14" t="s">
        <v>33</v>
      </c>
      <c r="AX220" s="14" t="s">
        <v>72</v>
      </c>
      <c r="AY220" s="252" t="s">
        <v>168</v>
      </c>
    </row>
    <row r="221" s="13" customFormat="1">
      <c r="A221" s="13"/>
      <c r="B221" s="232"/>
      <c r="C221" s="233"/>
      <c r="D221" s="225" t="s">
        <v>181</v>
      </c>
      <c r="E221" s="234" t="s">
        <v>19</v>
      </c>
      <c r="F221" s="235" t="s">
        <v>356</v>
      </c>
      <c r="G221" s="233"/>
      <c r="H221" s="234" t="s">
        <v>19</v>
      </c>
      <c r="I221" s="236"/>
      <c r="J221" s="233"/>
      <c r="K221" s="233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181</v>
      </c>
      <c r="AU221" s="241" t="s">
        <v>82</v>
      </c>
      <c r="AV221" s="13" t="s">
        <v>80</v>
      </c>
      <c r="AW221" s="13" t="s">
        <v>33</v>
      </c>
      <c r="AX221" s="13" t="s">
        <v>72</v>
      </c>
      <c r="AY221" s="241" t="s">
        <v>168</v>
      </c>
    </row>
    <row r="222" s="14" customFormat="1">
      <c r="A222" s="14"/>
      <c r="B222" s="242"/>
      <c r="C222" s="243"/>
      <c r="D222" s="225" t="s">
        <v>181</v>
      </c>
      <c r="E222" s="244" t="s">
        <v>19</v>
      </c>
      <c r="F222" s="245" t="s">
        <v>408</v>
      </c>
      <c r="G222" s="243"/>
      <c r="H222" s="246">
        <v>2400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181</v>
      </c>
      <c r="AU222" s="252" t="s">
        <v>82</v>
      </c>
      <c r="AV222" s="14" t="s">
        <v>82</v>
      </c>
      <c r="AW222" s="14" t="s">
        <v>33</v>
      </c>
      <c r="AX222" s="14" t="s">
        <v>72</v>
      </c>
      <c r="AY222" s="252" t="s">
        <v>168</v>
      </c>
    </row>
    <row r="223" s="2" customFormat="1" ht="16.5" customHeight="1">
      <c r="A223" s="38"/>
      <c r="B223" s="39"/>
      <c r="C223" s="258" t="s">
        <v>264</v>
      </c>
      <c r="D223" s="258" t="s">
        <v>409</v>
      </c>
      <c r="E223" s="259" t="s">
        <v>410</v>
      </c>
      <c r="F223" s="260" t="s">
        <v>411</v>
      </c>
      <c r="G223" s="261" t="s">
        <v>412</v>
      </c>
      <c r="H223" s="262">
        <v>5040</v>
      </c>
      <c r="I223" s="263"/>
      <c r="J223" s="264">
        <f>ROUND(I223*H223,2)</f>
        <v>0</v>
      </c>
      <c r="K223" s="260" t="s">
        <v>174</v>
      </c>
      <c r="L223" s="265"/>
      <c r="M223" s="266" t="s">
        <v>19</v>
      </c>
      <c r="N223" s="267" t="s">
        <v>43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224</v>
      </c>
      <c r="AT223" s="223" t="s">
        <v>409</v>
      </c>
      <c r="AU223" s="223" t="s">
        <v>82</v>
      </c>
      <c r="AY223" s="17" t="s">
        <v>168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80</v>
      </c>
      <c r="BK223" s="224">
        <f>ROUND(I223*H223,2)</f>
        <v>0</v>
      </c>
      <c r="BL223" s="17" t="s">
        <v>175</v>
      </c>
      <c r="BM223" s="223" t="s">
        <v>413</v>
      </c>
    </row>
    <row r="224" s="2" customFormat="1">
      <c r="A224" s="38"/>
      <c r="B224" s="39"/>
      <c r="C224" s="40"/>
      <c r="D224" s="225" t="s">
        <v>177</v>
      </c>
      <c r="E224" s="40"/>
      <c r="F224" s="226" t="s">
        <v>411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177</v>
      </c>
      <c r="AU224" s="17" t="s">
        <v>82</v>
      </c>
    </row>
    <row r="225" s="2" customFormat="1">
      <c r="A225" s="38"/>
      <c r="B225" s="39"/>
      <c r="C225" s="40"/>
      <c r="D225" s="230" t="s">
        <v>179</v>
      </c>
      <c r="E225" s="40"/>
      <c r="F225" s="231" t="s">
        <v>414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179</v>
      </c>
      <c r="AU225" s="17" t="s">
        <v>82</v>
      </c>
    </row>
    <row r="226" s="2" customFormat="1">
      <c r="A226" s="38"/>
      <c r="B226" s="39"/>
      <c r="C226" s="40"/>
      <c r="D226" s="225" t="s">
        <v>196</v>
      </c>
      <c r="E226" s="40"/>
      <c r="F226" s="253" t="s">
        <v>336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196</v>
      </c>
      <c r="AU226" s="17" t="s">
        <v>82</v>
      </c>
    </row>
    <row r="227" s="13" customFormat="1">
      <c r="A227" s="13"/>
      <c r="B227" s="232"/>
      <c r="C227" s="233"/>
      <c r="D227" s="225" t="s">
        <v>181</v>
      </c>
      <c r="E227" s="234" t="s">
        <v>19</v>
      </c>
      <c r="F227" s="235" t="s">
        <v>356</v>
      </c>
      <c r="G227" s="233"/>
      <c r="H227" s="234" t="s">
        <v>19</v>
      </c>
      <c r="I227" s="236"/>
      <c r="J227" s="233"/>
      <c r="K227" s="233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181</v>
      </c>
      <c r="AU227" s="241" t="s">
        <v>82</v>
      </c>
      <c r="AV227" s="13" t="s">
        <v>80</v>
      </c>
      <c r="AW227" s="13" t="s">
        <v>33</v>
      </c>
      <c r="AX227" s="13" t="s">
        <v>72</v>
      </c>
      <c r="AY227" s="241" t="s">
        <v>168</v>
      </c>
    </row>
    <row r="228" s="14" customFormat="1">
      <c r="A228" s="14"/>
      <c r="B228" s="242"/>
      <c r="C228" s="243"/>
      <c r="D228" s="225" t="s">
        <v>181</v>
      </c>
      <c r="E228" s="244" t="s">
        <v>19</v>
      </c>
      <c r="F228" s="245" t="s">
        <v>408</v>
      </c>
      <c r="G228" s="243"/>
      <c r="H228" s="246">
        <v>2400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2" t="s">
        <v>181</v>
      </c>
      <c r="AU228" s="252" t="s">
        <v>82</v>
      </c>
      <c r="AV228" s="14" t="s">
        <v>82</v>
      </c>
      <c r="AW228" s="14" t="s">
        <v>33</v>
      </c>
      <c r="AX228" s="14" t="s">
        <v>72</v>
      </c>
      <c r="AY228" s="252" t="s">
        <v>168</v>
      </c>
    </row>
    <row r="229" s="14" customFormat="1">
      <c r="A229" s="14"/>
      <c r="B229" s="242"/>
      <c r="C229" s="243"/>
      <c r="D229" s="225" t="s">
        <v>181</v>
      </c>
      <c r="E229" s="243"/>
      <c r="F229" s="245" t="s">
        <v>415</v>
      </c>
      <c r="G229" s="243"/>
      <c r="H229" s="246">
        <v>5040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2" t="s">
        <v>181</v>
      </c>
      <c r="AU229" s="252" t="s">
        <v>82</v>
      </c>
      <c r="AV229" s="14" t="s">
        <v>82</v>
      </c>
      <c r="AW229" s="14" t="s">
        <v>4</v>
      </c>
      <c r="AX229" s="14" t="s">
        <v>80</v>
      </c>
      <c r="AY229" s="252" t="s">
        <v>168</v>
      </c>
    </row>
    <row r="230" s="2" customFormat="1" ht="24.15" customHeight="1">
      <c r="A230" s="38"/>
      <c r="B230" s="39"/>
      <c r="C230" s="212" t="s">
        <v>8</v>
      </c>
      <c r="D230" s="212" t="s">
        <v>170</v>
      </c>
      <c r="E230" s="213" t="s">
        <v>416</v>
      </c>
      <c r="F230" s="214" t="s">
        <v>417</v>
      </c>
      <c r="G230" s="215" t="s">
        <v>258</v>
      </c>
      <c r="H230" s="216">
        <v>115.09999999999999</v>
      </c>
      <c r="I230" s="217"/>
      <c r="J230" s="218">
        <f>ROUND(I230*H230,2)</f>
        <v>0</v>
      </c>
      <c r="K230" s="214" t="s">
        <v>174</v>
      </c>
      <c r="L230" s="44"/>
      <c r="M230" s="219" t="s">
        <v>19</v>
      </c>
      <c r="N230" s="220" t="s">
        <v>43</v>
      </c>
      <c r="O230" s="84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175</v>
      </c>
      <c r="AT230" s="223" t="s">
        <v>170</v>
      </c>
      <c r="AU230" s="223" t="s">
        <v>82</v>
      </c>
      <c r="AY230" s="17" t="s">
        <v>168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80</v>
      </c>
      <c r="BK230" s="224">
        <f>ROUND(I230*H230,2)</f>
        <v>0</v>
      </c>
      <c r="BL230" s="17" t="s">
        <v>175</v>
      </c>
      <c r="BM230" s="223" t="s">
        <v>418</v>
      </c>
    </row>
    <row r="231" s="2" customFormat="1">
      <c r="A231" s="38"/>
      <c r="B231" s="39"/>
      <c r="C231" s="40"/>
      <c r="D231" s="225" t="s">
        <v>177</v>
      </c>
      <c r="E231" s="40"/>
      <c r="F231" s="226" t="s">
        <v>419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177</v>
      </c>
      <c r="AU231" s="17" t="s">
        <v>82</v>
      </c>
    </row>
    <row r="232" s="2" customFormat="1">
      <c r="A232" s="38"/>
      <c r="B232" s="39"/>
      <c r="C232" s="40"/>
      <c r="D232" s="230" t="s">
        <v>179</v>
      </c>
      <c r="E232" s="40"/>
      <c r="F232" s="231" t="s">
        <v>420</v>
      </c>
      <c r="G232" s="40"/>
      <c r="H232" s="40"/>
      <c r="I232" s="227"/>
      <c r="J232" s="40"/>
      <c r="K232" s="40"/>
      <c r="L232" s="44"/>
      <c r="M232" s="228"/>
      <c r="N232" s="229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179</v>
      </c>
      <c r="AU232" s="17" t="s">
        <v>82</v>
      </c>
    </row>
    <row r="233" s="13" customFormat="1">
      <c r="A233" s="13"/>
      <c r="B233" s="232"/>
      <c r="C233" s="233"/>
      <c r="D233" s="225" t="s">
        <v>181</v>
      </c>
      <c r="E233" s="234" t="s">
        <v>19</v>
      </c>
      <c r="F233" s="235" t="s">
        <v>337</v>
      </c>
      <c r="G233" s="233"/>
      <c r="H233" s="234" t="s">
        <v>19</v>
      </c>
      <c r="I233" s="236"/>
      <c r="J233" s="233"/>
      <c r="K233" s="233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181</v>
      </c>
      <c r="AU233" s="241" t="s">
        <v>82</v>
      </c>
      <c r="AV233" s="13" t="s">
        <v>80</v>
      </c>
      <c r="AW233" s="13" t="s">
        <v>33</v>
      </c>
      <c r="AX233" s="13" t="s">
        <v>72</v>
      </c>
      <c r="AY233" s="241" t="s">
        <v>168</v>
      </c>
    </row>
    <row r="234" s="13" customFormat="1">
      <c r="A234" s="13"/>
      <c r="B234" s="232"/>
      <c r="C234" s="233"/>
      <c r="D234" s="225" t="s">
        <v>181</v>
      </c>
      <c r="E234" s="234" t="s">
        <v>19</v>
      </c>
      <c r="F234" s="235" t="s">
        <v>363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181</v>
      </c>
      <c r="AU234" s="241" t="s">
        <v>82</v>
      </c>
      <c r="AV234" s="13" t="s">
        <v>80</v>
      </c>
      <c r="AW234" s="13" t="s">
        <v>33</v>
      </c>
      <c r="AX234" s="13" t="s">
        <v>72</v>
      </c>
      <c r="AY234" s="241" t="s">
        <v>168</v>
      </c>
    </row>
    <row r="235" s="13" customFormat="1">
      <c r="A235" s="13"/>
      <c r="B235" s="232"/>
      <c r="C235" s="233"/>
      <c r="D235" s="225" t="s">
        <v>181</v>
      </c>
      <c r="E235" s="234" t="s">
        <v>19</v>
      </c>
      <c r="F235" s="235" t="s">
        <v>421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1" t="s">
        <v>181</v>
      </c>
      <c r="AU235" s="241" t="s">
        <v>82</v>
      </c>
      <c r="AV235" s="13" t="s">
        <v>80</v>
      </c>
      <c r="AW235" s="13" t="s">
        <v>33</v>
      </c>
      <c r="AX235" s="13" t="s">
        <v>72</v>
      </c>
      <c r="AY235" s="241" t="s">
        <v>168</v>
      </c>
    </row>
    <row r="236" s="14" customFormat="1">
      <c r="A236" s="14"/>
      <c r="B236" s="242"/>
      <c r="C236" s="243"/>
      <c r="D236" s="225" t="s">
        <v>181</v>
      </c>
      <c r="E236" s="244" t="s">
        <v>19</v>
      </c>
      <c r="F236" s="245" t="s">
        <v>422</v>
      </c>
      <c r="G236" s="243"/>
      <c r="H236" s="246">
        <v>9.1999999999999993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2" t="s">
        <v>181</v>
      </c>
      <c r="AU236" s="252" t="s">
        <v>82</v>
      </c>
      <c r="AV236" s="14" t="s">
        <v>82</v>
      </c>
      <c r="AW236" s="14" t="s">
        <v>33</v>
      </c>
      <c r="AX236" s="14" t="s">
        <v>72</v>
      </c>
      <c r="AY236" s="252" t="s">
        <v>168</v>
      </c>
    </row>
    <row r="237" s="14" customFormat="1">
      <c r="A237" s="14"/>
      <c r="B237" s="242"/>
      <c r="C237" s="243"/>
      <c r="D237" s="225" t="s">
        <v>181</v>
      </c>
      <c r="E237" s="244" t="s">
        <v>19</v>
      </c>
      <c r="F237" s="245" t="s">
        <v>423</v>
      </c>
      <c r="G237" s="243"/>
      <c r="H237" s="246">
        <v>10.1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2" t="s">
        <v>181</v>
      </c>
      <c r="AU237" s="252" t="s">
        <v>82</v>
      </c>
      <c r="AV237" s="14" t="s">
        <v>82</v>
      </c>
      <c r="AW237" s="14" t="s">
        <v>33</v>
      </c>
      <c r="AX237" s="14" t="s">
        <v>72</v>
      </c>
      <c r="AY237" s="252" t="s">
        <v>168</v>
      </c>
    </row>
    <row r="238" s="13" customFormat="1">
      <c r="A238" s="13"/>
      <c r="B238" s="232"/>
      <c r="C238" s="233"/>
      <c r="D238" s="225" t="s">
        <v>181</v>
      </c>
      <c r="E238" s="234" t="s">
        <v>19</v>
      </c>
      <c r="F238" s="235" t="s">
        <v>424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181</v>
      </c>
      <c r="AU238" s="241" t="s">
        <v>82</v>
      </c>
      <c r="AV238" s="13" t="s">
        <v>80</v>
      </c>
      <c r="AW238" s="13" t="s">
        <v>33</v>
      </c>
      <c r="AX238" s="13" t="s">
        <v>72</v>
      </c>
      <c r="AY238" s="241" t="s">
        <v>168</v>
      </c>
    </row>
    <row r="239" s="14" customFormat="1">
      <c r="A239" s="14"/>
      <c r="B239" s="242"/>
      <c r="C239" s="243"/>
      <c r="D239" s="225" t="s">
        <v>181</v>
      </c>
      <c r="E239" s="244" t="s">
        <v>19</v>
      </c>
      <c r="F239" s="245" t="s">
        <v>425</v>
      </c>
      <c r="G239" s="243"/>
      <c r="H239" s="246">
        <v>3.5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2" t="s">
        <v>181</v>
      </c>
      <c r="AU239" s="252" t="s">
        <v>82</v>
      </c>
      <c r="AV239" s="14" t="s">
        <v>82</v>
      </c>
      <c r="AW239" s="14" t="s">
        <v>33</v>
      </c>
      <c r="AX239" s="14" t="s">
        <v>72</v>
      </c>
      <c r="AY239" s="252" t="s">
        <v>168</v>
      </c>
    </row>
    <row r="240" s="14" customFormat="1">
      <c r="A240" s="14"/>
      <c r="B240" s="242"/>
      <c r="C240" s="243"/>
      <c r="D240" s="225" t="s">
        <v>181</v>
      </c>
      <c r="E240" s="244" t="s">
        <v>19</v>
      </c>
      <c r="F240" s="245" t="s">
        <v>426</v>
      </c>
      <c r="G240" s="243"/>
      <c r="H240" s="246">
        <v>3.6000000000000001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2" t="s">
        <v>181</v>
      </c>
      <c r="AU240" s="252" t="s">
        <v>82</v>
      </c>
      <c r="AV240" s="14" t="s">
        <v>82</v>
      </c>
      <c r="AW240" s="14" t="s">
        <v>33</v>
      </c>
      <c r="AX240" s="14" t="s">
        <v>72</v>
      </c>
      <c r="AY240" s="252" t="s">
        <v>168</v>
      </c>
    </row>
    <row r="241" s="13" customFormat="1">
      <c r="A241" s="13"/>
      <c r="B241" s="232"/>
      <c r="C241" s="233"/>
      <c r="D241" s="225" t="s">
        <v>181</v>
      </c>
      <c r="E241" s="234" t="s">
        <v>19</v>
      </c>
      <c r="F241" s="235" t="s">
        <v>427</v>
      </c>
      <c r="G241" s="233"/>
      <c r="H241" s="234" t="s">
        <v>19</v>
      </c>
      <c r="I241" s="236"/>
      <c r="J241" s="233"/>
      <c r="K241" s="233"/>
      <c r="L241" s="237"/>
      <c r="M241" s="238"/>
      <c r="N241" s="239"/>
      <c r="O241" s="239"/>
      <c r="P241" s="239"/>
      <c r="Q241" s="239"/>
      <c r="R241" s="239"/>
      <c r="S241" s="239"/>
      <c r="T241" s="24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1" t="s">
        <v>181</v>
      </c>
      <c r="AU241" s="241" t="s">
        <v>82</v>
      </c>
      <c r="AV241" s="13" t="s">
        <v>80</v>
      </c>
      <c r="AW241" s="13" t="s">
        <v>33</v>
      </c>
      <c r="AX241" s="13" t="s">
        <v>72</v>
      </c>
      <c r="AY241" s="241" t="s">
        <v>168</v>
      </c>
    </row>
    <row r="242" s="14" customFormat="1">
      <c r="A242" s="14"/>
      <c r="B242" s="242"/>
      <c r="C242" s="243"/>
      <c r="D242" s="225" t="s">
        <v>181</v>
      </c>
      <c r="E242" s="244" t="s">
        <v>19</v>
      </c>
      <c r="F242" s="245" t="s">
        <v>428</v>
      </c>
      <c r="G242" s="243"/>
      <c r="H242" s="246">
        <v>30.100000000000001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2" t="s">
        <v>181</v>
      </c>
      <c r="AU242" s="252" t="s">
        <v>82</v>
      </c>
      <c r="AV242" s="14" t="s">
        <v>82</v>
      </c>
      <c r="AW242" s="14" t="s">
        <v>33</v>
      </c>
      <c r="AX242" s="14" t="s">
        <v>72</v>
      </c>
      <c r="AY242" s="252" t="s">
        <v>168</v>
      </c>
    </row>
    <row r="243" s="14" customFormat="1">
      <c r="A243" s="14"/>
      <c r="B243" s="242"/>
      <c r="C243" s="243"/>
      <c r="D243" s="225" t="s">
        <v>181</v>
      </c>
      <c r="E243" s="244" t="s">
        <v>19</v>
      </c>
      <c r="F243" s="245" t="s">
        <v>429</v>
      </c>
      <c r="G243" s="243"/>
      <c r="H243" s="246">
        <v>19.399999999999999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2" t="s">
        <v>181</v>
      </c>
      <c r="AU243" s="252" t="s">
        <v>82</v>
      </c>
      <c r="AV243" s="14" t="s">
        <v>82</v>
      </c>
      <c r="AW243" s="14" t="s">
        <v>33</v>
      </c>
      <c r="AX243" s="14" t="s">
        <v>72</v>
      </c>
      <c r="AY243" s="252" t="s">
        <v>168</v>
      </c>
    </row>
    <row r="244" s="14" customFormat="1">
      <c r="A244" s="14"/>
      <c r="B244" s="242"/>
      <c r="C244" s="243"/>
      <c r="D244" s="225" t="s">
        <v>181</v>
      </c>
      <c r="E244" s="244" t="s">
        <v>19</v>
      </c>
      <c r="F244" s="245" t="s">
        <v>430</v>
      </c>
      <c r="G244" s="243"/>
      <c r="H244" s="246">
        <v>39.200000000000003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2" t="s">
        <v>181</v>
      </c>
      <c r="AU244" s="252" t="s">
        <v>82</v>
      </c>
      <c r="AV244" s="14" t="s">
        <v>82</v>
      </c>
      <c r="AW244" s="14" t="s">
        <v>33</v>
      </c>
      <c r="AX244" s="14" t="s">
        <v>72</v>
      </c>
      <c r="AY244" s="252" t="s">
        <v>168</v>
      </c>
    </row>
    <row r="245" s="2" customFormat="1" ht="33" customHeight="1">
      <c r="A245" s="38"/>
      <c r="B245" s="39"/>
      <c r="C245" s="212" t="s">
        <v>277</v>
      </c>
      <c r="D245" s="212" t="s">
        <v>170</v>
      </c>
      <c r="E245" s="213" t="s">
        <v>431</v>
      </c>
      <c r="F245" s="214" t="s">
        <v>432</v>
      </c>
      <c r="G245" s="215" t="s">
        <v>258</v>
      </c>
      <c r="H245" s="216">
        <v>465.19999999999999</v>
      </c>
      <c r="I245" s="217"/>
      <c r="J245" s="218">
        <f>ROUND(I245*H245,2)</f>
        <v>0</v>
      </c>
      <c r="K245" s="214" t="s">
        <v>174</v>
      </c>
      <c r="L245" s="44"/>
      <c r="M245" s="219" t="s">
        <v>19</v>
      </c>
      <c r="N245" s="220" t="s">
        <v>43</v>
      </c>
      <c r="O245" s="84"/>
      <c r="P245" s="221">
        <f>O245*H245</f>
        <v>0</v>
      </c>
      <c r="Q245" s="221">
        <v>0</v>
      </c>
      <c r="R245" s="221">
        <f>Q245*H245</f>
        <v>0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175</v>
      </c>
      <c r="AT245" s="223" t="s">
        <v>170</v>
      </c>
      <c r="AU245" s="223" t="s">
        <v>82</v>
      </c>
      <c r="AY245" s="17" t="s">
        <v>168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80</v>
      </c>
      <c r="BK245" s="224">
        <f>ROUND(I245*H245,2)</f>
        <v>0</v>
      </c>
      <c r="BL245" s="17" t="s">
        <v>175</v>
      </c>
      <c r="BM245" s="223" t="s">
        <v>433</v>
      </c>
    </row>
    <row r="246" s="2" customFormat="1">
      <c r="A246" s="38"/>
      <c r="B246" s="39"/>
      <c r="C246" s="40"/>
      <c r="D246" s="225" t="s">
        <v>177</v>
      </c>
      <c r="E246" s="40"/>
      <c r="F246" s="226" t="s">
        <v>434</v>
      </c>
      <c r="G246" s="40"/>
      <c r="H246" s="40"/>
      <c r="I246" s="227"/>
      <c r="J246" s="40"/>
      <c r="K246" s="40"/>
      <c r="L246" s="44"/>
      <c r="M246" s="228"/>
      <c r="N246" s="229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177</v>
      </c>
      <c r="AU246" s="17" t="s">
        <v>82</v>
      </c>
    </row>
    <row r="247" s="2" customFormat="1">
      <c r="A247" s="38"/>
      <c r="B247" s="39"/>
      <c r="C247" s="40"/>
      <c r="D247" s="230" t="s">
        <v>179</v>
      </c>
      <c r="E247" s="40"/>
      <c r="F247" s="231" t="s">
        <v>435</v>
      </c>
      <c r="G247" s="40"/>
      <c r="H247" s="40"/>
      <c r="I247" s="227"/>
      <c r="J247" s="40"/>
      <c r="K247" s="40"/>
      <c r="L247" s="44"/>
      <c r="M247" s="228"/>
      <c r="N247" s="229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179</v>
      </c>
      <c r="AU247" s="17" t="s">
        <v>82</v>
      </c>
    </row>
    <row r="248" s="13" customFormat="1">
      <c r="A248" s="13"/>
      <c r="B248" s="232"/>
      <c r="C248" s="233"/>
      <c r="D248" s="225" t="s">
        <v>181</v>
      </c>
      <c r="E248" s="234" t="s">
        <v>19</v>
      </c>
      <c r="F248" s="235" t="s">
        <v>337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181</v>
      </c>
      <c r="AU248" s="241" t="s">
        <v>82</v>
      </c>
      <c r="AV248" s="13" t="s">
        <v>80</v>
      </c>
      <c r="AW248" s="13" t="s">
        <v>33</v>
      </c>
      <c r="AX248" s="13" t="s">
        <v>72</v>
      </c>
      <c r="AY248" s="241" t="s">
        <v>168</v>
      </c>
    </row>
    <row r="249" s="13" customFormat="1">
      <c r="A249" s="13"/>
      <c r="B249" s="232"/>
      <c r="C249" s="233"/>
      <c r="D249" s="225" t="s">
        <v>181</v>
      </c>
      <c r="E249" s="234" t="s">
        <v>19</v>
      </c>
      <c r="F249" s="235" t="s">
        <v>363</v>
      </c>
      <c r="G249" s="233"/>
      <c r="H249" s="234" t="s">
        <v>19</v>
      </c>
      <c r="I249" s="236"/>
      <c r="J249" s="233"/>
      <c r="K249" s="233"/>
      <c r="L249" s="237"/>
      <c r="M249" s="238"/>
      <c r="N249" s="239"/>
      <c r="O249" s="239"/>
      <c r="P249" s="239"/>
      <c r="Q249" s="239"/>
      <c r="R249" s="239"/>
      <c r="S249" s="239"/>
      <c r="T249" s="24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1" t="s">
        <v>181</v>
      </c>
      <c r="AU249" s="241" t="s">
        <v>82</v>
      </c>
      <c r="AV249" s="13" t="s">
        <v>80</v>
      </c>
      <c r="AW249" s="13" t="s">
        <v>33</v>
      </c>
      <c r="AX249" s="13" t="s">
        <v>72</v>
      </c>
      <c r="AY249" s="241" t="s">
        <v>168</v>
      </c>
    </row>
    <row r="250" s="14" customFormat="1">
      <c r="A250" s="14"/>
      <c r="B250" s="242"/>
      <c r="C250" s="243"/>
      <c r="D250" s="225" t="s">
        <v>181</v>
      </c>
      <c r="E250" s="244" t="s">
        <v>19</v>
      </c>
      <c r="F250" s="245" t="s">
        <v>436</v>
      </c>
      <c r="G250" s="243"/>
      <c r="H250" s="246">
        <v>465.19999999999999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2" t="s">
        <v>181</v>
      </c>
      <c r="AU250" s="252" t="s">
        <v>82</v>
      </c>
      <c r="AV250" s="14" t="s">
        <v>82</v>
      </c>
      <c r="AW250" s="14" t="s">
        <v>33</v>
      </c>
      <c r="AX250" s="14" t="s">
        <v>72</v>
      </c>
      <c r="AY250" s="252" t="s">
        <v>168</v>
      </c>
    </row>
    <row r="251" s="2" customFormat="1" ht="33" customHeight="1">
      <c r="A251" s="38"/>
      <c r="B251" s="39"/>
      <c r="C251" s="212" t="s">
        <v>437</v>
      </c>
      <c r="D251" s="212" t="s">
        <v>170</v>
      </c>
      <c r="E251" s="213" t="s">
        <v>438</v>
      </c>
      <c r="F251" s="214" t="s">
        <v>439</v>
      </c>
      <c r="G251" s="215" t="s">
        <v>412</v>
      </c>
      <c r="H251" s="216">
        <v>53846.601999999999</v>
      </c>
      <c r="I251" s="217"/>
      <c r="J251" s="218">
        <f>ROUND(I251*H251,2)</f>
        <v>0</v>
      </c>
      <c r="K251" s="214" t="s">
        <v>174</v>
      </c>
      <c r="L251" s="44"/>
      <c r="M251" s="219" t="s">
        <v>19</v>
      </c>
      <c r="N251" s="220" t="s">
        <v>43</v>
      </c>
      <c r="O251" s="84"/>
      <c r="P251" s="221">
        <f>O251*H251</f>
        <v>0</v>
      </c>
      <c r="Q251" s="221">
        <v>0</v>
      </c>
      <c r="R251" s="221">
        <f>Q251*H251</f>
        <v>0</v>
      </c>
      <c r="S251" s="221">
        <v>0</v>
      </c>
      <c r="T251" s="22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3" t="s">
        <v>175</v>
      </c>
      <c r="AT251" s="223" t="s">
        <v>170</v>
      </c>
      <c r="AU251" s="223" t="s">
        <v>82</v>
      </c>
      <c r="AY251" s="17" t="s">
        <v>168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80</v>
      </c>
      <c r="BK251" s="224">
        <f>ROUND(I251*H251,2)</f>
        <v>0</v>
      </c>
      <c r="BL251" s="17" t="s">
        <v>175</v>
      </c>
      <c r="BM251" s="223" t="s">
        <v>440</v>
      </c>
    </row>
    <row r="252" s="2" customFormat="1">
      <c r="A252" s="38"/>
      <c r="B252" s="39"/>
      <c r="C252" s="40"/>
      <c r="D252" s="225" t="s">
        <v>177</v>
      </c>
      <c r="E252" s="40"/>
      <c r="F252" s="226" t="s">
        <v>441</v>
      </c>
      <c r="G252" s="40"/>
      <c r="H252" s="40"/>
      <c r="I252" s="227"/>
      <c r="J252" s="40"/>
      <c r="K252" s="40"/>
      <c r="L252" s="44"/>
      <c r="M252" s="228"/>
      <c r="N252" s="229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177</v>
      </c>
      <c r="AU252" s="17" t="s">
        <v>82</v>
      </c>
    </row>
    <row r="253" s="2" customFormat="1">
      <c r="A253" s="38"/>
      <c r="B253" s="39"/>
      <c r="C253" s="40"/>
      <c r="D253" s="230" t="s">
        <v>179</v>
      </c>
      <c r="E253" s="40"/>
      <c r="F253" s="231" t="s">
        <v>442</v>
      </c>
      <c r="G253" s="40"/>
      <c r="H253" s="40"/>
      <c r="I253" s="227"/>
      <c r="J253" s="40"/>
      <c r="K253" s="40"/>
      <c r="L253" s="44"/>
      <c r="M253" s="228"/>
      <c r="N253" s="229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179</v>
      </c>
      <c r="AU253" s="17" t="s">
        <v>82</v>
      </c>
    </row>
    <row r="254" s="2" customFormat="1">
      <c r="A254" s="38"/>
      <c r="B254" s="39"/>
      <c r="C254" s="40"/>
      <c r="D254" s="225" t="s">
        <v>196</v>
      </c>
      <c r="E254" s="40"/>
      <c r="F254" s="253" t="s">
        <v>387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196</v>
      </c>
      <c r="AU254" s="17" t="s">
        <v>82</v>
      </c>
    </row>
    <row r="255" s="14" customFormat="1">
      <c r="A255" s="14"/>
      <c r="B255" s="242"/>
      <c r="C255" s="243"/>
      <c r="D255" s="225" t="s">
        <v>181</v>
      </c>
      <c r="E255" s="244" t="s">
        <v>19</v>
      </c>
      <c r="F255" s="245" t="s">
        <v>443</v>
      </c>
      <c r="G255" s="243"/>
      <c r="H255" s="246">
        <v>30511.5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2" t="s">
        <v>181</v>
      </c>
      <c r="AU255" s="252" t="s">
        <v>82</v>
      </c>
      <c r="AV255" s="14" t="s">
        <v>82</v>
      </c>
      <c r="AW255" s="14" t="s">
        <v>33</v>
      </c>
      <c r="AX255" s="14" t="s">
        <v>72</v>
      </c>
      <c r="AY255" s="252" t="s">
        <v>168</v>
      </c>
    </row>
    <row r="256" s="14" customFormat="1">
      <c r="A256" s="14"/>
      <c r="B256" s="242"/>
      <c r="C256" s="243"/>
      <c r="D256" s="225" t="s">
        <v>181</v>
      </c>
      <c r="E256" s="244" t="s">
        <v>19</v>
      </c>
      <c r="F256" s="245" t="s">
        <v>444</v>
      </c>
      <c r="G256" s="243"/>
      <c r="H256" s="246">
        <v>-2996.721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2" t="s">
        <v>181</v>
      </c>
      <c r="AU256" s="252" t="s">
        <v>82</v>
      </c>
      <c r="AV256" s="14" t="s">
        <v>82</v>
      </c>
      <c r="AW256" s="14" t="s">
        <v>33</v>
      </c>
      <c r="AX256" s="14" t="s">
        <v>72</v>
      </c>
      <c r="AY256" s="252" t="s">
        <v>168</v>
      </c>
    </row>
    <row r="257" s="13" customFormat="1">
      <c r="A257" s="13"/>
      <c r="B257" s="232"/>
      <c r="C257" s="233"/>
      <c r="D257" s="225" t="s">
        <v>181</v>
      </c>
      <c r="E257" s="234" t="s">
        <v>19</v>
      </c>
      <c r="F257" s="235" t="s">
        <v>445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181</v>
      </c>
      <c r="AU257" s="241" t="s">
        <v>82</v>
      </c>
      <c r="AV257" s="13" t="s">
        <v>80</v>
      </c>
      <c r="AW257" s="13" t="s">
        <v>33</v>
      </c>
      <c r="AX257" s="13" t="s">
        <v>72</v>
      </c>
      <c r="AY257" s="241" t="s">
        <v>168</v>
      </c>
    </row>
    <row r="258" s="14" customFormat="1">
      <c r="A258" s="14"/>
      <c r="B258" s="242"/>
      <c r="C258" s="243"/>
      <c r="D258" s="225" t="s">
        <v>181</v>
      </c>
      <c r="E258" s="244" t="s">
        <v>19</v>
      </c>
      <c r="F258" s="245" t="s">
        <v>357</v>
      </c>
      <c r="G258" s="243"/>
      <c r="H258" s="246">
        <v>2400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2" t="s">
        <v>181</v>
      </c>
      <c r="AU258" s="252" t="s">
        <v>82</v>
      </c>
      <c r="AV258" s="14" t="s">
        <v>82</v>
      </c>
      <c r="AW258" s="14" t="s">
        <v>33</v>
      </c>
      <c r="AX258" s="14" t="s">
        <v>72</v>
      </c>
      <c r="AY258" s="252" t="s">
        <v>168</v>
      </c>
    </row>
    <row r="259" s="14" customFormat="1">
      <c r="A259" s="14"/>
      <c r="B259" s="242"/>
      <c r="C259" s="243"/>
      <c r="D259" s="225" t="s">
        <v>181</v>
      </c>
      <c r="E259" s="243"/>
      <c r="F259" s="245" t="s">
        <v>446</v>
      </c>
      <c r="G259" s="243"/>
      <c r="H259" s="246">
        <v>53846.601999999999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2" t="s">
        <v>181</v>
      </c>
      <c r="AU259" s="252" t="s">
        <v>82</v>
      </c>
      <c r="AV259" s="14" t="s">
        <v>82</v>
      </c>
      <c r="AW259" s="14" t="s">
        <v>4</v>
      </c>
      <c r="AX259" s="14" t="s">
        <v>80</v>
      </c>
      <c r="AY259" s="252" t="s">
        <v>168</v>
      </c>
    </row>
    <row r="260" s="2" customFormat="1" ht="24.15" customHeight="1">
      <c r="A260" s="38"/>
      <c r="B260" s="39"/>
      <c r="C260" s="212" t="s">
        <v>447</v>
      </c>
      <c r="D260" s="212" t="s">
        <v>170</v>
      </c>
      <c r="E260" s="213" t="s">
        <v>448</v>
      </c>
      <c r="F260" s="214" t="s">
        <v>449</v>
      </c>
      <c r="G260" s="215" t="s">
        <v>218</v>
      </c>
      <c r="H260" s="216">
        <v>17244.599999999999</v>
      </c>
      <c r="I260" s="217"/>
      <c r="J260" s="218">
        <f>ROUND(I260*H260,2)</f>
        <v>0</v>
      </c>
      <c r="K260" s="214" t="s">
        <v>174</v>
      </c>
      <c r="L260" s="44"/>
      <c r="M260" s="219" t="s">
        <v>19</v>
      </c>
      <c r="N260" s="220" t="s">
        <v>43</v>
      </c>
      <c r="O260" s="84"/>
      <c r="P260" s="221">
        <f>O260*H260</f>
        <v>0</v>
      </c>
      <c r="Q260" s="221">
        <v>0</v>
      </c>
      <c r="R260" s="221">
        <f>Q260*H260</f>
        <v>0</v>
      </c>
      <c r="S260" s="221">
        <v>0</v>
      </c>
      <c r="T260" s="22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3" t="s">
        <v>175</v>
      </c>
      <c r="AT260" s="223" t="s">
        <v>170</v>
      </c>
      <c r="AU260" s="223" t="s">
        <v>82</v>
      </c>
      <c r="AY260" s="17" t="s">
        <v>168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80</v>
      </c>
      <c r="BK260" s="224">
        <f>ROUND(I260*H260,2)</f>
        <v>0</v>
      </c>
      <c r="BL260" s="17" t="s">
        <v>175</v>
      </c>
      <c r="BM260" s="223" t="s">
        <v>450</v>
      </c>
    </row>
    <row r="261" s="2" customFormat="1">
      <c r="A261" s="38"/>
      <c r="B261" s="39"/>
      <c r="C261" s="40"/>
      <c r="D261" s="225" t="s">
        <v>177</v>
      </c>
      <c r="E261" s="40"/>
      <c r="F261" s="226" t="s">
        <v>451</v>
      </c>
      <c r="G261" s="40"/>
      <c r="H261" s="40"/>
      <c r="I261" s="227"/>
      <c r="J261" s="40"/>
      <c r="K261" s="40"/>
      <c r="L261" s="44"/>
      <c r="M261" s="228"/>
      <c r="N261" s="229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177</v>
      </c>
      <c r="AU261" s="17" t="s">
        <v>82</v>
      </c>
    </row>
    <row r="262" s="2" customFormat="1">
      <c r="A262" s="38"/>
      <c r="B262" s="39"/>
      <c r="C262" s="40"/>
      <c r="D262" s="230" t="s">
        <v>179</v>
      </c>
      <c r="E262" s="40"/>
      <c r="F262" s="231" t="s">
        <v>452</v>
      </c>
      <c r="G262" s="40"/>
      <c r="H262" s="40"/>
      <c r="I262" s="227"/>
      <c r="J262" s="40"/>
      <c r="K262" s="40"/>
      <c r="L262" s="44"/>
      <c r="M262" s="228"/>
      <c r="N262" s="229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179</v>
      </c>
      <c r="AU262" s="17" t="s">
        <v>82</v>
      </c>
    </row>
    <row r="263" s="13" customFormat="1">
      <c r="A263" s="13"/>
      <c r="B263" s="232"/>
      <c r="C263" s="233"/>
      <c r="D263" s="225" t="s">
        <v>181</v>
      </c>
      <c r="E263" s="234" t="s">
        <v>19</v>
      </c>
      <c r="F263" s="235" t="s">
        <v>453</v>
      </c>
      <c r="G263" s="233"/>
      <c r="H263" s="234" t="s">
        <v>19</v>
      </c>
      <c r="I263" s="236"/>
      <c r="J263" s="233"/>
      <c r="K263" s="233"/>
      <c r="L263" s="237"/>
      <c r="M263" s="238"/>
      <c r="N263" s="239"/>
      <c r="O263" s="239"/>
      <c r="P263" s="239"/>
      <c r="Q263" s="239"/>
      <c r="R263" s="239"/>
      <c r="S263" s="239"/>
      <c r="T263" s="24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1" t="s">
        <v>181</v>
      </c>
      <c r="AU263" s="241" t="s">
        <v>82</v>
      </c>
      <c r="AV263" s="13" t="s">
        <v>80</v>
      </c>
      <c r="AW263" s="13" t="s">
        <v>33</v>
      </c>
      <c r="AX263" s="13" t="s">
        <v>72</v>
      </c>
      <c r="AY263" s="241" t="s">
        <v>168</v>
      </c>
    </row>
    <row r="264" s="14" customFormat="1">
      <c r="A264" s="14"/>
      <c r="B264" s="242"/>
      <c r="C264" s="243"/>
      <c r="D264" s="225" t="s">
        <v>181</v>
      </c>
      <c r="E264" s="244" t="s">
        <v>19</v>
      </c>
      <c r="F264" s="245" t="s">
        <v>454</v>
      </c>
      <c r="G264" s="243"/>
      <c r="H264" s="246">
        <v>17244.599999999999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2" t="s">
        <v>181</v>
      </c>
      <c r="AU264" s="252" t="s">
        <v>82</v>
      </c>
      <c r="AV264" s="14" t="s">
        <v>82</v>
      </c>
      <c r="AW264" s="14" t="s">
        <v>33</v>
      </c>
      <c r="AX264" s="14" t="s">
        <v>72</v>
      </c>
      <c r="AY264" s="252" t="s">
        <v>168</v>
      </c>
    </row>
    <row r="265" s="2" customFormat="1" ht="24.15" customHeight="1">
      <c r="A265" s="38"/>
      <c r="B265" s="39"/>
      <c r="C265" s="212" t="s">
        <v>455</v>
      </c>
      <c r="D265" s="212" t="s">
        <v>170</v>
      </c>
      <c r="E265" s="213" t="s">
        <v>456</v>
      </c>
      <c r="F265" s="214" t="s">
        <v>457</v>
      </c>
      <c r="G265" s="215" t="s">
        <v>218</v>
      </c>
      <c r="H265" s="216">
        <v>17244.599999999999</v>
      </c>
      <c r="I265" s="217"/>
      <c r="J265" s="218">
        <f>ROUND(I265*H265,2)</f>
        <v>0</v>
      </c>
      <c r="K265" s="214" t="s">
        <v>174</v>
      </c>
      <c r="L265" s="44"/>
      <c r="M265" s="219" t="s">
        <v>19</v>
      </c>
      <c r="N265" s="220" t="s">
        <v>43</v>
      </c>
      <c r="O265" s="84"/>
      <c r="P265" s="221">
        <f>O265*H265</f>
        <v>0</v>
      </c>
      <c r="Q265" s="221">
        <v>0</v>
      </c>
      <c r="R265" s="221">
        <f>Q265*H265</f>
        <v>0</v>
      </c>
      <c r="S265" s="221">
        <v>0</v>
      </c>
      <c r="T265" s="22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3" t="s">
        <v>175</v>
      </c>
      <c r="AT265" s="223" t="s">
        <v>170</v>
      </c>
      <c r="AU265" s="223" t="s">
        <v>82</v>
      </c>
      <c r="AY265" s="17" t="s">
        <v>168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80</v>
      </c>
      <c r="BK265" s="224">
        <f>ROUND(I265*H265,2)</f>
        <v>0</v>
      </c>
      <c r="BL265" s="17" t="s">
        <v>175</v>
      </c>
      <c r="BM265" s="223" t="s">
        <v>458</v>
      </c>
    </row>
    <row r="266" s="2" customFormat="1">
      <c r="A266" s="38"/>
      <c r="B266" s="39"/>
      <c r="C266" s="40"/>
      <c r="D266" s="225" t="s">
        <v>177</v>
      </c>
      <c r="E266" s="40"/>
      <c r="F266" s="226" t="s">
        <v>459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177</v>
      </c>
      <c r="AU266" s="17" t="s">
        <v>82</v>
      </c>
    </row>
    <row r="267" s="2" customFormat="1">
      <c r="A267" s="38"/>
      <c r="B267" s="39"/>
      <c r="C267" s="40"/>
      <c r="D267" s="230" t="s">
        <v>179</v>
      </c>
      <c r="E267" s="40"/>
      <c r="F267" s="231" t="s">
        <v>460</v>
      </c>
      <c r="G267" s="40"/>
      <c r="H267" s="40"/>
      <c r="I267" s="227"/>
      <c r="J267" s="40"/>
      <c r="K267" s="40"/>
      <c r="L267" s="44"/>
      <c r="M267" s="228"/>
      <c r="N267" s="229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179</v>
      </c>
      <c r="AU267" s="17" t="s">
        <v>82</v>
      </c>
    </row>
    <row r="268" s="13" customFormat="1">
      <c r="A268" s="13"/>
      <c r="B268" s="232"/>
      <c r="C268" s="233"/>
      <c r="D268" s="225" t="s">
        <v>181</v>
      </c>
      <c r="E268" s="234" t="s">
        <v>19</v>
      </c>
      <c r="F268" s="235" t="s">
        <v>453</v>
      </c>
      <c r="G268" s="233"/>
      <c r="H268" s="234" t="s">
        <v>19</v>
      </c>
      <c r="I268" s="236"/>
      <c r="J268" s="233"/>
      <c r="K268" s="233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181</v>
      </c>
      <c r="AU268" s="241" t="s">
        <v>82</v>
      </c>
      <c r="AV268" s="13" t="s">
        <v>80</v>
      </c>
      <c r="AW268" s="13" t="s">
        <v>33</v>
      </c>
      <c r="AX268" s="13" t="s">
        <v>72</v>
      </c>
      <c r="AY268" s="241" t="s">
        <v>168</v>
      </c>
    </row>
    <row r="269" s="14" customFormat="1">
      <c r="A269" s="14"/>
      <c r="B269" s="242"/>
      <c r="C269" s="243"/>
      <c r="D269" s="225" t="s">
        <v>181</v>
      </c>
      <c r="E269" s="244" t="s">
        <v>19</v>
      </c>
      <c r="F269" s="245" t="s">
        <v>461</v>
      </c>
      <c r="G269" s="243"/>
      <c r="H269" s="246">
        <v>17244.599999999999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2" t="s">
        <v>181</v>
      </c>
      <c r="AU269" s="252" t="s">
        <v>82</v>
      </c>
      <c r="AV269" s="14" t="s">
        <v>82</v>
      </c>
      <c r="AW269" s="14" t="s">
        <v>33</v>
      </c>
      <c r="AX269" s="14" t="s">
        <v>72</v>
      </c>
      <c r="AY269" s="252" t="s">
        <v>168</v>
      </c>
    </row>
    <row r="270" s="2" customFormat="1" ht="24.15" customHeight="1">
      <c r="A270" s="38"/>
      <c r="B270" s="39"/>
      <c r="C270" s="212" t="s">
        <v>462</v>
      </c>
      <c r="D270" s="212" t="s">
        <v>170</v>
      </c>
      <c r="E270" s="213" t="s">
        <v>463</v>
      </c>
      <c r="F270" s="214" t="s">
        <v>464</v>
      </c>
      <c r="G270" s="215" t="s">
        <v>218</v>
      </c>
      <c r="H270" s="216">
        <v>46080.470000000001</v>
      </c>
      <c r="I270" s="217"/>
      <c r="J270" s="218">
        <f>ROUND(I270*H270,2)</f>
        <v>0</v>
      </c>
      <c r="K270" s="214" t="s">
        <v>174</v>
      </c>
      <c r="L270" s="44"/>
      <c r="M270" s="219" t="s">
        <v>19</v>
      </c>
      <c r="N270" s="220" t="s">
        <v>43</v>
      </c>
      <c r="O270" s="84"/>
      <c r="P270" s="221">
        <f>O270*H270</f>
        <v>0</v>
      </c>
      <c r="Q270" s="221">
        <v>0</v>
      </c>
      <c r="R270" s="221">
        <f>Q270*H270</f>
        <v>0</v>
      </c>
      <c r="S270" s="221">
        <v>0</v>
      </c>
      <c r="T270" s="22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3" t="s">
        <v>175</v>
      </c>
      <c r="AT270" s="223" t="s">
        <v>170</v>
      </c>
      <c r="AU270" s="223" t="s">
        <v>82</v>
      </c>
      <c r="AY270" s="17" t="s">
        <v>168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80</v>
      </c>
      <c r="BK270" s="224">
        <f>ROUND(I270*H270,2)</f>
        <v>0</v>
      </c>
      <c r="BL270" s="17" t="s">
        <v>175</v>
      </c>
      <c r="BM270" s="223" t="s">
        <v>465</v>
      </c>
    </row>
    <row r="271" s="2" customFormat="1">
      <c r="A271" s="38"/>
      <c r="B271" s="39"/>
      <c r="C271" s="40"/>
      <c r="D271" s="225" t="s">
        <v>177</v>
      </c>
      <c r="E271" s="40"/>
      <c r="F271" s="226" t="s">
        <v>466</v>
      </c>
      <c r="G271" s="40"/>
      <c r="H271" s="40"/>
      <c r="I271" s="227"/>
      <c r="J271" s="40"/>
      <c r="K271" s="40"/>
      <c r="L271" s="44"/>
      <c r="M271" s="228"/>
      <c r="N271" s="229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177</v>
      </c>
      <c r="AU271" s="17" t="s">
        <v>82</v>
      </c>
    </row>
    <row r="272" s="2" customFormat="1">
      <c r="A272" s="38"/>
      <c r="B272" s="39"/>
      <c r="C272" s="40"/>
      <c r="D272" s="230" t="s">
        <v>179</v>
      </c>
      <c r="E272" s="40"/>
      <c r="F272" s="231" t="s">
        <v>467</v>
      </c>
      <c r="G272" s="40"/>
      <c r="H272" s="40"/>
      <c r="I272" s="227"/>
      <c r="J272" s="40"/>
      <c r="K272" s="40"/>
      <c r="L272" s="44"/>
      <c r="M272" s="228"/>
      <c r="N272" s="229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179</v>
      </c>
      <c r="AU272" s="17" t="s">
        <v>82</v>
      </c>
    </row>
    <row r="273" s="13" customFormat="1">
      <c r="A273" s="13"/>
      <c r="B273" s="232"/>
      <c r="C273" s="233"/>
      <c r="D273" s="225" t="s">
        <v>181</v>
      </c>
      <c r="E273" s="234" t="s">
        <v>19</v>
      </c>
      <c r="F273" s="235" t="s">
        <v>468</v>
      </c>
      <c r="G273" s="233"/>
      <c r="H273" s="234" t="s">
        <v>19</v>
      </c>
      <c r="I273" s="236"/>
      <c r="J273" s="233"/>
      <c r="K273" s="233"/>
      <c r="L273" s="237"/>
      <c r="M273" s="238"/>
      <c r="N273" s="239"/>
      <c r="O273" s="239"/>
      <c r="P273" s="239"/>
      <c r="Q273" s="239"/>
      <c r="R273" s="239"/>
      <c r="S273" s="239"/>
      <c r="T273" s="24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1" t="s">
        <v>181</v>
      </c>
      <c r="AU273" s="241" t="s">
        <v>82</v>
      </c>
      <c r="AV273" s="13" t="s">
        <v>80</v>
      </c>
      <c r="AW273" s="13" t="s">
        <v>33</v>
      </c>
      <c r="AX273" s="13" t="s">
        <v>72</v>
      </c>
      <c r="AY273" s="241" t="s">
        <v>168</v>
      </c>
    </row>
    <row r="274" s="14" customFormat="1">
      <c r="A274" s="14"/>
      <c r="B274" s="242"/>
      <c r="C274" s="243"/>
      <c r="D274" s="225" t="s">
        <v>181</v>
      </c>
      <c r="E274" s="244" t="s">
        <v>19</v>
      </c>
      <c r="F274" s="245" t="s">
        <v>469</v>
      </c>
      <c r="G274" s="243"/>
      <c r="H274" s="246">
        <v>39753.699999999997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2" t="s">
        <v>181</v>
      </c>
      <c r="AU274" s="252" t="s">
        <v>82</v>
      </c>
      <c r="AV274" s="14" t="s">
        <v>82</v>
      </c>
      <c r="AW274" s="14" t="s">
        <v>33</v>
      </c>
      <c r="AX274" s="14" t="s">
        <v>72</v>
      </c>
      <c r="AY274" s="252" t="s">
        <v>168</v>
      </c>
    </row>
    <row r="275" s="13" customFormat="1">
      <c r="A275" s="13"/>
      <c r="B275" s="232"/>
      <c r="C275" s="233"/>
      <c r="D275" s="225" t="s">
        <v>181</v>
      </c>
      <c r="E275" s="234" t="s">
        <v>19</v>
      </c>
      <c r="F275" s="235" t="s">
        <v>470</v>
      </c>
      <c r="G275" s="233"/>
      <c r="H275" s="234" t="s">
        <v>19</v>
      </c>
      <c r="I275" s="236"/>
      <c r="J275" s="233"/>
      <c r="K275" s="233"/>
      <c r="L275" s="237"/>
      <c r="M275" s="238"/>
      <c r="N275" s="239"/>
      <c r="O275" s="239"/>
      <c r="P275" s="239"/>
      <c r="Q275" s="239"/>
      <c r="R275" s="239"/>
      <c r="S275" s="239"/>
      <c r="T275" s="24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1" t="s">
        <v>181</v>
      </c>
      <c r="AU275" s="241" t="s">
        <v>82</v>
      </c>
      <c r="AV275" s="13" t="s">
        <v>80</v>
      </c>
      <c r="AW275" s="13" t="s">
        <v>33</v>
      </c>
      <c r="AX275" s="13" t="s">
        <v>72</v>
      </c>
      <c r="AY275" s="241" t="s">
        <v>168</v>
      </c>
    </row>
    <row r="276" s="14" customFormat="1">
      <c r="A276" s="14"/>
      <c r="B276" s="242"/>
      <c r="C276" s="243"/>
      <c r="D276" s="225" t="s">
        <v>181</v>
      </c>
      <c r="E276" s="244" t="s">
        <v>19</v>
      </c>
      <c r="F276" s="245" t="s">
        <v>471</v>
      </c>
      <c r="G276" s="243"/>
      <c r="H276" s="246">
        <v>1526.77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2" t="s">
        <v>181</v>
      </c>
      <c r="AU276" s="252" t="s">
        <v>82</v>
      </c>
      <c r="AV276" s="14" t="s">
        <v>82</v>
      </c>
      <c r="AW276" s="14" t="s">
        <v>33</v>
      </c>
      <c r="AX276" s="14" t="s">
        <v>72</v>
      </c>
      <c r="AY276" s="252" t="s">
        <v>168</v>
      </c>
    </row>
    <row r="277" s="13" customFormat="1">
      <c r="A277" s="13"/>
      <c r="B277" s="232"/>
      <c r="C277" s="233"/>
      <c r="D277" s="225" t="s">
        <v>181</v>
      </c>
      <c r="E277" s="234" t="s">
        <v>19</v>
      </c>
      <c r="F277" s="235" t="s">
        <v>445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1" t="s">
        <v>181</v>
      </c>
      <c r="AU277" s="241" t="s">
        <v>82</v>
      </c>
      <c r="AV277" s="13" t="s">
        <v>80</v>
      </c>
      <c r="AW277" s="13" t="s">
        <v>33</v>
      </c>
      <c r="AX277" s="13" t="s">
        <v>72</v>
      </c>
      <c r="AY277" s="241" t="s">
        <v>168</v>
      </c>
    </row>
    <row r="278" s="14" customFormat="1">
      <c r="A278" s="14"/>
      <c r="B278" s="242"/>
      <c r="C278" s="243"/>
      <c r="D278" s="225" t="s">
        <v>181</v>
      </c>
      <c r="E278" s="244" t="s">
        <v>19</v>
      </c>
      <c r="F278" s="245" t="s">
        <v>472</v>
      </c>
      <c r="G278" s="243"/>
      <c r="H278" s="246">
        <v>4800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2" t="s">
        <v>181</v>
      </c>
      <c r="AU278" s="252" t="s">
        <v>82</v>
      </c>
      <c r="AV278" s="14" t="s">
        <v>82</v>
      </c>
      <c r="AW278" s="14" t="s">
        <v>33</v>
      </c>
      <c r="AX278" s="14" t="s">
        <v>72</v>
      </c>
      <c r="AY278" s="252" t="s">
        <v>168</v>
      </c>
    </row>
    <row r="279" s="2" customFormat="1" ht="16.5" customHeight="1">
      <c r="A279" s="38"/>
      <c r="B279" s="39"/>
      <c r="C279" s="212" t="s">
        <v>7</v>
      </c>
      <c r="D279" s="212" t="s">
        <v>170</v>
      </c>
      <c r="E279" s="213" t="s">
        <v>473</v>
      </c>
      <c r="F279" s="214" t="s">
        <v>474</v>
      </c>
      <c r="G279" s="215" t="s">
        <v>218</v>
      </c>
      <c r="H279" s="216">
        <v>20732.299999999999</v>
      </c>
      <c r="I279" s="217"/>
      <c r="J279" s="218">
        <f>ROUND(I279*H279,2)</f>
        <v>0</v>
      </c>
      <c r="K279" s="214" t="s">
        <v>174</v>
      </c>
      <c r="L279" s="44"/>
      <c r="M279" s="219" t="s">
        <v>19</v>
      </c>
      <c r="N279" s="220" t="s">
        <v>43</v>
      </c>
      <c r="O279" s="84"/>
      <c r="P279" s="221">
        <f>O279*H279</f>
        <v>0</v>
      </c>
      <c r="Q279" s="221">
        <v>0</v>
      </c>
      <c r="R279" s="221">
        <f>Q279*H279</f>
        <v>0</v>
      </c>
      <c r="S279" s="221">
        <v>0</v>
      </c>
      <c r="T279" s="222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3" t="s">
        <v>175</v>
      </c>
      <c r="AT279" s="223" t="s">
        <v>170</v>
      </c>
      <c r="AU279" s="223" t="s">
        <v>82</v>
      </c>
      <c r="AY279" s="17" t="s">
        <v>168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80</v>
      </c>
      <c r="BK279" s="224">
        <f>ROUND(I279*H279,2)</f>
        <v>0</v>
      </c>
      <c r="BL279" s="17" t="s">
        <v>175</v>
      </c>
      <c r="BM279" s="223" t="s">
        <v>475</v>
      </c>
    </row>
    <row r="280" s="2" customFormat="1">
      <c r="A280" s="38"/>
      <c r="B280" s="39"/>
      <c r="C280" s="40"/>
      <c r="D280" s="225" t="s">
        <v>177</v>
      </c>
      <c r="E280" s="40"/>
      <c r="F280" s="226" t="s">
        <v>476</v>
      </c>
      <c r="G280" s="40"/>
      <c r="H280" s="40"/>
      <c r="I280" s="227"/>
      <c r="J280" s="40"/>
      <c r="K280" s="40"/>
      <c r="L280" s="44"/>
      <c r="M280" s="228"/>
      <c r="N280" s="229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177</v>
      </c>
      <c r="AU280" s="17" t="s">
        <v>82</v>
      </c>
    </row>
    <row r="281" s="2" customFormat="1">
      <c r="A281" s="38"/>
      <c r="B281" s="39"/>
      <c r="C281" s="40"/>
      <c r="D281" s="230" t="s">
        <v>179</v>
      </c>
      <c r="E281" s="40"/>
      <c r="F281" s="231" t="s">
        <v>477</v>
      </c>
      <c r="G281" s="40"/>
      <c r="H281" s="40"/>
      <c r="I281" s="227"/>
      <c r="J281" s="40"/>
      <c r="K281" s="40"/>
      <c r="L281" s="44"/>
      <c r="M281" s="228"/>
      <c r="N281" s="229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179</v>
      </c>
      <c r="AU281" s="17" t="s">
        <v>82</v>
      </c>
    </row>
    <row r="282" s="13" customFormat="1">
      <c r="A282" s="13"/>
      <c r="B282" s="232"/>
      <c r="C282" s="233"/>
      <c r="D282" s="225" t="s">
        <v>181</v>
      </c>
      <c r="E282" s="234" t="s">
        <v>19</v>
      </c>
      <c r="F282" s="235" t="s">
        <v>478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1" t="s">
        <v>181</v>
      </c>
      <c r="AU282" s="241" t="s">
        <v>82</v>
      </c>
      <c r="AV282" s="13" t="s">
        <v>80</v>
      </c>
      <c r="AW282" s="13" t="s">
        <v>33</v>
      </c>
      <c r="AX282" s="13" t="s">
        <v>72</v>
      </c>
      <c r="AY282" s="241" t="s">
        <v>168</v>
      </c>
    </row>
    <row r="283" s="13" customFormat="1">
      <c r="A283" s="13"/>
      <c r="B283" s="232"/>
      <c r="C283" s="233"/>
      <c r="D283" s="225" t="s">
        <v>181</v>
      </c>
      <c r="E283" s="234" t="s">
        <v>19</v>
      </c>
      <c r="F283" s="235" t="s">
        <v>479</v>
      </c>
      <c r="G283" s="233"/>
      <c r="H283" s="234" t="s">
        <v>19</v>
      </c>
      <c r="I283" s="236"/>
      <c r="J283" s="233"/>
      <c r="K283" s="233"/>
      <c r="L283" s="237"/>
      <c r="M283" s="238"/>
      <c r="N283" s="239"/>
      <c r="O283" s="239"/>
      <c r="P283" s="239"/>
      <c r="Q283" s="239"/>
      <c r="R283" s="239"/>
      <c r="S283" s="239"/>
      <c r="T283" s="24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1" t="s">
        <v>181</v>
      </c>
      <c r="AU283" s="241" t="s">
        <v>82</v>
      </c>
      <c r="AV283" s="13" t="s">
        <v>80</v>
      </c>
      <c r="AW283" s="13" t="s">
        <v>33</v>
      </c>
      <c r="AX283" s="13" t="s">
        <v>72</v>
      </c>
      <c r="AY283" s="241" t="s">
        <v>168</v>
      </c>
    </row>
    <row r="284" s="14" customFormat="1">
      <c r="A284" s="14"/>
      <c r="B284" s="242"/>
      <c r="C284" s="243"/>
      <c r="D284" s="225" t="s">
        <v>181</v>
      </c>
      <c r="E284" s="244" t="s">
        <v>19</v>
      </c>
      <c r="F284" s="245" t="s">
        <v>480</v>
      </c>
      <c r="G284" s="243"/>
      <c r="H284" s="246">
        <v>9707.8999999999996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2" t="s">
        <v>181</v>
      </c>
      <c r="AU284" s="252" t="s">
        <v>82</v>
      </c>
      <c r="AV284" s="14" t="s">
        <v>82</v>
      </c>
      <c r="AW284" s="14" t="s">
        <v>33</v>
      </c>
      <c r="AX284" s="14" t="s">
        <v>72</v>
      </c>
      <c r="AY284" s="252" t="s">
        <v>168</v>
      </c>
    </row>
    <row r="285" s="14" customFormat="1">
      <c r="A285" s="14"/>
      <c r="B285" s="242"/>
      <c r="C285" s="243"/>
      <c r="D285" s="225" t="s">
        <v>181</v>
      </c>
      <c r="E285" s="244" t="s">
        <v>19</v>
      </c>
      <c r="F285" s="245" t="s">
        <v>481</v>
      </c>
      <c r="G285" s="243"/>
      <c r="H285" s="246">
        <v>11024.4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2" t="s">
        <v>181</v>
      </c>
      <c r="AU285" s="252" t="s">
        <v>82</v>
      </c>
      <c r="AV285" s="14" t="s">
        <v>82</v>
      </c>
      <c r="AW285" s="14" t="s">
        <v>33</v>
      </c>
      <c r="AX285" s="14" t="s">
        <v>72</v>
      </c>
      <c r="AY285" s="252" t="s">
        <v>168</v>
      </c>
    </row>
    <row r="286" s="2" customFormat="1" ht="37.8" customHeight="1">
      <c r="A286" s="38"/>
      <c r="B286" s="39"/>
      <c r="C286" s="212" t="s">
        <v>482</v>
      </c>
      <c r="D286" s="212" t="s">
        <v>170</v>
      </c>
      <c r="E286" s="213" t="s">
        <v>483</v>
      </c>
      <c r="F286" s="214" t="s">
        <v>484</v>
      </c>
      <c r="G286" s="215" t="s">
        <v>173</v>
      </c>
      <c r="H286" s="216">
        <v>500</v>
      </c>
      <c r="I286" s="217"/>
      <c r="J286" s="218">
        <f>ROUND(I286*H286,2)</f>
        <v>0</v>
      </c>
      <c r="K286" s="214" t="s">
        <v>174</v>
      </c>
      <c r="L286" s="44"/>
      <c r="M286" s="219" t="s">
        <v>19</v>
      </c>
      <c r="N286" s="220" t="s">
        <v>43</v>
      </c>
      <c r="O286" s="84"/>
      <c r="P286" s="221">
        <f>O286*H286</f>
        <v>0</v>
      </c>
      <c r="Q286" s="221">
        <v>0</v>
      </c>
      <c r="R286" s="221">
        <f>Q286*H286</f>
        <v>0</v>
      </c>
      <c r="S286" s="221">
        <v>0</v>
      </c>
      <c r="T286" s="222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3" t="s">
        <v>175</v>
      </c>
      <c r="AT286" s="223" t="s">
        <v>170</v>
      </c>
      <c r="AU286" s="223" t="s">
        <v>82</v>
      </c>
      <c r="AY286" s="17" t="s">
        <v>168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7" t="s">
        <v>80</v>
      </c>
      <c r="BK286" s="224">
        <f>ROUND(I286*H286,2)</f>
        <v>0</v>
      </c>
      <c r="BL286" s="17" t="s">
        <v>175</v>
      </c>
      <c r="BM286" s="223" t="s">
        <v>485</v>
      </c>
    </row>
    <row r="287" s="2" customFormat="1">
      <c r="A287" s="38"/>
      <c r="B287" s="39"/>
      <c r="C287" s="40"/>
      <c r="D287" s="225" t="s">
        <v>177</v>
      </c>
      <c r="E287" s="40"/>
      <c r="F287" s="226" t="s">
        <v>486</v>
      </c>
      <c r="G287" s="40"/>
      <c r="H287" s="40"/>
      <c r="I287" s="227"/>
      <c r="J287" s="40"/>
      <c r="K287" s="40"/>
      <c r="L287" s="44"/>
      <c r="M287" s="228"/>
      <c r="N287" s="229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177</v>
      </c>
      <c r="AU287" s="17" t="s">
        <v>82</v>
      </c>
    </row>
    <row r="288" s="2" customFormat="1">
      <c r="A288" s="38"/>
      <c r="B288" s="39"/>
      <c r="C288" s="40"/>
      <c r="D288" s="230" t="s">
        <v>179</v>
      </c>
      <c r="E288" s="40"/>
      <c r="F288" s="231" t="s">
        <v>487</v>
      </c>
      <c r="G288" s="40"/>
      <c r="H288" s="40"/>
      <c r="I288" s="227"/>
      <c r="J288" s="40"/>
      <c r="K288" s="40"/>
      <c r="L288" s="44"/>
      <c r="M288" s="228"/>
      <c r="N288" s="229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179</v>
      </c>
      <c r="AU288" s="17" t="s">
        <v>82</v>
      </c>
    </row>
    <row r="289" s="13" customFormat="1">
      <c r="A289" s="13"/>
      <c r="B289" s="232"/>
      <c r="C289" s="233"/>
      <c r="D289" s="225" t="s">
        <v>181</v>
      </c>
      <c r="E289" s="234" t="s">
        <v>19</v>
      </c>
      <c r="F289" s="235" t="s">
        <v>329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1" t="s">
        <v>181</v>
      </c>
      <c r="AU289" s="241" t="s">
        <v>82</v>
      </c>
      <c r="AV289" s="13" t="s">
        <v>80</v>
      </c>
      <c r="AW289" s="13" t="s">
        <v>33</v>
      </c>
      <c r="AX289" s="13" t="s">
        <v>72</v>
      </c>
      <c r="AY289" s="241" t="s">
        <v>168</v>
      </c>
    </row>
    <row r="290" s="14" customFormat="1">
      <c r="A290" s="14"/>
      <c r="B290" s="242"/>
      <c r="C290" s="243"/>
      <c r="D290" s="225" t="s">
        <v>181</v>
      </c>
      <c r="E290" s="244" t="s">
        <v>19</v>
      </c>
      <c r="F290" s="245" t="s">
        <v>488</v>
      </c>
      <c r="G290" s="243"/>
      <c r="H290" s="246">
        <v>500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2" t="s">
        <v>181</v>
      </c>
      <c r="AU290" s="252" t="s">
        <v>82</v>
      </c>
      <c r="AV290" s="14" t="s">
        <v>82</v>
      </c>
      <c r="AW290" s="14" t="s">
        <v>33</v>
      </c>
      <c r="AX290" s="14" t="s">
        <v>72</v>
      </c>
      <c r="AY290" s="252" t="s">
        <v>168</v>
      </c>
    </row>
    <row r="291" s="2" customFormat="1" ht="16.5" customHeight="1">
      <c r="A291" s="38"/>
      <c r="B291" s="39"/>
      <c r="C291" s="258" t="s">
        <v>489</v>
      </c>
      <c r="D291" s="258" t="s">
        <v>409</v>
      </c>
      <c r="E291" s="259" t="s">
        <v>490</v>
      </c>
      <c r="F291" s="260" t="s">
        <v>491</v>
      </c>
      <c r="G291" s="261" t="s">
        <v>258</v>
      </c>
      <c r="H291" s="262">
        <v>2.5</v>
      </c>
      <c r="I291" s="263"/>
      <c r="J291" s="264">
        <f>ROUND(I291*H291,2)</f>
        <v>0</v>
      </c>
      <c r="K291" s="260" t="s">
        <v>174</v>
      </c>
      <c r="L291" s="265"/>
      <c r="M291" s="266" t="s">
        <v>19</v>
      </c>
      <c r="N291" s="267" t="s">
        <v>43</v>
      </c>
      <c r="O291" s="84"/>
      <c r="P291" s="221">
        <f>O291*H291</f>
        <v>0</v>
      </c>
      <c r="Q291" s="221">
        <v>0.20999999999999999</v>
      </c>
      <c r="R291" s="221">
        <f>Q291*H291</f>
        <v>0.52500000000000002</v>
      </c>
      <c r="S291" s="221">
        <v>0</v>
      </c>
      <c r="T291" s="222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3" t="s">
        <v>224</v>
      </c>
      <c r="AT291" s="223" t="s">
        <v>409</v>
      </c>
      <c r="AU291" s="223" t="s">
        <v>82</v>
      </c>
      <c r="AY291" s="17" t="s">
        <v>168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80</v>
      </c>
      <c r="BK291" s="224">
        <f>ROUND(I291*H291,2)</f>
        <v>0</v>
      </c>
      <c r="BL291" s="17" t="s">
        <v>175</v>
      </c>
      <c r="BM291" s="223" t="s">
        <v>492</v>
      </c>
    </row>
    <row r="292" s="2" customFormat="1">
      <c r="A292" s="38"/>
      <c r="B292" s="39"/>
      <c r="C292" s="40"/>
      <c r="D292" s="225" t="s">
        <v>177</v>
      </c>
      <c r="E292" s="40"/>
      <c r="F292" s="226" t="s">
        <v>491</v>
      </c>
      <c r="G292" s="40"/>
      <c r="H292" s="40"/>
      <c r="I292" s="227"/>
      <c r="J292" s="40"/>
      <c r="K292" s="40"/>
      <c r="L292" s="44"/>
      <c r="M292" s="228"/>
      <c r="N292" s="229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177</v>
      </c>
      <c r="AU292" s="17" t="s">
        <v>82</v>
      </c>
    </row>
    <row r="293" s="2" customFormat="1">
      <c r="A293" s="38"/>
      <c r="B293" s="39"/>
      <c r="C293" s="40"/>
      <c r="D293" s="230" t="s">
        <v>179</v>
      </c>
      <c r="E293" s="40"/>
      <c r="F293" s="231" t="s">
        <v>493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179</v>
      </c>
      <c r="AU293" s="17" t="s">
        <v>82</v>
      </c>
    </row>
    <row r="294" s="14" customFormat="1">
      <c r="A294" s="14"/>
      <c r="B294" s="242"/>
      <c r="C294" s="243"/>
      <c r="D294" s="225" t="s">
        <v>181</v>
      </c>
      <c r="E294" s="243"/>
      <c r="F294" s="245" t="s">
        <v>494</v>
      </c>
      <c r="G294" s="243"/>
      <c r="H294" s="246">
        <v>2.5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2" t="s">
        <v>181</v>
      </c>
      <c r="AU294" s="252" t="s">
        <v>82</v>
      </c>
      <c r="AV294" s="14" t="s">
        <v>82</v>
      </c>
      <c r="AW294" s="14" t="s">
        <v>4</v>
      </c>
      <c r="AX294" s="14" t="s">
        <v>80</v>
      </c>
      <c r="AY294" s="252" t="s">
        <v>168</v>
      </c>
    </row>
    <row r="295" s="2" customFormat="1" ht="33" customHeight="1">
      <c r="A295" s="38"/>
      <c r="B295" s="39"/>
      <c r="C295" s="212" t="s">
        <v>495</v>
      </c>
      <c r="D295" s="212" t="s">
        <v>170</v>
      </c>
      <c r="E295" s="213" t="s">
        <v>496</v>
      </c>
      <c r="F295" s="214" t="s">
        <v>497</v>
      </c>
      <c r="G295" s="215" t="s">
        <v>173</v>
      </c>
      <c r="H295" s="216">
        <v>70</v>
      </c>
      <c r="I295" s="217"/>
      <c r="J295" s="218">
        <f>ROUND(I295*H295,2)</f>
        <v>0</v>
      </c>
      <c r="K295" s="214" t="s">
        <v>174</v>
      </c>
      <c r="L295" s="44"/>
      <c r="M295" s="219" t="s">
        <v>19</v>
      </c>
      <c r="N295" s="220" t="s">
        <v>43</v>
      </c>
      <c r="O295" s="84"/>
      <c r="P295" s="221">
        <f>O295*H295</f>
        <v>0</v>
      </c>
      <c r="Q295" s="221">
        <v>0</v>
      </c>
      <c r="R295" s="221">
        <f>Q295*H295</f>
        <v>0</v>
      </c>
      <c r="S295" s="221">
        <v>0</v>
      </c>
      <c r="T295" s="222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3" t="s">
        <v>175</v>
      </c>
      <c r="AT295" s="223" t="s">
        <v>170</v>
      </c>
      <c r="AU295" s="223" t="s">
        <v>82</v>
      </c>
      <c r="AY295" s="17" t="s">
        <v>168</v>
      </c>
      <c r="BE295" s="224">
        <f>IF(N295="základní",J295,0)</f>
        <v>0</v>
      </c>
      <c r="BF295" s="224">
        <f>IF(N295="snížená",J295,0)</f>
        <v>0</v>
      </c>
      <c r="BG295" s="224">
        <f>IF(N295="zákl. přenesená",J295,0)</f>
        <v>0</v>
      </c>
      <c r="BH295" s="224">
        <f>IF(N295="sníž. přenesená",J295,0)</f>
        <v>0</v>
      </c>
      <c r="BI295" s="224">
        <f>IF(N295="nulová",J295,0)</f>
        <v>0</v>
      </c>
      <c r="BJ295" s="17" t="s">
        <v>80</v>
      </c>
      <c r="BK295" s="224">
        <f>ROUND(I295*H295,2)</f>
        <v>0</v>
      </c>
      <c r="BL295" s="17" t="s">
        <v>175</v>
      </c>
      <c r="BM295" s="223" t="s">
        <v>498</v>
      </c>
    </row>
    <row r="296" s="2" customFormat="1">
      <c r="A296" s="38"/>
      <c r="B296" s="39"/>
      <c r="C296" s="40"/>
      <c r="D296" s="225" t="s">
        <v>177</v>
      </c>
      <c r="E296" s="40"/>
      <c r="F296" s="226" t="s">
        <v>499</v>
      </c>
      <c r="G296" s="40"/>
      <c r="H296" s="40"/>
      <c r="I296" s="227"/>
      <c r="J296" s="40"/>
      <c r="K296" s="40"/>
      <c r="L296" s="44"/>
      <c r="M296" s="228"/>
      <c r="N296" s="229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177</v>
      </c>
      <c r="AU296" s="17" t="s">
        <v>82</v>
      </c>
    </row>
    <row r="297" s="2" customFormat="1">
      <c r="A297" s="38"/>
      <c r="B297" s="39"/>
      <c r="C297" s="40"/>
      <c r="D297" s="230" t="s">
        <v>179</v>
      </c>
      <c r="E297" s="40"/>
      <c r="F297" s="231" t="s">
        <v>500</v>
      </c>
      <c r="G297" s="40"/>
      <c r="H297" s="40"/>
      <c r="I297" s="227"/>
      <c r="J297" s="40"/>
      <c r="K297" s="40"/>
      <c r="L297" s="44"/>
      <c r="M297" s="228"/>
      <c r="N297" s="229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179</v>
      </c>
      <c r="AU297" s="17" t="s">
        <v>82</v>
      </c>
    </row>
    <row r="298" s="13" customFormat="1">
      <c r="A298" s="13"/>
      <c r="B298" s="232"/>
      <c r="C298" s="233"/>
      <c r="D298" s="225" t="s">
        <v>181</v>
      </c>
      <c r="E298" s="234" t="s">
        <v>19</v>
      </c>
      <c r="F298" s="235" t="s">
        <v>329</v>
      </c>
      <c r="G298" s="233"/>
      <c r="H298" s="234" t="s">
        <v>19</v>
      </c>
      <c r="I298" s="236"/>
      <c r="J298" s="233"/>
      <c r="K298" s="233"/>
      <c r="L298" s="237"/>
      <c r="M298" s="238"/>
      <c r="N298" s="239"/>
      <c r="O298" s="239"/>
      <c r="P298" s="239"/>
      <c r="Q298" s="239"/>
      <c r="R298" s="239"/>
      <c r="S298" s="239"/>
      <c r="T298" s="24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1" t="s">
        <v>181</v>
      </c>
      <c r="AU298" s="241" t="s">
        <v>82</v>
      </c>
      <c r="AV298" s="13" t="s">
        <v>80</v>
      </c>
      <c r="AW298" s="13" t="s">
        <v>33</v>
      </c>
      <c r="AX298" s="13" t="s">
        <v>72</v>
      </c>
      <c r="AY298" s="241" t="s">
        <v>168</v>
      </c>
    </row>
    <row r="299" s="14" customFormat="1">
      <c r="A299" s="14"/>
      <c r="B299" s="242"/>
      <c r="C299" s="243"/>
      <c r="D299" s="225" t="s">
        <v>181</v>
      </c>
      <c r="E299" s="244" t="s">
        <v>19</v>
      </c>
      <c r="F299" s="245" t="s">
        <v>501</v>
      </c>
      <c r="G299" s="243"/>
      <c r="H299" s="246">
        <v>70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2" t="s">
        <v>181</v>
      </c>
      <c r="AU299" s="252" t="s">
        <v>82</v>
      </c>
      <c r="AV299" s="14" t="s">
        <v>82</v>
      </c>
      <c r="AW299" s="14" t="s">
        <v>33</v>
      </c>
      <c r="AX299" s="14" t="s">
        <v>72</v>
      </c>
      <c r="AY299" s="252" t="s">
        <v>168</v>
      </c>
    </row>
    <row r="300" s="2" customFormat="1" ht="16.5" customHeight="1">
      <c r="A300" s="38"/>
      <c r="B300" s="39"/>
      <c r="C300" s="212" t="s">
        <v>502</v>
      </c>
      <c r="D300" s="212" t="s">
        <v>170</v>
      </c>
      <c r="E300" s="213" t="s">
        <v>503</v>
      </c>
      <c r="F300" s="214" t="s">
        <v>504</v>
      </c>
      <c r="G300" s="215" t="s">
        <v>218</v>
      </c>
      <c r="H300" s="216">
        <v>17244.599999999999</v>
      </c>
      <c r="I300" s="217"/>
      <c r="J300" s="218">
        <f>ROUND(I300*H300,2)</f>
        <v>0</v>
      </c>
      <c r="K300" s="214" t="s">
        <v>174</v>
      </c>
      <c r="L300" s="44"/>
      <c r="M300" s="219" t="s">
        <v>19</v>
      </c>
      <c r="N300" s="220" t="s">
        <v>43</v>
      </c>
      <c r="O300" s="84"/>
      <c r="P300" s="221">
        <f>O300*H300</f>
        <v>0</v>
      </c>
      <c r="Q300" s="221">
        <v>0.0012700000000000001</v>
      </c>
      <c r="R300" s="221">
        <f>Q300*H300</f>
        <v>21.900642000000001</v>
      </c>
      <c r="S300" s="221">
        <v>0</v>
      </c>
      <c r="T300" s="222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3" t="s">
        <v>175</v>
      </c>
      <c r="AT300" s="223" t="s">
        <v>170</v>
      </c>
      <c r="AU300" s="223" t="s">
        <v>82</v>
      </c>
      <c r="AY300" s="17" t="s">
        <v>168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80</v>
      </c>
      <c r="BK300" s="224">
        <f>ROUND(I300*H300,2)</f>
        <v>0</v>
      </c>
      <c r="BL300" s="17" t="s">
        <v>175</v>
      </c>
      <c r="BM300" s="223" t="s">
        <v>505</v>
      </c>
    </row>
    <row r="301" s="2" customFormat="1">
      <c r="A301" s="38"/>
      <c r="B301" s="39"/>
      <c r="C301" s="40"/>
      <c r="D301" s="225" t="s">
        <v>177</v>
      </c>
      <c r="E301" s="40"/>
      <c r="F301" s="226" t="s">
        <v>504</v>
      </c>
      <c r="G301" s="40"/>
      <c r="H301" s="40"/>
      <c r="I301" s="227"/>
      <c r="J301" s="40"/>
      <c r="K301" s="40"/>
      <c r="L301" s="44"/>
      <c r="M301" s="228"/>
      <c r="N301" s="229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177</v>
      </c>
      <c r="AU301" s="17" t="s">
        <v>82</v>
      </c>
    </row>
    <row r="302" s="2" customFormat="1">
      <c r="A302" s="38"/>
      <c r="B302" s="39"/>
      <c r="C302" s="40"/>
      <c r="D302" s="230" t="s">
        <v>179</v>
      </c>
      <c r="E302" s="40"/>
      <c r="F302" s="231" t="s">
        <v>506</v>
      </c>
      <c r="G302" s="40"/>
      <c r="H302" s="40"/>
      <c r="I302" s="227"/>
      <c r="J302" s="40"/>
      <c r="K302" s="40"/>
      <c r="L302" s="44"/>
      <c r="M302" s="228"/>
      <c r="N302" s="229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179</v>
      </c>
      <c r="AU302" s="17" t="s">
        <v>82</v>
      </c>
    </row>
    <row r="303" s="13" customFormat="1">
      <c r="A303" s="13"/>
      <c r="B303" s="232"/>
      <c r="C303" s="233"/>
      <c r="D303" s="225" t="s">
        <v>181</v>
      </c>
      <c r="E303" s="234" t="s">
        <v>19</v>
      </c>
      <c r="F303" s="235" t="s">
        <v>453</v>
      </c>
      <c r="G303" s="233"/>
      <c r="H303" s="234" t="s">
        <v>19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1" t="s">
        <v>181</v>
      </c>
      <c r="AU303" s="241" t="s">
        <v>82</v>
      </c>
      <c r="AV303" s="13" t="s">
        <v>80</v>
      </c>
      <c r="AW303" s="13" t="s">
        <v>33</v>
      </c>
      <c r="AX303" s="13" t="s">
        <v>72</v>
      </c>
      <c r="AY303" s="241" t="s">
        <v>168</v>
      </c>
    </row>
    <row r="304" s="14" customFormat="1">
      <c r="A304" s="14"/>
      <c r="B304" s="242"/>
      <c r="C304" s="243"/>
      <c r="D304" s="225" t="s">
        <v>181</v>
      </c>
      <c r="E304" s="244" t="s">
        <v>19</v>
      </c>
      <c r="F304" s="245" t="s">
        <v>507</v>
      </c>
      <c r="G304" s="243"/>
      <c r="H304" s="246">
        <v>17244.599999999999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2" t="s">
        <v>181</v>
      </c>
      <c r="AU304" s="252" t="s">
        <v>82</v>
      </c>
      <c r="AV304" s="14" t="s">
        <v>82</v>
      </c>
      <c r="AW304" s="14" t="s">
        <v>33</v>
      </c>
      <c r="AX304" s="14" t="s">
        <v>72</v>
      </c>
      <c r="AY304" s="252" t="s">
        <v>168</v>
      </c>
    </row>
    <row r="305" s="2" customFormat="1" ht="16.5" customHeight="1">
      <c r="A305" s="38"/>
      <c r="B305" s="39"/>
      <c r="C305" s="258" t="s">
        <v>508</v>
      </c>
      <c r="D305" s="258" t="s">
        <v>409</v>
      </c>
      <c r="E305" s="259" t="s">
        <v>509</v>
      </c>
      <c r="F305" s="260" t="s">
        <v>510</v>
      </c>
      <c r="G305" s="261" t="s">
        <v>511</v>
      </c>
      <c r="H305" s="262">
        <v>431.11500000000001</v>
      </c>
      <c r="I305" s="263"/>
      <c r="J305" s="264">
        <f>ROUND(I305*H305,2)</f>
        <v>0</v>
      </c>
      <c r="K305" s="260" t="s">
        <v>174</v>
      </c>
      <c r="L305" s="265"/>
      <c r="M305" s="266" t="s">
        <v>19</v>
      </c>
      <c r="N305" s="267" t="s">
        <v>43</v>
      </c>
      <c r="O305" s="84"/>
      <c r="P305" s="221">
        <f>O305*H305</f>
        <v>0</v>
      </c>
      <c r="Q305" s="221">
        <v>0.001</v>
      </c>
      <c r="R305" s="221">
        <f>Q305*H305</f>
        <v>0.43111500000000003</v>
      </c>
      <c r="S305" s="221">
        <v>0</v>
      </c>
      <c r="T305" s="22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3" t="s">
        <v>224</v>
      </c>
      <c r="AT305" s="223" t="s">
        <v>409</v>
      </c>
      <c r="AU305" s="223" t="s">
        <v>82</v>
      </c>
      <c r="AY305" s="17" t="s">
        <v>168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80</v>
      </c>
      <c r="BK305" s="224">
        <f>ROUND(I305*H305,2)</f>
        <v>0</v>
      </c>
      <c r="BL305" s="17" t="s">
        <v>175</v>
      </c>
      <c r="BM305" s="223" t="s">
        <v>512</v>
      </c>
    </row>
    <row r="306" s="2" customFormat="1">
      <c r="A306" s="38"/>
      <c r="B306" s="39"/>
      <c r="C306" s="40"/>
      <c r="D306" s="225" t="s">
        <v>177</v>
      </c>
      <c r="E306" s="40"/>
      <c r="F306" s="226" t="s">
        <v>510</v>
      </c>
      <c r="G306" s="40"/>
      <c r="H306" s="40"/>
      <c r="I306" s="227"/>
      <c r="J306" s="40"/>
      <c r="K306" s="40"/>
      <c r="L306" s="44"/>
      <c r="M306" s="228"/>
      <c r="N306" s="229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177</v>
      </c>
      <c r="AU306" s="17" t="s">
        <v>82</v>
      </c>
    </row>
    <row r="307" s="2" customFormat="1">
      <c r="A307" s="38"/>
      <c r="B307" s="39"/>
      <c r="C307" s="40"/>
      <c r="D307" s="230" t="s">
        <v>179</v>
      </c>
      <c r="E307" s="40"/>
      <c r="F307" s="231" t="s">
        <v>513</v>
      </c>
      <c r="G307" s="40"/>
      <c r="H307" s="40"/>
      <c r="I307" s="227"/>
      <c r="J307" s="40"/>
      <c r="K307" s="40"/>
      <c r="L307" s="44"/>
      <c r="M307" s="228"/>
      <c r="N307" s="229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179</v>
      </c>
      <c r="AU307" s="17" t="s">
        <v>82</v>
      </c>
    </row>
    <row r="308" s="14" customFormat="1">
      <c r="A308" s="14"/>
      <c r="B308" s="242"/>
      <c r="C308" s="243"/>
      <c r="D308" s="225" t="s">
        <v>181</v>
      </c>
      <c r="E308" s="243"/>
      <c r="F308" s="245" t="s">
        <v>514</v>
      </c>
      <c r="G308" s="243"/>
      <c r="H308" s="246">
        <v>431.11500000000001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2" t="s">
        <v>181</v>
      </c>
      <c r="AU308" s="252" t="s">
        <v>82</v>
      </c>
      <c r="AV308" s="14" t="s">
        <v>82</v>
      </c>
      <c r="AW308" s="14" t="s">
        <v>4</v>
      </c>
      <c r="AX308" s="14" t="s">
        <v>80</v>
      </c>
      <c r="AY308" s="252" t="s">
        <v>168</v>
      </c>
    </row>
    <row r="309" s="2" customFormat="1" ht="24.15" customHeight="1">
      <c r="A309" s="38"/>
      <c r="B309" s="39"/>
      <c r="C309" s="212" t="s">
        <v>515</v>
      </c>
      <c r="D309" s="212" t="s">
        <v>170</v>
      </c>
      <c r="E309" s="213" t="s">
        <v>516</v>
      </c>
      <c r="F309" s="214" t="s">
        <v>517</v>
      </c>
      <c r="G309" s="215" t="s">
        <v>173</v>
      </c>
      <c r="H309" s="216">
        <v>70</v>
      </c>
      <c r="I309" s="217"/>
      <c r="J309" s="218">
        <f>ROUND(I309*H309,2)</f>
        <v>0</v>
      </c>
      <c r="K309" s="214" t="s">
        <v>174</v>
      </c>
      <c r="L309" s="44"/>
      <c r="M309" s="219" t="s">
        <v>19</v>
      </c>
      <c r="N309" s="220" t="s">
        <v>43</v>
      </c>
      <c r="O309" s="84"/>
      <c r="P309" s="221">
        <f>O309*H309</f>
        <v>0</v>
      </c>
      <c r="Q309" s="221">
        <v>0</v>
      </c>
      <c r="R309" s="221">
        <f>Q309*H309</f>
        <v>0</v>
      </c>
      <c r="S309" s="221">
        <v>0</v>
      </c>
      <c r="T309" s="222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3" t="s">
        <v>175</v>
      </c>
      <c r="AT309" s="223" t="s">
        <v>170</v>
      </c>
      <c r="AU309" s="223" t="s">
        <v>82</v>
      </c>
      <c r="AY309" s="17" t="s">
        <v>168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80</v>
      </c>
      <c r="BK309" s="224">
        <f>ROUND(I309*H309,2)</f>
        <v>0</v>
      </c>
      <c r="BL309" s="17" t="s">
        <v>175</v>
      </c>
      <c r="BM309" s="223" t="s">
        <v>518</v>
      </c>
    </row>
    <row r="310" s="2" customFormat="1">
      <c r="A310" s="38"/>
      <c r="B310" s="39"/>
      <c r="C310" s="40"/>
      <c r="D310" s="225" t="s">
        <v>177</v>
      </c>
      <c r="E310" s="40"/>
      <c r="F310" s="226" t="s">
        <v>519</v>
      </c>
      <c r="G310" s="40"/>
      <c r="H310" s="40"/>
      <c r="I310" s="227"/>
      <c r="J310" s="40"/>
      <c r="K310" s="40"/>
      <c r="L310" s="44"/>
      <c r="M310" s="228"/>
      <c r="N310" s="229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177</v>
      </c>
      <c r="AU310" s="17" t="s">
        <v>82</v>
      </c>
    </row>
    <row r="311" s="2" customFormat="1">
      <c r="A311" s="38"/>
      <c r="B311" s="39"/>
      <c r="C311" s="40"/>
      <c r="D311" s="230" t="s">
        <v>179</v>
      </c>
      <c r="E311" s="40"/>
      <c r="F311" s="231" t="s">
        <v>520</v>
      </c>
      <c r="G311" s="40"/>
      <c r="H311" s="40"/>
      <c r="I311" s="227"/>
      <c r="J311" s="40"/>
      <c r="K311" s="40"/>
      <c r="L311" s="44"/>
      <c r="M311" s="228"/>
      <c r="N311" s="229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179</v>
      </c>
      <c r="AU311" s="17" t="s">
        <v>82</v>
      </c>
    </row>
    <row r="312" s="13" customFormat="1">
      <c r="A312" s="13"/>
      <c r="B312" s="232"/>
      <c r="C312" s="233"/>
      <c r="D312" s="225" t="s">
        <v>181</v>
      </c>
      <c r="E312" s="234" t="s">
        <v>19</v>
      </c>
      <c r="F312" s="235" t="s">
        <v>329</v>
      </c>
      <c r="G312" s="233"/>
      <c r="H312" s="234" t="s">
        <v>19</v>
      </c>
      <c r="I312" s="236"/>
      <c r="J312" s="233"/>
      <c r="K312" s="233"/>
      <c r="L312" s="237"/>
      <c r="M312" s="238"/>
      <c r="N312" s="239"/>
      <c r="O312" s="239"/>
      <c r="P312" s="239"/>
      <c r="Q312" s="239"/>
      <c r="R312" s="239"/>
      <c r="S312" s="239"/>
      <c r="T312" s="24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1" t="s">
        <v>181</v>
      </c>
      <c r="AU312" s="241" t="s">
        <v>82</v>
      </c>
      <c r="AV312" s="13" t="s">
        <v>80</v>
      </c>
      <c r="AW312" s="13" t="s">
        <v>33</v>
      </c>
      <c r="AX312" s="13" t="s">
        <v>72</v>
      </c>
      <c r="AY312" s="241" t="s">
        <v>168</v>
      </c>
    </row>
    <row r="313" s="14" customFormat="1">
      <c r="A313" s="14"/>
      <c r="B313" s="242"/>
      <c r="C313" s="243"/>
      <c r="D313" s="225" t="s">
        <v>181</v>
      </c>
      <c r="E313" s="244" t="s">
        <v>19</v>
      </c>
      <c r="F313" s="245" t="s">
        <v>501</v>
      </c>
      <c r="G313" s="243"/>
      <c r="H313" s="246">
        <v>70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2" t="s">
        <v>181</v>
      </c>
      <c r="AU313" s="252" t="s">
        <v>82</v>
      </c>
      <c r="AV313" s="14" t="s">
        <v>82</v>
      </c>
      <c r="AW313" s="14" t="s">
        <v>33</v>
      </c>
      <c r="AX313" s="14" t="s">
        <v>72</v>
      </c>
      <c r="AY313" s="252" t="s">
        <v>168</v>
      </c>
    </row>
    <row r="314" s="2" customFormat="1" ht="16.5" customHeight="1">
      <c r="A314" s="38"/>
      <c r="B314" s="39"/>
      <c r="C314" s="258" t="s">
        <v>521</v>
      </c>
      <c r="D314" s="258" t="s">
        <v>409</v>
      </c>
      <c r="E314" s="259" t="s">
        <v>522</v>
      </c>
      <c r="F314" s="260" t="s">
        <v>523</v>
      </c>
      <c r="G314" s="261" t="s">
        <v>173</v>
      </c>
      <c r="H314" s="262">
        <v>70</v>
      </c>
      <c r="I314" s="263"/>
      <c r="J314" s="264">
        <f>ROUND(I314*H314,2)</f>
        <v>0</v>
      </c>
      <c r="K314" s="260" t="s">
        <v>19</v>
      </c>
      <c r="L314" s="265"/>
      <c r="M314" s="266" t="s">
        <v>19</v>
      </c>
      <c r="N314" s="267" t="s">
        <v>43</v>
      </c>
      <c r="O314" s="84"/>
      <c r="P314" s="221">
        <f>O314*H314</f>
        <v>0</v>
      </c>
      <c r="Q314" s="221">
        <v>0.0023</v>
      </c>
      <c r="R314" s="221">
        <f>Q314*H314</f>
        <v>0.161</v>
      </c>
      <c r="S314" s="221">
        <v>0</v>
      </c>
      <c r="T314" s="222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3" t="s">
        <v>224</v>
      </c>
      <c r="AT314" s="223" t="s">
        <v>409</v>
      </c>
      <c r="AU314" s="223" t="s">
        <v>82</v>
      </c>
      <c r="AY314" s="17" t="s">
        <v>168</v>
      </c>
      <c r="BE314" s="224">
        <f>IF(N314="základní",J314,0)</f>
        <v>0</v>
      </c>
      <c r="BF314" s="224">
        <f>IF(N314="snížená",J314,0)</f>
        <v>0</v>
      </c>
      <c r="BG314" s="224">
        <f>IF(N314="zákl. přenesená",J314,0)</f>
        <v>0</v>
      </c>
      <c r="BH314" s="224">
        <f>IF(N314="sníž. přenesená",J314,0)</f>
        <v>0</v>
      </c>
      <c r="BI314" s="224">
        <f>IF(N314="nulová",J314,0)</f>
        <v>0</v>
      </c>
      <c r="BJ314" s="17" t="s">
        <v>80</v>
      </c>
      <c r="BK314" s="224">
        <f>ROUND(I314*H314,2)</f>
        <v>0</v>
      </c>
      <c r="BL314" s="17" t="s">
        <v>175</v>
      </c>
      <c r="BM314" s="223" t="s">
        <v>524</v>
      </c>
    </row>
    <row r="315" s="2" customFormat="1">
      <c r="A315" s="38"/>
      <c r="B315" s="39"/>
      <c r="C315" s="40"/>
      <c r="D315" s="225" t="s">
        <v>177</v>
      </c>
      <c r="E315" s="40"/>
      <c r="F315" s="226" t="s">
        <v>523</v>
      </c>
      <c r="G315" s="40"/>
      <c r="H315" s="40"/>
      <c r="I315" s="227"/>
      <c r="J315" s="40"/>
      <c r="K315" s="40"/>
      <c r="L315" s="44"/>
      <c r="M315" s="228"/>
      <c r="N315" s="229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177</v>
      </c>
      <c r="AU315" s="17" t="s">
        <v>82</v>
      </c>
    </row>
    <row r="316" s="2" customFormat="1" ht="24.15" customHeight="1">
      <c r="A316" s="38"/>
      <c r="B316" s="39"/>
      <c r="C316" s="212" t="s">
        <v>525</v>
      </c>
      <c r="D316" s="212" t="s">
        <v>170</v>
      </c>
      <c r="E316" s="213" t="s">
        <v>526</v>
      </c>
      <c r="F316" s="214" t="s">
        <v>527</v>
      </c>
      <c r="G316" s="215" t="s">
        <v>173</v>
      </c>
      <c r="H316" s="216">
        <v>500</v>
      </c>
      <c r="I316" s="217"/>
      <c r="J316" s="218">
        <f>ROUND(I316*H316,2)</f>
        <v>0</v>
      </c>
      <c r="K316" s="214" t="s">
        <v>174</v>
      </c>
      <c r="L316" s="44"/>
      <c r="M316" s="219" t="s">
        <v>19</v>
      </c>
      <c r="N316" s="220" t="s">
        <v>43</v>
      </c>
      <c r="O316" s="84"/>
      <c r="P316" s="221">
        <f>O316*H316</f>
        <v>0</v>
      </c>
      <c r="Q316" s="221">
        <v>0</v>
      </c>
      <c r="R316" s="221">
        <f>Q316*H316</f>
        <v>0</v>
      </c>
      <c r="S316" s="221">
        <v>0</v>
      </c>
      <c r="T316" s="222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3" t="s">
        <v>175</v>
      </c>
      <c r="AT316" s="223" t="s">
        <v>170</v>
      </c>
      <c r="AU316" s="223" t="s">
        <v>82</v>
      </c>
      <c r="AY316" s="17" t="s">
        <v>168</v>
      </c>
      <c r="BE316" s="224">
        <f>IF(N316="základní",J316,0)</f>
        <v>0</v>
      </c>
      <c r="BF316" s="224">
        <f>IF(N316="snížená",J316,0)</f>
        <v>0</v>
      </c>
      <c r="BG316" s="224">
        <f>IF(N316="zákl. přenesená",J316,0)</f>
        <v>0</v>
      </c>
      <c r="BH316" s="224">
        <f>IF(N316="sníž. přenesená",J316,0)</f>
        <v>0</v>
      </c>
      <c r="BI316" s="224">
        <f>IF(N316="nulová",J316,0)</f>
        <v>0</v>
      </c>
      <c r="BJ316" s="17" t="s">
        <v>80</v>
      </c>
      <c r="BK316" s="224">
        <f>ROUND(I316*H316,2)</f>
        <v>0</v>
      </c>
      <c r="BL316" s="17" t="s">
        <v>175</v>
      </c>
      <c r="BM316" s="223" t="s">
        <v>528</v>
      </c>
    </row>
    <row r="317" s="2" customFormat="1">
      <c r="A317" s="38"/>
      <c r="B317" s="39"/>
      <c r="C317" s="40"/>
      <c r="D317" s="225" t="s">
        <v>177</v>
      </c>
      <c r="E317" s="40"/>
      <c r="F317" s="226" t="s">
        <v>529</v>
      </c>
      <c r="G317" s="40"/>
      <c r="H317" s="40"/>
      <c r="I317" s="227"/>
      <c r="J317" s="40"/>
      <c r="K317" s="40"/>
      <c r="L317" s="44"/>
      <c r="M317" s="228"/>
      <c r="N317" s="229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177</v>
      </c>
      <c r="AU317" s="17" t="s">
        <v>82</v>
      </c>
    </row>
    <row r="318" s="2" customFormat="1">
      <c r="A318" s="38"/>
      <c r="B318" s="39"/>
      <c r="C318" s="40"/>
      <c r="D318" s="230" t="s">
        <v>179</v>
      </c>
      <c r="E318" s="40"/>
      <c r="F318" s="231" t="s">
        <v>530</v>
      </c>
      <c r="G318" s="40"/>
      <c r="H318" s="40"/>
      <c r="I318" s="227"/>
      <c r="J318" s="40"/>
      <c r="K318" s="40"/>
      <c r="L318" s="44"/>
      <c r="M318" s="228"/>
      <c r="N318" s="229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179</v>
      </c>
      <c r="AU318" s="17" t="s">
        <v>82</v>
      </c>
    </row>
    <row r="319" s="13" customFormat="1">
      <c r="A319" s="13"/>
      <c r="B319" s="232"/>
      <c r="C319" s="233"/>
      <c r="D319" s="225" t="s">
        <v>181</v>
      </c>
      <c r="E319" s="234" t="s">
        <v>19</v>
      </c>
      <c r="F319" s="235" t="s">
        <v>329</v>
      </c>
      <c r="G319" s="233"/>
      <c r="H319" s="234" t="s">
        <v>19</v>
      </c>
      <c r="I319" s="236"/>
      <c r="J319" s="233"/>
      <c r="K319" s="233"/>
      <c r="L319" s="237"/>
      <c r="M319" s="238"/>
      <c r="N319" s="239"/>
      <c r="O319" s="239"/>
      <c r="P319" s="239"/>
      <c r="Q319" s="239"/>
      <c r="R319" s="239"/>
      <c r="S319" s="239"/>
      <c r="T319" s="24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1" t="s">
        <v>181</v>
      </c>
      <c r="AU319" s="241" t="s">
        <v>82</v>
      </c>
      <c r="AV319" s="13" t="s">
        <v>80</v>
      </c>
      <c r="AW319" s="13" t="s">
        <v>33</v>
      </c>
      <c r="AX319" s="13" t="s">
        <v>72</v>
      </c>
      <c r="AY319" s="241" t="s">
        <v>168</v>
      </c>
    </row>
    <row r="320" s="14" customFormat="1">
      <c r="A320" s="14"/>
      <c r="B320" s="242"/>
      <c r="C320" s="243"/>
      <c r="D320" s="225" t="s">
        <v>181</v>
      </c>
      <c r="E320" s="244" t="s">
        <v>19</v>
      </c>
      <c r="F320" s="245" t="s">
        <v>488</v>
      </c>
      <c r="G320" s="243"/>
      <c r="H320" s="246">
        <v>500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2" t="s">
        <v>181</v>
      </c>
      <c r="AU320" s="252" t="s">
        <v>82</v>
      </c>
      <c r="AV320" s="14" t="s">
        <v>82</v>
      </c>
      <c r="AW320" s="14" t="s">
        <v>33</v>
      </c>
      <c r="AX320" s="14" t="s">
        <v>72</v>
      </c>
      <c r="AY320" s="252" t="s">
        <v>168</v>
      </c>
    </row>
    <row r="321" s="2" customFormat="1" ht="16.5" customHeight="1">
      <c r="A321" s="38"/>
      <c r="B321" s="39"/>
      <c r="C321" s="258" t="s">
        <v>531</v>
      </c>
      <c r="D321" s="258" t="s">
        <v>409</v>
      </c>
      <c r="E321" s="259" t="s">
        <v>532</v>
      </c>
      <c r="F321" s="260" t="s">
        <v>533</v>
      </c>
      <c r="G321" s="261" t="s">
        <v>173</v>
      </c>
      <c r="H321" s="262">
        <v>500</v>
      </c>
      <c r="I321" s="263"/>
      <c r="J321" s="264">
        <f>ROUND(I321*H321,2)</f>
        <v>0</v>
      </c>
      <c r="K321" s="260" t="s">
        <v>19</v>
      </c>
      <c r="L321" s="265"/>
      <c r="M321" s="266" t="s">
        <v>19</v>
      </c>
      <c r="N321" s="267" t="s">
        <v>43</v>
      </c>
      <c r="O321" s="84"/>
      <c r="P321" s="221">
        <f>O321*H321</f>
        <v>0</v>
      </c>
      <c r="Q321" s="221">
        <v>0.0089999999999999993</v>
      </c>
      <c r="R321" s="221">
        <f>Q321*H321</f>
        <v>4.5</v>
      </c>
      <c r="S321" s="221">
        <v>0</v>
      </c>
      <c r="T321" s="222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3" t="s">
        <v>224</v>
      </c>
      <c r="AT321" s="223" t="s">
        <v>409</v>
      </c>
      <c r="AU321" s="223" t="s">
        <v>82</v>
      </c>
      <c r="AY321" s="17" t="s">
        <v>168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80</v>
      </c>
      <c r="BK321" s="224">
        <f>ROUND(I321*H321,2)</f>
        <v>0</v>
      </c>
      <c r="BL321" s="17" t="s">
        <v>175</v>
      </c>
      <c r="BM321" s="223" t="s">
        <v>534</v>
      </c>
    </row>
    <row r="322" s="2" customFormat="1">
      <c r="A322" s="38"/>
      <c r="B322" s="39"/>
      <c r="C322" s="40"/>
      <c r="D322" s="225" t="s">
        <v>177</v>
      </c>
      <c r="E322" s="40"/>
      <c r="F322" s="226" t="s">
        <v>533</v>
      </c>
      <c r="G322" s="40"/>
      <c r="H322" s="40"/>
      <c r="I322" s="227"/>
      <c r="J322" s="40"/>
      <c r="K322" s="40"/>
      <c r="L322" s="44"/>
      <c r="M322" s="228"/>
      <c r="N322" s="229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177</v>
      </c>
      <c r="AU322" s="17" t="s">
        <v>82</v>
      </c>
    </row>
    <row r="323" s="2" customFormat="1" ht="24.15" customHeight="1">
      <c r="A323" s="38"/>
      <c r="B323" s="39"/>
      <c r="C323" s="212" t="s">
        <v>535</v>
      </c>
      <c r="D323" s="212" t="s">
        <v>170</v>
      </c>
      <c r="E323" s="213" t="s">
        <v>536</v>
      </c>
      <c r="F323" s="214" t="s">
        <v>537</v>
      </c>
      <c r="G323" s="215" t="s">
        <v>173</v>
      </c>
      <c r="H323" s="216">
        <v>70</v>
      </c>
      <c r="I323" s="217"/>
      <c r="J323" s="218">
        <f>ROUND(I323*H323,2)</f>
        <v>0</v>
      </c>
      <c r="K323" s="214" t="s">
        <v>19</v>
      </c>
      <c r="L323" s="44"/>
      <c r="M323" s="219" t="s">
        <v>19</v>
      </c>
      <c r="N323" s="220" t="s">
        <v>43</v>
      </c>
      <c r="O323" s="84"/>
      <c r="P323" s="221">
        <f>O323*H323</f>
        <v>0</v>
      </c>
      <c r="Q323" s="221">
        <v>5.0000000000000002E-05</v>
      </c>
      <c r="R323" s="221">
        <f>Q323*H323</f>
        <v>0.0035000000000000001</v>
      </c>
      <c r="S323" s="221">
        <v>0</v>
      </c>
      <c r="T323" s="222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3" t="s">
        <v>175</v>
      </c>
      <c r="AT323" s="223" t="s">
        <v>170</v>
      </c>
      <c r="AU323" s="223" t="s">
        <v>82</v>
      </c>
      <c r="AY323" s="17" t="s">
        <v>168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17" t="s">
        <v>80</v>
      </c>
      <c r="BK323" s="224">
        <f>ROUND(I323*H323,2)</f>
        <v>0</v>
      </c>
      <c r="BL323" s="17" t="s">
        <v>175</v>
      </c>
      <c r="BM323" s="223" t="s">
        <v>538</v>
      </c>
    </row>
    <row r="324" s="2" customFormat="1">
      <c r="A324" s="38"/>
      <c r="B324" s="39"/>
      <c r="C324" s="40"/>
      <c r="D324" s="225" t="s">
        <v>177</v>
      </c>
      <c r="E324" s="40"/>
      <c r="F324" s="226" t="s">
        <v>537</v>
      </c>
      <c r="G324" s="40"/>
      <c r="H324" s="40"/>
      <c r="I324" s="227"/>
      <c r="J324" s="40"/>
      <c r="K324" s="40"/>
      <c r="L324" s="44"/>
      <c r="M324" s="228"/>
      <c r="N324" s="229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177</v>
      </c>
      <c r="AU324" s="17" t="s">
        <v>82</v>
      </c>
    </row>
    <row r="325" s="2" customFormat="1">
      <c r="A325" s="38"/>
      <c r="B325" s="39"/>
      <c r="C325" s="40"/>
      <c r="D325" s="225" t="s">
        <v>196</v>
      </c>
      <c r="E325" s="40"/>
      <c r="F325" s="253" t="s">
        <v>539</v>
      </c>
      <c r="G325" s="40"/>
      <c r="H325" s="40"/>
      <c r="I325" s="227"/>
      <c r="J325" s="40"/>
      <c r="K325" s="40"/>
      <c r="L325" s="44"/>
      <c r="M325" s="228"/>
      <c r="N325" s="229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196</v>
      </c>
      <c r="AU325" s="17" t="s">
        <v>82</v>
      </c>
    </row>
    <row r="326" s="13" customFormat="1">
      <c r="A326" s="13"/>
      <c r="B326" s="232"/>
      <c r="C326" s="233"/>
      <c r="D326" s="225" t="s">
        <v>181</v>
      </c>
      <c r="E326" s="234" t="s">
        <v>19</v>
      </c>
      <c r="F326" s="235" t="s">
        <v>329</v>
      </c>
      <c r="G326" s="233"/>
      <c r="H326" s="234" t="s">
        <v>19</v>
      </c>
      <c r="I326" s="236"/>
      <c r="J326" s="233"/>
      <c r="K326" s="233"/>
      <c r="L326" s="237"/>
      <c r="M326" s="238"/>
      <c r="N326" s="239"/>
      <c r="O326" s="239"/>
      <c r="P326" s="239"/>
      <c r="Q326" s="239"/>
      <c r="R326" s="239"/>
      <c r="S326" s="239"/>
      <c r="T326" s="24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1" t="s">
        <v>181</v>
      </c>
      <c r="AU326" s="241" t="s">
        <v>82</v>
      </c>
      <c r="AV326" s="13" t="s">
        <v>80</v>
      </c>
      <c r="AW326" s="13" t="s">
        <v>33</v>
      </c>
      <c r="AX326" s="13" t="s">
        <v>72</v>
      </c>
      <c r="AY326" s="241" t="s">
        <v>168</v>
      </c>
    </row>
    <row r="327" s="14" customFormat="1">
      <c r="A327" s="14"/>
      <c r="B327" s="242"/>
      <c r="C327" s="243"/>
      <c r="D327" s="225" t="s">
        <v>181</v>
      </c>
      <c r="E327" s="244" t="s">
        <v>19</v>
      </c>
      <c r="F327" s="245" t="s">
        <v>540</v>
      </c>
      <c r="G327" s="243"/>
      <c r="H327" s="246">
        <v>70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2" t="s">
        <v>181</v>
      </c>
      <c r="AU327" s="252" t="s">
        <v>82</v>
      </c>
      <c r="AV327" s="14" t="s">
        <v>82</v>
      </c>
      <c r="AW327" s="14" t="s">
        <v>33</v>
      </c>
      <c r="AX327" s="14" t="s">
        <v>72</v>
      </c>
      <c r="AY327" s="252" t="s">
        <v>168</v>
      </c>
    </row>
    <row r="328" s="12" customFormat="1" ht="22.8" customHeight="1">
      <c r="A328" s="12"/>
      <c r="B328" s="196"/>
      <c r="C328" s="197"/>
      <c r="D328" s="198" t="s">
        <v>71</v>
      </c>
      <c r="E328" s="210" t="s">
        <v>82</v>
      </c>
      <c r="F328" s="210" t="s">
        <v>541</v>
      </c>
      <c r="G328" s="197"/>
      <c r="H328" s="197"/>
      <c r="I328" s="200"/>
      <c r="J328" s="211">
        <f>BK328</f>
        <v>0</v>
      </c>
      <c r="K328" s="197"/>
      <c r="L328" s="202"/>
      <c r="M328" s="203"/>
      <c r="N328" s="204"/>
      <c r="O328" s="204"/>
      <c r="P328" s="205">
        <f>SUM(P329:P334)</f>
        <v>0</v>
      </c>
      <c r="Q328" s="204"/>
      <c r="R328" s="205">
        <f>SUM(R329:R334)</f>
        <v>525.46887000000004</v>
      </c>
      <c r="S328" s="204"/>
      <c r="T328" s="206">
        <f>SUM(T329:T334)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7" t="s">
        <v>80</v>
      </c>
      <c r="AT328" s="208" t="s">
        <v>71</v>
      </c>
      <c r="AU328" s="208" t="s">
        <v>80</v>
      </c>
      <c r="AY328" s="207" t="s">
        <v>168</v>
      </c>
      <c r="BK328" s="209">
        <f>SUM(BK329:BK334)</f>
        <v>0</v>
      </c>
    </row>
    <row r="329" s="2" customFormat="1" ht="37.8" customHeight="1">
      <c r="A329" s="38"/>
      <c r="B329" s="39"/>
      <c r="C329" s="212" t="s">
        <v>542</v>
      </c>
      <c r="D329" s="212" t="s">
        <v>170</v>
      </c>
      <c r="E329" s="213" t="s">
        <v>543</v>
      </c>
      <c r="F329" s="214" t="s">
        <v>544</v>
      </c>
      <c r="G329" s="215" t="s">
        <v>545</v>
      </c>
      <c r="H329" s="216">
        <v>1917</v>
      </c>
      <c r="I329" s="217"/>
      <c r="J329" s="218">
        <f>ROUND(I329*H329,2)</f>
        <v>0</v>
      </c>
      <c r="K329" s="214" t="s">
        <v>174</v>
      </c>
      <c r="L329" s="44"/>
      <c r="M329" s="219" t="s">
        <v>19</v>
      </c>
      <c r="N329" s="220" t="s">
        <v>43</v>
      </c>
      <c r="O329" s="84"/>
      <c r="P329" s="221">
        <f>O329*H329</f>
        <v>0</v>
      </c>
      <c r="Q329" s="221">
        <v>0.27411000000000002</v>
      </c>
      <c r="R329" s="221">
        <f>Q329*H329</f>
        <v>525.46887000000004</v>
      </c>
      <c r="S329" s="221">
        <v>0</v>
      </c>
      <c r="T329" s="222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3" t="s">
        <v>175</v>
      </c>
      <c r="AT329" s="223" t="s">
        <v>170</v>
      </c>
      <c r="AU329" s="223" t="s">
        <v>82</v>
      </c>
      <c r="AY329" s="17" t="s">
        <v>168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80</v>
      </c>
      <c r="BK329" s="224">
        <f>ROUND(I329*H329,2)</f>
        <v>0</v>
      </c>
      <c r="BL329" s="17" t="s">
        <v>175</v>
      </c>
      <c r="BM329" s="223" t="s">
        <v>546</v>
      </c>
    </row>
    <row r="330" s="2" customFormat="1">
      <c r="A330" s="38"/>
      <c r="B330" s="39"/>
      <c r="C330" s="40"/>
      <c r="D330" s="225" t="s">
        <v>177</v>
      </c>
      <c r="E330" s="40"/>
      <c r="F330" s="226" t="s">
        <v>547</v>
      </c>
      <c r="G330" s="40"/>
      <c r="H330" s="40"/>
      <c r="I330" s="227"/>
      <c r="J330" s="40"/>
      <c r="K330" s="40"/>
      <c r="L330" s="44"/>
      <c r="M330" s="228"/>
      <c r="N330" s="229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177</v>
      </c>
      <c r="AU330" s="17" t="s">
        <v>82</v>
      </c>
    </row>
    <row r="331" s="2" customFormat="1">
      <c r="A331" s="38"/>
      <c r="B331" s="39"/>
      <c r="C331" s="40"/>
      <c r="D331" s="230" t="s">
        <v>179</v>
      </c>
      <c r="E331" s="40"/>
      <c r="F331" s="231" t="s">
        <v>548</v>
      </c>
      <c r="G331" s="40"/>
      <c r="H331" s="40"/>
      <c r="I331" s="227"/>
      <c r="J331" s="40"/>
      <c r="K331" s="40"/>
      <c r="L331" s="44"/>
      <c r="M331" s="228"/>
      <c r="N331" s="229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179</v>
      </c>
      <c r="AU331" s="17" t="s">
        <v>82</v>
      </c>
    </row>
    <row r="332" s="2" customFormat="1">
      <c r="A332" s="38"/>
      <c r="B332" s="39"/>
      <c r="C332" s="40"/>
      <c r="D332" s="225" t="s">
        <v>196</v>
      </c>
      <c r="E332" s="40"/>
      <c r="F332" s="253" t="s">
        <v>549</v>
      </c>
      <c r="G332" s="40"/>
      <c r="H332" s="40"/>
      <c r="I332" s="227"/>
      <c r="J332" s="40"/>
      <c r="K332" s="40"/>
      <c r="L332" s="44"/>
      <c r="M332" s="228"/>
      <c r="N332" s="229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196</v>
      </c>
      <c r="AU332" s="17" t="s">
        <v>82</v>
      </c>
    </row>
    <row r="333" s="13" customFormat="1">
      <c r="A333" s="13"/>
      <c r="B333" s="232"/>
      <c r="C333" s="233"/>
      <c r="D333" s="225" t="s">
        <v>181</v>
      </c>
      <c r="E333" s="234" t="s">
        <v>19</v>
      </c>
      <c r="F333" s="235" t="s">
        <v>550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1" t="s">
        <v>181</v>
      </c>
      <c r="AU333" s="241" t="s">
        <v>82</v>
      </c>
      <c r="AV333" s="13" t="s">
        <v>80</v>
      </c>
      <c r="AW333" s="13" t="s">
        <v>33</v>
      </c>
      <c r="AX333" s="13" t="s">
        <v>72</v>
      </c>
      <c r="AY333" s="241" t="s">
        <v>168</v>
      </c>
    </row>
    <row r="334" s="14" customFormat="1">
      <c r="A334" s="14"/>
      <c r="B334" s="242"/>
      <c r="C334" s="243"/>
      <c r="D334" s="225" t="s">
        <v>181</v>
      </c>
      <c r="E334" s="244" t="s">
        <v>19</v>
      </c>
      <c r="F334" s="245" t="s">
        <v>551</v>
      </c>
      <c r="G334" s="243"/>
      <c r="H334" s="246">
        <v>1917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2" t="s">
        <v>181</v>
      </c>
      <c r="AU334" s="252" t="s">
        <v>82</v>
      </c>
      <c r="AV334" s="14" t="s">
        <v>82</v>
      </c>
      <c r="AW334" s="14" t="s">
        <v>33</v>
      </c>
      <c r="AX334" s="14" t="s">
        <v>72</v>
      </c>
      <c r="AY334" s="252" t="s">
        <v>168</v>
      </c>
    </row>
    <row r="335" s="12" customFormat="1" ht="22.8" customHeight="1">
      <c r="A335" s="12"/>
      <c r="B335" s="196"/>
      <c r="C335" s="197"/>
      <c r="D335" s="198" t="s">
        <v>71</v>
      </c>
      <c r="E335" s="210" t="s">
        <v>175</v>
      </c>
      <c r="F335" s="210" t="s">
        <v>552</v>
      </c>
      <c r="G335" s="197"/>
      <c r="H335" s="197"/>
      <c r="I335" s="200"/>
      <c r="J335" s="211">
        <f>BK335</f>
        <v>0</v>
      </c>
      <c r="K335" s="197"/>
      <c r="L335" s="202"/>
      <c r="M335" s="203"/>
      <c r="N335" s="204"/>
      <c r="O335" s="204"/>
      <c r="P335" s="205">
        <f>SUM(P336:P340)</f>
        <v>0</v>
      </c>
      <c r="Q335" s="204"/>
      <c r="R335" s="205">
        <f>SUM(R336:R340)</f>
        <v>0</v>
      </c>
      <c r="S335" s="204"/>
      <c r="T335" s="206">
        <f>SUM(T336:T340)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7" t="s">
        <v>80</v>
      </c>
      <c r="AT335" s="208" t="s">
        <v>71</v>
      </c>
      <c r="AU335" s="208" t="s">
        <v>80</v>
      </c>
      <c r="AY335" s="207" t="s">
        <v>168</v>
      </c>
      <c r="BK335" s="209">
        <f>SUM(BK336:BK340)</f>
        <v>0</v>
      </c>
    </row>
    <row r="336" s="2" customFormat="1" ht="16.5" customHeight="1">
      <c r="A336" s="38"/>
      <c r="B336" s="39"/>
      <c r="C336" s="212" t="s">
        <v>553</v>
      </c>
      <c r="D336" s="212" t="s">
        <v>170</v>
      </c>
      <c r="E336" s="213" t="s">
        <v>554</v>
      </c>
      <c r="F336" s="214" t="s">
        <v>555</v>
      </c>
      <c r="G336" s="215" t="s">
        <v>258</v>
      </c>
      <c r="H336" s="216">
        <v>95.849999999999994</v>
      </c>
      <c r="I336" s="217"/>
      <c r="J336" s="218">
        <f>ROUND(I336*H336,2)</f>
        <v>0</v>
      </c>
      <c r="K336" s="214" t="s">
        <v>174</v>
      </c>
      <c r="L336" s="44"/>
      <c r="M336" s="219" t="s">
        <v>19</v>
      </c>
      <c r="N336" s="220" t="s">
        <v>43</v>
      </c>
      <c r="O336" s="84"/>
      <c r="P336" s="221">
        <f>O336*H336</f>
        <v>0</v>
      </c>
      <c r="Q336" s="221">
        <v>0</v>
      </c>
      <c r="R336" s="221">
        <f>Q336*H336</f>
        <v>0</v>
      </c>
      <c r="S336" s="221">
        <v>0</v>
      </c>
      <c r="T336" s="222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3" t="s">
        <v>175</v>
      </c>
      <c r="AT336" s="223" t="s">
        <v>170</v>
      </c>
      <c r="AU336" s="223" t="s">
        <v>82</v>
      </c>
      <c r="AY336" s="17" t="s">
        <v>168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80</v>
      </c>
      <c r="BK336" s="224">
        <f>ROUND(I336*H336,2)</f>
        <v>0</v>
      </c>
      <c r="BL336" s="17" t="s">
        <v>175</v>
      </c>
      <c r="BM336" s="223" t="s">
        <v>556</v>
      </c>
    </row>
    <row r="337" s="2" customFormat="1">
      <c r="A337" s="38"/>
      <c r="B337" s="39"/>
      <c r="C337" s="40"/>
      <c r="D337" s="225" t="s">
        <v>177</v>
      </c>
      <c r="E337" s="40"/>
      <c r="F337" s="226" t="s">
        <v>557</v>
      </c>
      <c r="G337" s="40"/>
      <c r="H337" s="40"/>
      <c r="I337" s="227"/>
      <c r="J337" s="40"/>
      <c r="K337" s="40"/>
      <c r="L337" s="44"/>
      <c r="M337" s="228"/>
      <c r="N337" s="229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177</v>
      </c>
      <c r="AU337" s="17" t="s">
        <v>82</v>
      </c>
    </row>
    <row r="338" s="2" customFormat="1">
      <c r="A338" s="38"/>
      <c r="B338" s="39"/>
      <c r="C338" s="40"/>
      <c r="D338" s="230" t="s">
        <v>179</v>
      </c>
      <c r="E338" s="40"/>
      <c r="F338" s="231" t="s">
        <v>558</v>
      </c>
      <c r="G338" s="40"/>
      <c r="H338" s="40"/>
      <c r="I338" s="227"/>
      <c r="J338" s="40"/>
      <c r="K338" s="40"/>
      <c r="L338" s="44"/>
      <c r="M338" s="228"/>
      <c r="N338" s="229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179</v>
      </c>
      <c r="AU338" s="17" t="s">
        <v>82</v>
      </c>
    </row>
    <row r="339" s="13" customFormat="1">
      <c r="A339" s="13"/>
      <c r="B339" s="232"/>
      <c r="C339" s="233"/>
      <c r="D339" s="225" t="s">
        <v>181</v>
      </c>
      <c r="E339" s="234" t="s">
        <v>19</v>
      </c>
      <c r="F339" s="235" t="s">
        <v>550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1" t="s">
        <v>181</v>
      </c>
      <c r="AU339" s="241" t="s">
        <v>82</v>
      </c>
      <c r="AV339" s="13" t="s">
        <v>80</v>
      </c>
      <c r="AW339" s="13" t="s">
        <v>33</v>
      </c>
      <c r="AX339" s="13" t="s">
        <v>72</v>
      </c>
      <c r="AY339" s="241" t="s">
        <v>168</v>
      </c>
    </row>
    <row r="340" s="14" customFormat="1">
      <c r="A340" s="14"/>
      <c r="B340" s="242"/>
      <c r="C340" s="243"/>
      <c r="D340" s="225" t="s">
        <v>181</v>
      </c>
      <c r="E340" s="244" t="s">
        <v>19</v>
      </c>
      <c r="F340" s="245" t="s">
        <v>559</v>
      </c>
      <c r="G340" s="243"/>
      <c r="H340" s="246">
        <v>95.849999999999994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2" t="s">
        <v>181</v>
      </c>
      <c r="AU340" s="252" t="s">
        <v>82</v>
      </c>
      <c r="AV340" s="14" t="s">
        <v>82</v>
      </c>
      <c r="AW340" s="14" t="s">
        <v>33</v>
      </c>
      <c r="AX340" s="14" t="s">
        <v>72</v>
      </c>
      <c r="AY340" s="252" t="s">
        <v>168</v>
      </c>
    </row>
    <row r="341" s="12" customFormat="1" ht="22.8" customHeight="1">
      <c r="A341" s="12"/>
      <c r="B341" s="196"/>
      <c r="C341" s="197"/>
      <c r="D341" s="198" t="s">
        <v>71</v>
      </c>
      <c r="E341" s="210" t="s">
        <v>203</v>
      </c>
      <c r="F341" s="210" t="s">
        <v>560</v>
      </c>
      <c r="G341" s="197"/>
      <c r="H341" s="197"/>
      <c r="I341" s="200"/>
      <c r="J341" s="211">
        <f>BK341</f>
        <v>0</v>
      </c>
      <c r="K341" s="197"/>
      <c r="L341" s="202"/>
      <c r="M341" s="203"/>
      <c r="N341" s="204"/>
      <c r="O341" s="204"/>
      <c r="P341" s="205">
        <f>SUM(P342:P462)</f>
        <v>0</v>
      </c>
      <c r="Q341" s="204"/>
      <c r="R341" s="205">
        <f>SUM(R342:R462)</f>
        <v>1724.9760000000001</v>
      </c>
      <c r="S341" s="204"/>
      <c r="T341" s="206">
        <f>SUM(T342:T462)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07" t="s">
        <v>80</v>
      </c>
      <c r="AT341" s="208" t="s">
        <v>71</v>
      </c>
      <c r="AU341" s="208" t="s">
        <v>80</v>
      </c>
      <c r="AY341" s="207" t="s">
        <v>168</v>
      </c>
      <c r="BK341" s="209">
        <f>SUM(BK342:BK462)</f>
        <v>0</v>
      </c>
    </row>
    <row r="342" s="2" customFormat="1" ht="16.5" customHeight="1">
      <c r="A342" s="38"/>
      <c r="B342" s="39"/>
      <c r="C342" s="212" t="s">
        <v>561</v>
      </c>
      <c r="D342" s="212" t="s">
        <v>170</v>
      </c>
      <c r="E342" s="213" t="s">
        <v>562</v>
      </c>
      <c r="F342" s="214" t="s">
        <v>563</v>
      </c>
      <c r="G342" s="215" t="s">
        <v>218</v>
      </c>
      <c r="H342" s="216">
        <v>24328.59</v>
      </c>
      <c r="I342" s="217"/>
      <c r="J342" s="218">
        <f>ROUND(I342*H342,2)</f>
        <v>0</v>
      </c>
      <c r="K342" s="214" t="s">
        <v>174</v>
      </c>
      <c r="L342" s="44"/>
      <c r="M342" s="219" t="s">
        <v>19</v>
      </c>
      <c r="N342" s="220" t="s">
        <v>43</v>
      </c>
      <c r="O342" s="84"/>
      <c r="P342" s="221">
        <f>O342*H342</f>
        <v>0</v>
      </c>
      <c r="Q342" s="221">
        <v>0</v>
      </c>
      <c r="R342" s="221">
        <f>Q342*H342</f>
        <v>0</v>
      </c>
      <c r="S342" s="221">
        <v>0</v>
      </c>
      <c r="T342" s="222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3" t="s">
        <v>175</v>
      </c>
      <c r="AT342" s="223" t="s">
        <v>170</v>
      </c>
      <c r="AU342" s="223" t="s">
        <v>82</v>
      </c>
      <c r="AY342" s="17" t="s">
        <v>168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80</v>
      </c>
      <c r="BK342" s="224">
        <f>ROUND(I342*H342,2)</f>
        <v>0</v>
      </c>
      <c r="BL342" s="17" t="s">
        <v>175</v>
      </c>
      <c r="BM342" s="223" t="s">
        <v>564</v>
      </c>
    </row>
    <row r="343" s="2" customFormat="1">
      <c r="A343" s="38"/>
      <c r="B343" s="39"/>
      <c r="C343" s="40"/>
      <c r="D343" s="225" t="s">
        <v>177</v>
      </c>
      <c r="E343" s="40"/>
      <c r="F343" s="226" t="s">
        <v>565</v>
      </c>
      <c r="G343" s="40"/>
      <c r="H343" s="40"/>
      <c r="I343" s="227"/>
      <c r="J343" s="40"/>
      <c r="K343" s="40"/>
      <c r="L343" s="44"/>
      <c r="M343" s="228"/>
      <c r="N343" s="229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177</v>
      </c>
      <c r="AU343" s="17" t="s">
        <v>82</v>
      </c>
    </row>
    <row r="344" s="2" customFormat="1">
      <c r="A344" s="38"/>
      <c r="B344" s="39"/>
      <c r="C344" s="40"/>
      <c r="D344" s="230" t="s">
        <v>179</v>
      </c>
      <c r="E344" s="40"/>
      <c r="F344" s="231" t="s">
        <v>566</v>
      </c>
      <c r="G344" s="40"/>
      <c r="H344" s="40"/>
      <c r="I344" s="227"/>
      <c r="J344" s="40"/>
      <c r="K344" s="40"/>
      <c r="L344" s="44"/>
      <c r="M344" s="228"/>
      <c r="N344" s="229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179</v>
      </c>
      <c r="AU344" s="17" t="s">
        <v>82</v>
      </c>
    </row>
    <row r="345" s="13" customFormat="1">
      <c r="A345" s="13"/>
      <c r="B345" s="232"/>
      <c r="C345" s="233"/>
      <c r="D345" s="225" t="s">
        <v>181</v>
      </c>
      <c r="E345" s="234" t="s">
        <v>19</v>
      </c>
      <c r="F345" s="235" t="s">
        <v>468</v>
      </c>
      <c r="G345" s="233"/>
      <c r="H345" s="234" t="s">
        <v>19</v>
      </c>
      <c r="I345" s="236"/>
      <c r="J345" s="233"/>
      <c r="K345" s="233"/>
      <c r="L345" s="237"/>
      <c r="M345" s="238"/>
      <c r="N345" s="239"/>
      <c r="O345" s="239"/>
      <c r="P345" s="239"/>
      <c r="Q345" s="239"/>
      <c r="R345" s="239"/>
      <c r="S345" s="239"/>
      <c r="T345" s="24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1" t="s">
        <v>181</v>
      </c>
      <c r="AU345" s="241" t="s">
        <v>82</v>
      </c>
      <c r="AV345" s="13" t="s">
        <v>80</v>
      </c>
      <c r="AW345" s="13" t="s">
        <v>33</v>
      </c>
      <c r="AX345" s="13" t="s">
        <v>72</v>
      </c>
      <c r="AY345" s="241" t="s">
        <v>168</v>
      </c>
    </row>
    <row r="346" s="13" customFormat="1">
      <c r="A346" s="13"/>
      <c r="B346" s="232"/>
      <c r="C346" s="233"/>
      <c r="D346" s="225" t="s">
        <v>181</v>
      </c>
      <c r="E346" s="234" t="s">
        <v>19</v>
      </c>
      <c r="F346" s="235" t="s">
        <v>567</v>
      </c>
      <c r="G346" s="233"/>
      <c r="H346" s="234" t="s">
        <v>19</v>
      </c>
      <c r="I346" s="236"/>
      <c r="J346" s="233"/>
      <c r="K346" s="233"/>
      <c r="L346" s="237"/>
      <c r="M346" s="238"/>
      <c r="N346" s="239"/>
      <c r="O346" s="239"/>
      <c r="P346" s="239"/>
      <c r="Q346" s="239"/>
      <c r="R346" s="239"/>
      <c r="S346" s="239"/>
      <c r="T346" s="24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1" t="s">
        <v>181</v>
      </c>
      <c r="AU346" s="241" t="s">
        <v>82</v>
      </c>
      <c r="AV346" s="13" t="s">
        <v>80</v>
      </c>
      <c r="AW346" s="13" t="s">
        <v>33</v>
      </c>
      <c r="AX346" s="13" t="s">
        <v>72</v>
      </c>
      <c r="AY346" s="241" t="s">
        <v>168</v>
      </c>
    </row>
    <row r="347" s="14" customFormat="1">
      <c r="A347" s="14"/>
      <c r="B347" s="242"/>
      <c r="C347" s="243"/>
      <c r="D347" s="225" t="s">
        <v>181</v>
      </c>
      <c r="E347" s="244" t="s">
        <v>19</v>
      </c>
      <c r="F347" s="245" t="s">
        <v>568</v>
      </c>
      <c r="G347" s="243"/>
      <c r="H347" s="246">
        <v>31982.299999999999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2" t="s">
        <v>181</v>
      </c>
      <c r="AU347" s="252" t="s">
        <v>82</v>
      </c>
      <c r="AV347" s="14" t="s">
        <v>82</v>
      </c>
      <c r="AW347" s="14" t="s">
        <v>33</v>
      </c>
      <c r="AX347" s="14" t="s">
        <v>72</v>
      </c>
      <c r="AY347" s="252" t="s">
        <v>168</v>
      </c>
    </row>
    <row r="348" s="14" customFormat="1">
      <c r="A348" s="14"/>
      <c r="B348" s="242"/>
      <c r="C348" s="243"/>
      <c r="D348" s="225" t="s">
        <v>181</v>
      </c>
      <c r="E348" s="244" t="s">
        <v>19</v>
      </c>
      <c r="F348" s="245" t="s">
        <v>569</v>
      </c>
      <c r="G348" s="243"/>
      <c r="H348" s="246">
        <v>-7653.71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2" t="s">
        <v>181</v>
      </c>
      <c r="AU348" s="252" t="s">
        <v>82</v>
      </c>
      <c r="AV348" s="14" t="s">
        <v>82</v>
      </c>
      <c r="AW348" s="14" t="s">
        <v>33</v>
      </c>
      <c r="AX348" s="14" t="s">
        <v>72</v>
      </c>
      <c r="AY348" s="252" t="s">
        <v>168</v>
      </c>
    </row>
    <row r="349" s="2" customFormat="1" ht="16.5" customHeight="1">
      <c r="A349" s="38"/>
      <c r="B349" s="39"/>
      <c r="C349" s="212" t="s">
        <v>570</v>
      </c>
      <c r="D349" s="212" t="s">
        <v>170</v>
      </c>
      <c r="E349" s="213" t="s">
        <v>571</v>
      </c>
      <c r="F349" s="214" t="s">
        <v>572</v>
      </c>
      <c r="G349" s="215" t="s">
        <v>218</v>
      </c>
      <c r="H349" s="216">
        <v>38857</v>
      </c>
      <c r="I349" s="217"/>
      <c r="J349" s="218">
        <f>ROUND(I349*H349,2)</f>
        <v>0</v>
      </c>
      <c r="K349" s="214" t="s">
        <v>174</v>
      </c>
      <c r="L349" s="44"/>
      <c r="M349" s="219" t="s">
        <v>19</v>
      </c>
      <c r="N349" s="220" t="s">
        <v>43</v>
      </c>
      <c r="O349" s="84"/>
      <c r="P349" s="221">
        <f>O349*H349</f>
        <v>0</v>
      </c>
      <c r="Q349" s="221">
        <v>0</v>
      </c>
      <c r="R349" s="221">
        <f>Q349*H349</f>
        <v>0</v>
      </c>
      <c r="S349" s="221">
        <v>0</v>
      </c>
      <c r="T349" s="222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3" t="s">
        <v>175</v>
      </c>
      <c r="AT349" s="223" t="s">
        <v>170</v>
      </c>
      <c r="AU349" s="223" t="s">
        <v>82</v>
      </c>
      <c r="AY349" s="17" t="s">
        <v>168</v>
      </c>
      <c r="BE349" s="224">
        <f>IF(N349="základní",J349,0)</f>
        <v>0</v>
      </c>
      <c r="BF349" s="224">
        <f>IF(N349="snížená",J349,0)</f>
        <v>0</v>
      </c>
      <c r="BG349" s="224">
        <f>IF(N349="zákl. přenesená",J349,0)</f>
        <v>0</v>
      </c>
      <c r="BH349" s="224">
        <f>IF(N349="sníž. přenesená",J349,0)</f>
        <v>0</v>
      </c>
      <c r="BI349" s="224">
        <f>IF(N349="nulová",J349,0)</f>
        <v>0</v>
      </c>
      <c r="BJ349" s="17" t="s">
        <v>80</v>
      </c>
      <c r="BK349" s="224">
        <f>ROUND(I349*H349,2)</f>
        <v>0</v>
      </c>
      <c r="BL349" s="17" t="s">
        <v>175</v>
      </c>
      <c r="BM349" s="223" t="s">
        <v>573</v>
      </c>
    </row>
    <row r="350" s="2" customFormat="1">
      <c r="A350" s="38"/>
      <c r="B350" s="39"/>
      <c r="C350" s="40"/>
      <c r="D350" s="225" t="s">
        <v>177</v>
      </c>
      <c r="E350" s="40"/>
      <c r="F350" s="226" t="s">
        <v>574</v>
      </c>
      <c r="G350" s="40"/>
      <c r="H350" s="40"/>
      <c r="I350" s="227"/>
      <c r="J350" s="40"/>
      <c r="K350" s="40"/>
      <c r="L350" s="44"/>
      <c r="M350" s="228"/>
      <c r="N350" s="229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177</v>
      </c>
      <c r="AU350" s="17" t="s">
        <v>82</v>
      </c>
    </row>
    <row r="351" s="2" customFormat="1">
      <c r="A351" s="38"/>
      <c r="B351" s="39"/>
      <c r="C351" s="40"/>
      <c r="D351" s="230" t="s">
        <v>179</v>
      </c>
      <c r="E351" s="40"/>
      <c r="F351" s="231" t="s">
        <v>575</v>
      </c>
      <c r="G351" s="40"/>
      <c r="H351" s="40"/>
      <c r="I351" s="227"/>
      <c r="J351" s="40"/>
      <c r="K351" s="40"/>
      <c r="L351" s="44"/>
      <c r="M351" s="228"/>
      <c r="N351" s="229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179</v>
      </c>
      <c r="AU351" s="17" t="s">
        <v>82</v>
      </c>
    </row>
    <row r="352" s="2" customFormat="1">
      <c r="A352" s="38"/>
      <c r="B352" s="39"/>
      <c r="C352" s="40"/>
      <c r="D352" s="225" t="s">
        <v>196</v>
      </c>
      <c r="E352" s="40"/>
      <c r="F352" s="253" t="s">
        <v>576</v>
      </c>
      <c r="G352" s="40"/>
      <c r="H352" s="40"/>
      <c r="I352" s="227"/>
      <c r="J352" s="40"/>
      <c r="K352" s="40"/>
      <c r="L352" s="44"/>
      <c r="M352" s="228"/>
      <c r="N352" s="229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196</v>
      </c>
      <c r="AU352" s="17" t="s">
        <v>82</v>
      </c>
    </row>
    <row r="353" s="13" customFormat="1">
      <c r="A353" s="13"/>
      <c r="B353" s="232"/>
      <c r="C353" s="233"/>
      <c r="D353" s="225" t="s">
        <v>181</v>
      </c>
      <c r="E353" s="234" t="s">
        <v>19</v>
      </c>
      <c r="F353" s="235" t="s">
        <v>468</v>
      </c>
      <c r="G353" s="233"/>
      <c r="H353" s="234" t="s">
        <v>19</v>
      </c>
      <c r="I353" s="236"/>
      <c r="J353" s="233"/>
      <c r="K353" s="233"/>
      <c r="L353" s="237"/>
      <c r="M353" s="238"/>
      <c r="N353" s="239"/>
      <c r="O353" s="239"/>
      <c r="P353" s="239"/>
      <c r="Q353" s="239"/>
      <c r="R353" s="239"/>
      <c r="S353" s="239"/>
      <c r="T353" s="24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1" t="s">
        <v>181</v>
      </c>
      <c r="AU353" s="241" t="s">
        <v>82</v>
      </c>
      <c r="AV353" s="13" t="s">
        <v>80</v>
      </c>
      <c r="AW353" s="13" t="s">
        <v>33</v>
      </c>
      <c r="AX353" s="13" t="s">
        <v>72</v>
      </c>
      <c r="AY353" s="241" t="s">
        <v>168</v>
      </c>
    </row>
    <row r="354" s="13" customFormat="1">
      <c r="A354" s="13"/>
      <c r="B354" s="232"/>
      <c r="C354" s="233"/>
      <c r="D354" s="225" t="s">
        <v>181</v>
      </c>
      <c r="E354" s="234" t="s">
        <v>19</v>
      </c>
      <c r="F354" s="235" t="s">
        <v>577</v>
      </c>
      <c r="G354" s="233"/>
      <c r="H354" s="234" t="s">
        <v>19</v>
      </c>
      <c r="I354" s="236"/>
      <c r="J354" s="233"/>
      <c r="K354" s="233"/>
      <c r="L354" s="237"/>
      <c r="M354" s="238"/>
      <c r="N354" s="239"/>
      <c r="O354" s="239"/>
      <c r="P354" s="239"/>
      <c r="Q354" s="239"/>
      <c r="R354" s="239"/>
      <c r="S354" s="239"/>
      <c r="T354" s="24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1" t="s">
        <v>181</v>
      </c>
      <c r="AU354" s="241" t="s">
        <v>82</v>
      </c>
      <c r="AV354" s="13" t="s">
        <v>80</v>
      </c>
      <c r="AW354" s="13" t="s">
        <v>33</v>
      </c>
      <c r="AX354" s="13" t="s">
        <v>72</v>
      </c>
      <c r="AY354" s="241" t="s">
        <v>168</v>
      </c>
    </row>
    <row r="355" s="14" customFormat="1">
      <c r="A355" s="14"/>
      <c r="B355" s="242"/>
      <c r="C355" s="243"/>
      <c r="D355" s="225" t="s">
        <v>181</v>
      </c>
      <c r="E355" s="244" t="s">
        <v>19</v>
      </c>
      <c r="F355" s="245" t="s">
        <v>578</v>
      </c>
      <c r="G355" s="243"/>
      <c r="H355" s="246">
        <v>38857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2" t="s">
        <v>181</v>
      </c>
      <c r="AU355" s="252" t="s">
        <v>82</v>
      </c>
      <c r="AV355" s="14" t="s">
        <v>82</v>
      </c>
      <c r="AW355" s="14" t="s">
        <v>33</v>
      </c>
      <c r="AX355" s="14" t="s">
        <v>72</v>
      </c>
      <c r="AY355" s="252" t="s">
        <v>168</v>
      </c>
    </row>
    <row r="356" s="2" customFormat="1" ht="16.5" customHeight="1">
      <c r="A356" s="38"/>
      <c r="B356" s="39"/>
      <c r="C356" s="212" t="s">
        <v>579</v>
      </c>
      <c r="D356" s="212" t="s">
        <v>170</v>
      </c>
      <c r="E356" s="213" t="s">
        <v>580</v>
      </c>
      <c r="F356" s="214" t="s">
        <v>581</v>
      </c>
      <c r="G356" s="215" t="s">
        <v>218</v>
      </c>
      <c r="H356" s="216">
        <v>1526.77</v>
      </c>
      <c r="I356" s="217"/>
      <c r="J356" s="218">
        <f>ROUND(I356*H356,2)</f>
        <v>0</v>
      </c>
      <c r="K356" s="214" t="s">
        <v>174</v>
      </c>
      <c r="L356" s="44"/>
      <c r="M356" s="219" t="s">
        <v>19</v>
      </c>
      <c r="N356" s="220" t="s">
        <v>43</v>
      </c>
      <c r="O356" s="84"/>
      <c r="P356" s="221">
        <f>O356*H356</f>
        <v>0</v>
      </c>
      <c r="Q356" s="221">
        <v>0</v>
      </c>
      <c r="R356" s="221">
        <f>Q356*H356</f>
        <v>0</v>
      </c>
      <c r="S356" s="221">
        <v>0</v>
      </c>
      <c r="T356" s="222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3" t="s">
        <v>175</v>
      </c>
      <c r="AT356" s="223" t="s">
        <v>170</v>
      </c>
      <c r="AU356" s="223" t="s">
        <v>82</v>
      </c>
      <c r="AY356" s="17" t="s">
        <v>168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80</v>
      </c>
      <c r="BK356" s="224">
        <f>ROUND(I356*H356,2)</f>
        <v>0</v>
      </c>
      <c r="BL356" s="17" t="s">
        <v>175</v>
      </c>
      <c r="BM356" s="223" t="s">
        <v>582</v>
      </c>
    </row>
    <row r="357" s="2" customFormat="1">
      <c r="A357" s="38"/>
      <c r="B357" s="39"/>
      <c r="C357" s="40"/>
      <c r="D357" s="225" t="s">
        <v>177</v>
      </c>
      <c r="E357" s="40"/>
      <c r="F357" s="226" t="s">
        <v>583</v>
      </c>
      <c r="G357" s="40"/>
      <c r="H357" s="40"/>
      <c r="I357" s="227"/>
      <c r="J357" s="40"/>
      <c r="K357" s="40"/>
      <c r="L357" s="44"/>
      <c r="M357" s="228"/>
      <c r="N357" s="229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177</v>
      </c>
      <c r="AU357" s="17" t="s">
        <v>82</v>
      </c>
    </row>
    <row r="358" s="2" customFormat="1">
      <c r="A358" s="38"/>
      <c r="B358" s="39"/>
      <c r="C358" s="40"/>
      <c r="D358" s="230" t="s">
        <v>179</v>
      </c>
      <c r="E358" s="40"/>
      <c r="F358" s="231" t="s">
        <v>584</v>
      </c>
      <c r="G358" s="40"/>
      <c r="H358" s="40"/>
      <c r="I358" s="227"/>
      <c r="J358" s="40"/>
      <c r="K358" s="40"/>
      <c r="L358" s="44"/>
      <c r="M358" s="228"/>
      <c r="N358" s="229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179</v>
      </c>
      <c r="AU358" s="17" t="s">
        <v>82</v>
      </c>
    </row>
    <row r="359" s="13" customFormat="1">
      <c r="A359" s="13"/>
      <c r="B359" s="232"/>
      <c r="C359" s="233"/>
      <c r="D359" s="225" t="s">
        <v>181</v>
      </c>
      <c r="E359" s="234" t="s">
        <v>19</v>
      </c>
      <c r="F359" s="235" t="s">
        <v>585</v>
      </c>
      <c r="G359" s="233"/>
      <c r="H359" s="234" t="s">
        <v>19</v>
      </c>
      <c r="I359" s="236"/>
      <c r="J359" s="233"/>
      <c r="K359" s="233"/>
      <c r="L359" s="237"/>
      <c r="M359" s="238"/>
      <c r="N359" s="239"/>
      <c r="O359" s="239"/>
      <c r="P359" s="239"/>
      <c r="Q359" s="239"/>
      <c r="R359" s="239"/>
      <c r="S359" s="239"/>
      <c r="T359" s="24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1" t="s">
        <v>181</v>
      </c>
      <c r="AU359" s="241" t="s">
        <v>82</v>
      </c>
      <c r="AV359" s="13" t="s">
        <v>80</v>
      </c>
      <c r="AW359" s="13" t="s">
        <v>33</v>
      </c>
      <c r="AX359" s="13" t="s">
        <v>72</v>
      </c>
      <c r="AY359" s="241" t="s">
        <v>168</v>
      </c>
    </row>
    <row r="360" s="13" customFormat="1">
      <c r="A360" s="13"/>
      <c r="B360" s="232"/>
      <c r="C360" s="233"/>
      <c r="D360" s="225" t="s">
        <v>181</v>
      </c>
      <c r="E360" s="234" t="s">
        <v>19</v>
      </c>
      <c r="F360" s="235" t="s">
        <v>586</v>
      </c>
      <c r="G360" s="233"/>
      <c r="H360" s="234" t="s">
        <v>19</v>
      </c>
      <c r="I360" s="236"/>
      <c r="J360" s="233"/>
      <c r="K360" s="233"/>
      <c r="L360" s="237"/>
      <c r="M360" s="238"/>
      <c r="N360" s="239"/>
      <c r="O360" s="239"/>
      <c r="P360" s="239"/>
      <c r="Q360" s="239"/>
      <c r="R360" s="239"/>
      <c r="S360" s="239"/>
      <c r="T360" s="24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1" t="s">
        <v>181</v>
      </c>
      <c r="AU360" s="241" t="s">
        <v>82</v>
      </c>
      <c r="AV360" s="13" t="s">
        <v>80</v>
      </c>
      <c r="AW360" s="13" t="s">
        <v>33</v>
      </c>
      <c r="AX360" s="13" t="s">
        <v>72</v>
      </c>
      <c r="AY360" s="241" t="s">
        <v>168</v>
      </c>
    </row>
    <row r="361" s="13" customFormat="1">
      <c r="A361" s="13"/>
      <c r="B361" s="232"/>
      <c r="C361" s="233"/>
      <c r="D361" s="225" t="s">
        <v>181</v>
      </c>
      <c r="E361" s="234" t="s">
        <v>19</v>
      </c>
      <c r="F361" s="235" t="s">
        <v>587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1" t="s">
        <v>181</v>
      </c>
      <c r="AU361" s="241" t="s">
        <v>82</v>
      </c>
      <c r="AV361" s="13" t="s">
        <v>80</v>
      </c>
      <c r="AW361" s="13" t="s">
        <v>33</v>
      </c>
      <c r="AX361" s="13" t="s">
        <v>72</v>
      </c>
      <c r="AY361" s="241" t="s">
        <v>168</v>
      </c>
    </row>
    <row r="362" s="14" customFormat="1">
      <c r="A362" s="14"/>
      <c r="B362" s="242"/>
      <c r="C362" s="243"/>
      <c r="D362" s="225" t="s">
        <v>181</v>
      </c>
      <c r="E362" s="244" t="s">
        <v>19</v>
      </c>
      <c r="F362" s="245" t="s">
        <v>588</v>
      </c>
      <c r="G362" s="243"/>
      <c r="H362" s="246">
        <v>52.899999999999999</v>
      </c>
      <c r="I362" s="247"/>
      <c r="J362" s="243"/>
      <c r="K362" s="243"/>
      <c r="L362" s="248"/>
      <c r="M362" s="249"/>
      <c r="N362" s="250"/>
      <c r="O362" s="250"/>
      <c r="P362" s="250"/>
      <c r="Q362" s="250"/>
      <c r="R362" s="250"/>
      <c r="S362" s="250"/>
      <c r="T362" s="25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2" t="s">
        <v>181</v>
      </c>
      <c r="AU362" s="252" t="s">
        <v>82</v>
      </c>
      <c r="AV362" s="14" t="s">
        <v>82</v>
      </c>
      <c r="AW362" s="14" t="s">
        <v>33</v>
      </c>
      <c r="AX362" s="14" t="s">
        <v>72</v>
      </c>
      <c r="AY362" s="252" t="s">
        <v>168</v>
      </c>
    </row>
    <row r="363" s="14" customFormat="1">
      <c r="A363" s="14"/>
      <c r="B363" s="242"/>
      <c r="C363" s="243"/>
      <c r="D363" s="225" t="s">
        <v>181</v>
      </c>
      <c r="E363" s="244" t="s">
        <v>19</v>
      </c>
      <c r="F363" s="245" t="s">
        <v>589</v>
      </c>
      <c r="G363" s="243"/>
      <c r="H363" s="246">
        <v>42.700000000000003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2" t="s">
        <v>181</v>
      </c>
      <c r="AU363" s="252" t="s">
        <v>82</v>
      </c>
      <c r="AV363" s="14" t="s">
        <v>82</v>
      </c>
      <c r="AW363" s="14" t="s">
        <v>33</v>
      </c>
      <c r="AX363" s="14" t="s">
        <v>72</v>
      </c>
      <c r="AY363" s="252" t="s">
        <v>168</v>
      </c>
    </row>
    <row r="364" s="14" customFormat="1">
      <c r="A364" s="14"/>
      <c r="B364" s="242"/>
      <c r="C364" s="243"/>
      <c r="D364" s="225" t="s">
        <v>181</v>
      </c>
      <c r="E364" s="244" t="s">
        <v>19</v>
      </c>
      <c r="F364" s="245" t="s">
        <v>590</v>
      </c>
      <c r="G364" s="243"/>
      <c r="H364" s="246">
        <v>65.099999999999994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2" t="s">
        <v>181</v>
      </c>
      <c r="AU364" s="252" t="s">
        <v>82</v>
      </c>
      <c r="AV364" s="14" t="s">
        <v>82</v>
      </c>
      <c r="AW364" s="14" t="s">
        <v>33</v>
      </c>
      <c r="AX364" s="14" t="s">
        <v>72</v>
      </c>
      <c r="AY364" s="252" t="s">
        <v>168</v>
      </c>
    </row>
    <row r="365" s="14" customFormat="1">
      <c r="A365" s="14"/>
      <c r="B365" s="242"/>
      <c r="C365" s="243"/>
      <c r="D365" s="225" t="s">
        <v>181</v>
      </c>
      <c r="E365" s="244" t="s">
        <v>19</v>
      </c>
      <c r="F365" s="245" t="s">
        <v>591</v>
      </c>
      <c r="G365" s="243"/>
      <c r="H365" s="246">
        <v>141.40000000000001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2" t="s">
        <v>181</v>
      </c>
      <c r="AU365" s="252" t="s">
        <v>82</v>
      </c>
      <c r="AV365" s="14" t="s">
        <v>82</v>
      </c>
      <c r="AW365" s="14" t="s">
        <v>33</v>
      </c>
      <c r="AX365" s="14" t="s">
        <v>72</v>
      </c>
      <c r="AY365" s="252" t="s">
        <v>168</v>
      </c>
    </row>
    <row r="366" s="14" customFormat="1">
      <c r="A366" s="14"/>
      <c r="B366" s="242"/>
      <c r="C366" s="243"/>
      <c r="D366" s="225" t="s">
        <v>181</v>
      </c>
      <c r="E366" s="244" t="s">
        <v>19</v>
      </c>
      <c r="F366" s="245" t="s">
        <v>592</v>
      </c>
      <c r="G366" s="243"/>
      <c r="H366" s="246">
        <v>161</v>
      </c>
      <c r="I366" s="247"/>
      <c r="J366" s="243"/>
      <c r="K366" s="243"/>
      <c r="L366" s="248"/>
      <c r="M366" s="249"/>
      <c r="N366" s="250"/>
      <c r="O366" s="250"/>
      <c r="P366" s="250"/>
      <c r="Q366" s="250"/>
      <c r="R366" s="250"/>
      <c r="S366" s="250"/>
      <c r="T366" s="25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2" t="s">
        <v>181</v>
      </c>
      <c r="AU366" s="252" t="s">
        <v>82</v>
      </c>
      <c r="AV366" s="14" t="s">
        <v>82</v>
      </c>
      <c r="AW366" s="14" t="s">
        <v>33</v>
      </c>
      <c r="AX366" s="14" t="s">
        <v>72</v>
      </c>
      <c r="AY366" s="252" t="s">
        <v>168</v>
      </c>
    </row>
    <row r="367" s="14" customFormat="1">
      <c r="A367" s="14"/>
      <c r="B367" s="242"/>
      <c r="C367" s="243"/>
      <c r="D367" s="225" t="s">
        <v>181</v>
      </c>
      <c r="E367" s="244" t="s">
        <v>19</v>
      </c>
      <c r="F367" s="245" t="s">
        <v>593</v>
      </c>
      <c r="G367" s="243"/>
      <c r="H367" s="246">
        <v>559.89999999999998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2" t="s">
        <v>181</v>
      </c>
      <c r="AU367" s="252" t="s">
        <v>82</v>
      </c>
      <c r="AV367" s="14" t="s">
        <v>82</v>
      </c>
      <c r="AW367" s="14" t="s">
        <v>33</v>
      </c>
      <c r="AX367" s="14" t="s">
        <v>72</v>
      </c>
      <c r="AY367" s="252" t="s">
        <v>168</v>
      </c>
    </row>
    <row r="368" s="13" customFormat="1">
      <c r="A368" s="13"/>
      <c r="B368" s="232"/>
      <c r="C368" s="233"/>
      <c r="D368" s="225" t="s">
        <v>181</v>
      </c>
      <c r="E368" s="234" t="s">
        <v>19</v>
      </c>
      <c r="F368" s="235" t="s">
        <v>594</v>
      </c>
      <c r="G368" s="233"/>
      <c r="H368" s="234" t="s">
        <v>19</v>
      </c>
      <c r="I368" s="236"/>
      <c r="J368" s="233"/>
      <c r="K368" s="233"/>
      <c r="L368" s="237"/>
      <c r="M368" s="238"/>
      <c r="N368" s="239"/>
      <c r="O368" s="239"/>
      <c r="P368" s="239"/>
      <c r="Q368" s="239"/>
      <c r="R368" s="239"/>
      <c r="S368" s="239"/>
      <c r="T368" s="24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1" t="s">
        <v>181</v>
      </c>
      <c r="AU368" s="241" t="s">
        <v>82</v>
      </c>
      <c r="AV368" s="13" t="s">
        <v>80</v>
      </c>
      <c r="AW368" s="13" t="s">
        <v>33</v>
      </c>
      <c r="AX368" s="13" t="s">
        <v>72</v>
      </c>
      <c r="AY368" s="241" t="s">
        <v>168</v>
      </c>
    </row>
    <row r="369" s="13" customFormat="1">
      <c r="A369" s="13"/>
      <c r="B369" s="232"/>
      <c r="C369" s="233"/>
      <c r="D369" s="225" t="s">
        <v>181</v>
      </c>
      <c r="E369" s="234" t="s">
        <v>19</v>
      </c>
      <c r="F369" s="235" t="s">
        <v>586</v>
      </c>
      <c r="G369" s="233"/>
      <c r="H369" s="234" t="s">
        <v>19</v>
      </c>
      <c r="I369" s="236"/>
      <c r="J369" s="233"/>
      <c r="K369" s="233"/>
      <c r="L369" s="237"/>
      <c r="M369" s="238"/>
      <c r="N369" s="239"/>
      <c r="O369" s="239"/>
      <c r="P369" s="239"/>
      <c r="Q369" s="239"/>
      <c r="R369" s="239"/>
      <c r="S369" s="239"/>
      <c r="T369" s="24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1" t="s">
        <v>181</v>
      </c>
      <c r="AU369" s="241" t="s">
        <v>82</v>
      </c>
      <c r="AV369" s="13" t="s">
        <v>80</v>
      </c>
      <c r="AW369" s="13" t="s">
        <v>33</v>
      </c>
      <c r="AX369" s="13" t="s">
        <v>72</v>
      </c>
      <c r="AY369" s="241" t="s">
        <v>168</v>
      </c>
    </row>
    <row r="370" s="14" customFormat="1">
      <c r="A370" s="14"/>
      <c r="B370" s="242"/>
      <c r="C370" s="243"/>
      <c r="D370" s="225" t="s">
        <v>181</v>
      </c>
      <c r="E370" s="244" t="s">
        <v>19</v>
      </c>
      <c r="F370" s="245" t="s">
        <v>595</v>
      </c>
      <c r="G370" s="243"/>
      <c r="H370" s="246">
        <v>503.76999999999998</v>
      </c>
      <c r="I370" s="247"/>
      <c r="J370" s="243"/>
      <c r="K370" s="243"/>
      <c r="L370" s="248"/>
      <c r="M370" s="249"/>
      <c r="N370" s="250"/>
      <c r="O370" s="250"/>
      <c r="P370" s="250"/>
      <c r="Q370" s="250"/>
      <c r="R370" s="250"/>
      <c r="S370" s="250"/>
      <c r="T370" s="25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2" t="s">
        <v>181</v>
      </c>
      <c r="AU370" s="252" t="s">
        <v>82</v>
      </c>
      <c r="AV370" s="14" t="s">
        <v>82</v>
      </c>
      <c r="AW370" s="14" t="s">
        <v>33</v>
      </c>
      <c r="AX370" s="14" t="s">
        <v>72</v>
      </c>
      <c r="AY370" s="252" t="s">
        <v>168</v>
      </c>
    </row>
    <row r="371" s="2" customFormat="1" ht="16.5" customHeight="1">
      <c r="A371" s="38"/>
      <c r="B371" s="39"/>
      <c r="C371" s="212" t="s">
        <v>596</v>
      </c>
      <c r="D371" s="212" t="s">
        <v>170</v>
      </c>
      <c r="E371" s="213" t="s">
        <v>597</v>
      </c>
      <c r="F371" s="214" t="s">
        <v>598</v>
      </c>
      <c r="G371" s="215" t="s">
        <v>218</v>
      </c>
      <c r="H371" s="216">
        <v>503.76999999999998</v>
      </c>
      <c r="I371" s="217"/>
      <c r="J371" s="218">
        <f>ROUND(I371*H371,2)</f>
        <v>0</v>
      </c>
      <c r="K371" s="214" t="s">
        <v>174</v>
      </c>
      <c r="L371" s="44"/>
      <c r="M371" s="219" t="s">
        <v>19</v>
      </c>
      <c r="N371" s="220" t="s">
        <v>43</v>
      </c>
      <c r="O371" s="84"/>
      <c r="P371" s="221">
        <f>O371*H371</f>
        <v>0</v>
      </c>
      <c r="Q371" s="221">
        <v>0</v>
      </c>
      <c r="R371" s="221">
        <f>Q371*H371</f>
        <v>0</v>
      </c>
      <c r="S371" s="221">
        <v>0</v>
      </c>
      <c r="T371" s="222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3" t="s">
        <v>175</v>
      </c>
      <c r="AT371" s="223" t="s">
        <v>170</v>
      </c>
      <c r="AU371" s="223" t="s">
        <v>82</v>
      </c>
      <c r="AY371" s="17" t="s">
        <v>168</v>
      </c>
      <c r="BE371" s="224">
        <f>IF(N371="základní",J371,0)</f>
        <v>0</v>
      </c>
      <c r="BF371" s="224">
        <f>IF(N371="snížená",J371,0)</f>
        <v>0</v>
      </c>
      <c r="BG371" s="224">
        <f>IF(N371="zákl. přenesená",J371,0)</f>
        <v>0</v>
      </c>
      <c r="BH371" s="224">
        <f>IF(N371="sníž. přenesená",J371,0)</f>
        <v>0</v>
      </c>
      <c r="BI371" s="224">
        <f>IF(N371="nulová",J371,0)</f>
        <v>0</v>
      </c>
      <c r="BJ371" s="17" t="s">
        <v>80</v>
      </c>
      <c r="BK371" s="224">
        <f>ROUND(I371*H371,2)</f>
        <v>0</v>
      </c>
      <c r="BL371" s="17" t="s">
        <v>175</v>
      </c>
      <c r="BM371" s="223" t="s">
        <v>599</v>
      </c>
    </row>
    <row r="372" s="2" customFormat="1">
      <c r="A372" s="38"/>
      <c r="B372" s="39"/>
      <c r="C372" s="40"/>
      <c r="D372" s="225" t="s">
        <v>177</v>
      </c>
      <c r="E372" s="40"/>
      <c r="F372" s="226" t="s">
        <v>600</v>
      </c>
      <c r="G372" s="40"/>
      <c r="H372" s="40"/>
      <c r="I372" s="227"/>
      <c r="J372" s="40"/>
      <c r="K372" s="40"/>
      <c r="L372" s="44"/>
      <c r="M372" s="228"/>
      <c r="N372" s="229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177</v>
      </c>
      <c r="AU372" s="17" t="s">
        <v>82</v>
      </c>
    </row>
    <row r="373" s="2" customFormat="1">
      <c r="A373" s="38"/>
      <c r="B373" s="39"/>
      <c r="C373" s="40"/>
      <c r="D373" s="230" t="s">
        <v>179</v>
      </c>
      <c r="E373" s="40"/>
      <c r="F373" s="231" t="s">
        <v>601</v>
      </c>
      <c r="G373" s="40"/>
      <c r="H373" s="40"/>
      <c r="I373" s="227"/>
      <c r="J373" s="40"/>
      <c r="K373" s="40"/>
      <c r="L373" s="44"/>
      <c r="M373" s="228"/>
      <c r="N373" s="229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179</v>
      </c>
      <c r="AU373" s="17" t="s">
        <v>82</v>
      </c>
    </row>
    <row r="374" s="2" customFormat="1">
      <c r="A374" s="38"/>
      <c r="B374" s="39"/>
      <c r="C374" s="40"/>
      <c r="D374" s="225" t="s">
        <v>196</v>
      </c>
      <c r="E374" s="40"/>
      <c r="F374" s="253" t="s">
        <v>602</v>
      </c>
      <c r="G374" s="40"/>
      <c r="H374" s="40"/>
      <c r="I374" s="227"/>
      <c r="J374" s="40"/>
      <c r="K374" s="40"/>
      <c r="L374" s="44"/>
      <c r="M374" s="228"/>
      <c r="N374" s="229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196</v>
      </c>
      <c r="AU374" s="17" t="s">
        <v>82</v>
      </c>
    </row>
    <row r="375" s="13" customFormat="1">
      <c r="A375" s="13"/>
      <c r="B375" s="232"/>
      <c r="C375" s="233"/>
      <c r="D375" s="225" t="s">
        <v>181</v>
      </c>
      <c r="E375" s="234" t="s">
        <v>19</v>
      </c>
      <c r="F375" s="235" t="s">
        <v>594</v>
      </c>
      <c r="G375" s="233"/>
      <c r="H375" s="234" t="s">
        <v>19</v>
      </c>
      <c r="I375" s="236"/>
      <c r="J375" s="233"/>
      <c r="K375" s="233"/>
      <c r="L375" s="237"/>
      <c r="M375" s="238"/>
      <c r="N375" s="239"/>
      <c r="O375" s="239"/>
      <c r="P375" s="239"/>
      <c r="Q375" s="239"/>
      <c r="R375" s="239"/>
      <c r="S375" s="239"/>
      <c r="T375" s="24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1" t="s">
        <v>181</v>
      </c>
      <c r="AU375" s="241" t="s">
        <v>82</v>
      </c>
      <c r="AV375" s="13" t="s">
        <v>80</v>
      </c>
      <c r="AW375" s="13" t="s">
        <v>33</v>
      </c>
      <c r="AX375" s="13" t="s">
        <v>72</v>
      </c>
      <c r="AY375" s="241" t="s">
        <v>168</v>
      </c>
    </row>
    <row r="376" s="13" customFormat="1">
      <c r="A376" s="13"/>
      <c r="B376" s="232"/>
      <c r="C376" s="233"/>
      <c r="D376" s="225" t="s">
        <v>181</v>
      </c>
      <c r="E376" s="234" t="s">
        <v>19</v>
      </c>
      <c r="F376" s="235" t="s">
        <v>603</v>
      </c>
      <c r="G376" s="233"/>
      <c r="H376" s="234" t="s">
        <v>19</v>
      </c>
      <c r="I376" s="236"/>
      <c r="J376" s="233"/>
      <c r="K376" s="233"/>
      <c r="L376" s="237"/>
      <c r="M376" s="238"/>
      <c r="N376" s="239"/>
      <c r="O376" s="239"/>
      <c r="P376" s="239"/>
      <c r="Q376" s="239"/>
      <c r="R376" s="239"/>
      <c r="S376" s="239"/>
      <c r="T376" s="24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1" t="s">
        <v>181</v>
      </c>
      <c r="AU376" s="241" t="s">
        <v>82</v>
      </c>
      <c r="AV376" s="13" t="s">
        <v>80</v>
      </c>
      <c r="AW376" s="13" t="s">
        <v>33</v>
      </c>
      <c r="AX376" s="13" t="s">
        <v>72</v>
      </c>
      <c r="AY376" s="241" t="s">
        <v>168</v>
      </c>
    </row>
    <row r="377" s="14" customFormat="1">
      <c r="A377" s="14"/>
      <c r="B377" s="242"/>
      <c r="C377" s="243"/>
      <c r="D377" s="225" t="s">
        <v>181</v>
      </c>
      <c r="E377" s="244" t="s">
        <v>19</v>
      </c>
      <c r="F377" s="245" t="s">
        <v>604</v>
      </c>
      <c r="G377" s="243"/>
      <c r="H377" s="246">
        <v>503.76999999999998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2" t="s">
        <v>181</v>
      </c>
      <c r="AU377" s="252" t="s">
        <v>82</v>
      </c>
      <c r="AV377" s="14" t="s">
        <v>82</v>
      </c>
      <c r="AW377" s="14" t="s">
        <v>33</v>
      </c>
      <c r="AX377" s="14" t="s">
        <v>72</v>
      </c>
      <c r="AY377" s="252" t="s">
        <v>168</v>
      </c>
    </row>
    <row r="378" s="2" customFormat="1" ht="24.15" customHeight="1">
      <c r="A378" s="38"/>
      <c r="B378" s="39"/>
      <c r="C378" s="212" t="s">
        <v>605</v>
      </c>
      <c r="D378" s="212" t="s">
        <v>170</v>
      </c>
      <c r="E378" s="213" t="s">
        <v>606</v>
      </c>
      <c r="F378" s="214" t="s">
        <v>607</v>
      </c>
      <c r="G378" s="215" t="s">
        <v>218</v>
      </c>
      <c r="H378" s="216">
        <v>7653.71</v>
      </c>
      <c r="I378" s="217"/>
      <c r="J378" s="218">
        <f>ROUND(I378*H378,2)</f>
        <v>0</v>
      </c>
      <c r="K378" s="214" t="s">
        <v>174</v>
      </c>
      <c r="L378" s="44"/>
      <c r="M378" s="219" t="s">
        <v>19</v>
      </c>
      <c r="N378" s="220" t="s">
        <v>43</v>
      </c>
      <c r="O378" s="84"/>
      <c r="P378" s="221">
        <f>O378*H378</f>
        <v>0</v>
      </c>
      <c r="Q378" s="221">
        <v>0</v>
      </c>
      <c r="R378" s="221">
        <f>Q378*H378</f>
        <v>0</v>
      </c>
      <c r="S378" s="221">
        <v>0</v>
      </c>
      <c r="T378" s="222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3" t="s">
        <v>175</v>
      </c>
      <c r="AT378" s="223" t="s">
        <v>170</v>
      </c>
      <c r="AU378" s="223" t="s">
        <v>82</v>
      </c>
      <c r="AY378" s="17" t="s">
        <v>168</v>
      </c>
      <c r="BE378" s="224">
        <f>IF(N378="základní",J378,0)</f>
        <v>0</v>
      </c>
      <c r="BF378" s="224">
        <f>IF(N378="snížená",J378,0)</f>
        <v>0</v>
      </c>
      <c r="BG378" s="224">
        <f>IF(N378="zákl. přenesená",J378,0)</f>
        <v>0</v>
      </c>
      <c r="BH378" s="224">
        <f>IF(N378="sníž. přenesená",J378,0)</f>
        <v>0</v>
      </c>
      <c r="BI378" s="224">
        <f>IF(N378="nulová",J378,0)</f>
        <v>0</v>
      </c>
      <c r="BJ378" s="17" t="s">
        <v>80</v>
      </c>
      <c r="BK378" s="224">
        <f>ROUND(I378*H378,2)</f>
        <v>0</v>
      </c>
      <c r="BL378" s="17" t="s">
        <v>175</v>
      </c>
      <c r="BM378" s="223" t="s">
        <v>608</v>
      </c>
    </row>
    <row r="379" s="2" customFormat="1">
      <c r="A379" s="38"/>
      <c r="B379" s="39"/>
      <c r="C379" s="40"/>
      <c r="D379" s="225" t="s">
        <v>177</v>
      </c>
      <c r="E379" s="40"/>
      <c r="F379" s="226" t="s">
        <v>609</v>
      </c>
      <c r="G379" s="40"/>
      <c r="H379" s="40"/>
      <c r="I379" s="227"/>
      <c r="J379" s="40"/>
      <c r="K379" s="40"/>
      <c r="L379" s="44"/>
      <c r="M379" s="228"/>
      <c r="N379" s="229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177</v>
      </c>
      <c r="AU379" s="17" t="s">
        <v>82</v>
      </c>
    </row>
    <row r="380" s="2" customFormat="1">
      <c r="A380" s="38"/>
      <c r="B380" s="39"/>
      <c r="C380" s="40"/>
      <c r="D380" s="230" t="s">
        <v>179</v>
      </c>
      <c r="E380" s="40"/>
      <c r="F380" s="231" t="s">
        <v>610</v>
      </c>
      <c r="G380" s="40"/>
      <c r="H380" s="40"/>
      <c r="I380" s="227"/>
      <c r="J380" s="40"/>
      <c r="K380" s="40"/>
      <c r="L380" s="44"/>
      <c r="M380" s="228"/>
      <c r="N380" s="229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179</v>
      </c>
      <c r="AU380" s="17" t="s">
        <v>82</v>
      </c>
    </row>
    <row r="381" s="13" customFormat="1">
      <c r="A381" s="13"/>
      <c r="B381" s="232"/>
      <c r="C381" s="233"/>
      <c r="D381" s="225" t="s">
        <v>181</v>
      </c>
      <c r="E381" s="234" t="s">
        <v>19</v>
      </c>
      <c r="F381" s="235" t="s">
        <v>468</v>
      </c>
      <c r="G381" s="233"/>
      <c r="H381" s="234" t="s">
        <v>19</v>
      </c>
      <c r="I381" s="236"/>
      <c r="J381" s="233"/>
      <c r="K381" s="233"/>
      <c r="L381" s="237"/>
      <c r="M381" s="238"/>
      <c r="N381" s="239"/>
      <c r="O381" s="239"/>
      <c r="P381" s="239"/>
      <c r="Q381" s="239"/>
      <c r="R381" s="239"/>
      <c r="S381" s="239"/>
      <c r="T381" s="24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1" t="s">
        <v>181</v>
      </c>
      <c r="AU381" s="241" t="s">
        <v>82</v>
      </c>
      <c r="AV381" s="13" t="s">
        <v>80</v>
      </c>
      <c r="AW381" s="13" t="s">
        <v>33</v>
      </c>
      <c r="AX381" s="13" t="s">
        <v>72</v>
      </c>
      <c r="AY381" s="241" t="s">
        <v>168</v>
      </c>
    </row>
    <row r="382" s="13" customFormat="1">
      <c r="A382" s="13"/>
      <c r="B382" s="232"/>
      <c r="C382" s="233"/>
      <c r="D382" s="225" t="s">
        <v>181</v>
      </c>
      <c r="E382" s="234" t="s">
        <v>19</v>
      </c>
      <c r="F382" s="235" t="s">
        <v>611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1" t="s">
        <v>181</v>
      </c>
      <c r="AU382" s="241" t="s">
        <v>82</v>
      </c>
      <c r="AV382" s="13" t="s">
        <v>80</v>
      </c>
      <c r="AW382" s="13" t="s">
        <v>33</v>
      </c>
      <c r="AX382" s="13" t="s">
        <v>72</v>
      </c>
      <c r="AY382" s="241" t="s">
        <v>168</v>
      </c>
    </row>
    <row r="383" s="14" customFormat="1">
      <c r="A383" s="14"/>
      <c r="B383" s="242"/>
      <c r="C383" s="243"/>
      <c r="D383" s="225" t="s">
        <v>181</v>
      </c>
      <c r="E383" s="244" t="s">
        <v>19</v>
      </c>
      <c r="F383" s="245" t="s">
        <v>612</v>
      </c>
      <c r="G383" s="243"/>
      <c r="H383" s="246">
        <v>7653.71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2" t="s">
        <v>181</v>
      </c>
      <c r="AU383" s="252" t="s">
        <v>82</v>
      </c>
      <c r="AV383" s="14" t="s">
        <v>82</v>
      </c>
      <c r="AW383" s="14" t="s">
        <v>33</v>
      </c>
      <c r="AX383" s="14" t="s">
        <v>72</v>
      </c>
      <c r="AY383" s="252" t="s">
        <v>168</v>
      </c>
    </row>
    <row r="384" s="2" customFormat="1" ht="37.8" customHeight="1">
      <c r="A384" s="38"/>
      <c r="B384" s="39"/>
      <c r="C384" s="212" t="s">
        <v>613</v>
      </c>
      <c r="D384" s="212" t="s">
        <v>170</v>
      </c>
      <c r="E384" s="213" t="s">
        <v>614</v>
      </c>
      <c r="F384" s="214" t="s">
        <v>615</v>
      </c>
      <c r="G384" s="215" t="s">
        <v>218</v>
      </c>
      <c r="H384" s="216">
        <v>759.89999999999998</v>
      </c>
      <c r="I384" s="217"/>
      <c r="J384" s="218">
        <f>ROUND(I384*H384,2)</f>
        <v>0</v>
      </c>
      <c r="K384" s="214" t="s">
        <v>174</v>
      </c>
      <c r="L384" s="44"/>
      <c r="M384" s="219" t="s">
        <v>19</v>
      </c>
      <c r="N384" s="220" t="s">
        <v>43</v>
      </c>
      <c r="O384" s="84"/>
      <c r="P384" s="221">
        <f>O384*H384</f>
        <v>0</v>
      </c>
      <c r="Q384" s="221">
        <v>0</v>
      </c>
      <c r="R384" s="221">
        <f>Q384*H384</f>
        <v>0</v>
      </c>
      <c r="S384" s="221">
        <v>0</v>
      </c>
      <c r="T384" s="222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3" t="s">
        <v>175</v>
      </c>
      <c r="AT384" s="223" t="s">
        <v>170</v>
      </c>
      <c r="AU384" s="223" t="s">
        <v>82</v>
      </c>
      <c r="AY384" s="17" t="s">
        <v>168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80</v>
      </c>
      <c r="BK384" s="224">
        <f>ROUND(I384*H384,2)</f>
        <v>0</v>
      </c>
      <c r="BL384" s="17" t="s">
        <v>175</v>
      </c>
      <c r="BM384" s="223" t="s">
        <v>616</v>
      </c>
    </row>
    <row r="385" s="2" customFormat="1">
      <c r="A385" s="38"/>
      <c r="B385" s="39"/>
      <c r="C385" s="40"/>
      <c r="D385" s="225" t="s">
        <v>177</v>
      </c>
      <c r="E385" s="40"/>
      <c r="F385" s="226" t="s">
        <v>617</v>
      </c>
      <c r="G385" s="40"/>
      <c r="H385" s="40"/>
      <c r="I385" s="227"/>
      <c r="J385" s="40"/>
      <c r="K385" s="40"/>
      <c r="L385" s="44"/>
      <c r="M385" s="228"/>
      <c r="N385" s="229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177</v>
      </c>
      <c r="AU385" s="17" t="s">
        <v>82</v>
      </c>
    </row>
    <row r="386" s="2" customFormat="1">
      <c r="A386" s="38"/>
      <c r="B386" s="39"/>
      <c r="C386" s="40"/>
      <c r="D386" s="230" t="s">
        <v>179</v>
      </c>
      <c r="E386" s="40"/>
      <c r="F386" s="231" t="s">
        <v>618</v>
      </c>
      <c r="G386" s="40"/>
      <c r="H386" s="40"/>
      <c r="I386" s="227"/>
      <c r="J386" s="40"/>
      <c r="K386" s="40"/>
      <c r="L386" s="44"/>
      <c r="M386" s="228"/>
      <c r="N386" s="229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179</v>
      </c>
      <c r="AU386" s="17" t="s">
        <v>82</v>
      </c>
    </row>
    <row r="387" s="13" customFormat="1">
      <c r="A387" s="13"/>
      <c r="B387" s="232"/>
      <c r="C387" s="233"/>
      <c r="D387" s="225" t="s">
        <v>181</v>
      </c>
      <c r="E387" s="234" t="s">
        <v>19</v>
      </c>
      <c r="F387" s="235" t="s">
        <v>585</v>
      </c>
      <c r="G387" s="233"/>
      <c r="H387" s="234" t="s">
        <v>19</v>
      </c>
      <c r="I387" s="236"/>
      <c r="J387" s="233"/>
      <c r="K387" s="233"/>
      <c r="L387" s="237"/>
      <c r="M387" s="238"/>
      <c r="N387" s="239"/>
      <c r="O387" s="239"/>
      <c r="P387" s="239"/>
      <c r="Q387" s="239"/>
      <c r="R387" s="239"/>
      <c r="S387" s="239"/>
      <c r="T387" s="24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1" t="s">
        <v>181</v>
      </c>
      <c r="AU387" s="241" t="s">
        <v>82</v>
      </c>
      <c r="AV387" s="13" t="s">
        <v>80</v>
      </c>
      <c r="AW387" s="13" t="s">
        <v>33</v>
      </c>
      <c r="AX387" s="13" t="s">
        <v>72</v>
      </c>
      <c r="AY387" s="241" t="s">
        <v>168</v>
      </c>
    </row>
    <row r="388" s="13" customFormat="1">
      <c r="A388" s="13"/>
      <c r="B388" s="232"/>
      <c r="C388" s="233"/>
      <c r="D388" s="225" t="s">
        <v>181</v>
      </c>
      <c r="E388" s="234" t="s">
        <v>19</v>
      </c>
      <c r="F388" s="235" t="s">
        <v>619</v>
      </c>
      <c r="G388" s="233"/>
      <c r="H388" s="234" t="s">
        <v>19</v>
      </c>
      <c r="I388" s="236"/>
      <c r="J388" s="233"/>
      <c r="K388" s="233"/>
      <c r="L388" s="237"/>
      <c r="M388" s="238"/>
      <c r="N388" s="239"/>
      <c r="O388" s="239"/>
      <c r="P388" s="239"/>
      <c r="Q388" s="239"/>
      <c r="R388" s="239"/>
      <c r="S388" s="239"/>
      <c r="T388" s="24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1" t="s">
        <v>181</v>
      </c>
      <c r="AU388" s="241" t="s">
        <v>82</v>
      </c>
      <c r="AV388" s="13" t="s">
        <v>80</v>
      </c>
      <c r="AW388" s="13" t="s">
        <v>33</v>
      </c>
      <c r="AX388" s="13" t="s">
        <v>72</v>
      </c>
      <c r="AY388" s="241" t="s">
        <v>168</v>
      </c>
    </row>
    <row r="389" s="13" customFormat="1">
      <c r="A389" s="13"/>
      <c r="B389" s="232"/>
      <c r="C389" s="233"/>
      <c r="D389" s="225" t="s">
        <v>181</v>
      </c>
      <c r="E389" s="234" t="s">
        <v>19</v>
      </c>
      <c r="F389" s="235" t="s">
        <v>585</v>
      </c>
      <c r="G389" s="233"/>
      <c r="H389" s="234" t="s">
        <v>19</v>
      </c>
      <c r="I389" s="236"/>
      <c r="J389" s="233"/>
      <c r="K389" s="233"/>
      <c r="L389" s="237"/>
      <c r="M389" s="238"/>
      <c r="N389" s="239"/>
      <c r="O389" s="239"/>
      <c r="P389" s="239"/>
      <c r="Q389" s="239"/>
      <c r="R389" s="239"/>
      <c r="S389" s="239"/>
      <c r="T389" s="240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1" t="s">
        <v>181</v>
      </c>
      <c r="AU389" s="241" t="s">
        <v>82</v>
      </c>
      <c r="AV389" s="13" t="s">
        <v>80</v>
      </c>
      <c r="AW389" s="13" t="s">
        <v>33</v>
      </c>
      <c r="AX389" s="13" t="s">
        <v>72</v>
      </c>
      <c r="AY389" s="241" t="s">
        <v>168</v>
      </c>
    </row>
    <row r="390" s="13" customFormat="1">
      <c r="A390" s="13"/>
      <c r="B390" s="232"/>
      <c r="C390" s="233"/>
      <c r="D390" s="225" t="s">
        <v>181</v>
      </c>
      <c r="E390" s="234" t="s">
        <v>19</v>
      </c>
      <c r="F390" s="235" t="s">
        <v>620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1" t="s">
        <v>181</v>
      </c>
      <c r="AU390" s="241" t="s">
        <v>82</v>
      </c>
      <c r="AV390" s="13" t="s">
        <v>80</v>
      </c>
      <c r="AW390" s="13" t="s">
        <v>33</v>
      </c>
      <c r="AX390" s="13" t="s">
        <v>72</v>
      </c>
      <c r="AY390" s="241" t="s">
        <v>168</v>
      </c>
    </row>
    <row r="391" s="13" customFormat="1">
      <c r="A391" s="13"/>
      <c r="B391" s="232"/>
      <c r="C391" s="233"/>
      <c r="D391" s="225" t="s">
        <v>181</v>
      </c>
      <c r="E391" s="234" t="s">
        <v>19</v>
      </c>
      <c r="F391" s="235" t="s">
        <v>621</v>
      </c>
      <c r="G391" s="233"/>
      <c r="H391" s="234" t="s">
        <v>19</v>
      </c>
      <c r="I391" s="236"/>
      <c r="J391" s="233"/>
      <c r="K391" s="233"/>
      <c r="L391" s="237"/>
      <c r="M391" s="238"/>
      <c r="N391" s="239"/>
      <c r="O391" s="239"/>
      <c r="P391" s="239"/>
      <c r="Q391" s="239"/>
      <c r="R391" s="239"/>
      <c r="S391" s="239"/>
      <c r="T391" s="24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1" t="s">
        <v>181</v>
      </c>
      <c r="AU391" s="241" t="s">
        <v>82</v>
      </c>
      <c r="AV391" s="13" t="s">
        <v>80</v>
      </c>
      <c r="AW391" s="13" t="s">
        <v>33</v>
      </c>
      <c r="AX391" s="13" t="s">
        <v>72</v>
      </c>
      <c r="AY391" s="241" t="s">
        <v>168</v>
      </c>
    </row>
    <row r="392" s="14" customFormat="1">
      <c r="A392" s="14"/>
      <c r="B392" s="242"/>
      <c r="C392" s="243"/>
      <c r="D392" s="225" t="s">
        <v>181</v>
      </c>
      <c r="E392" s="244" t="s">
        <v>19</v>
      </c>
      <c r="F392" s="245" t="s">
        <v>622</v>
      </c>
      <c r="G392" s="243"/>
      <c r="H392" s="246">
        <v>39.299999999999997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2" t="s">
        <v>181</v>
      </c>
      <c r="AU392" s="252" t="s">
        <v>82</v>
      </c>
      <c r="AV392" s="14" t="s">
        <v>82</v>
      </c>
      <c r="AW392" s="14" t="s">
        <v>33</v>
      </c>
      <c r="AX392" s="14" t="s">
        <v>72</v>
      </c>
      <c r="AY392" s="252" t="s">
        <v>168</v>
      </c>
    </row>
    <row r="393" s="14" customFormat="1">
      <c r="A393" s="14"/>
      <c r="B393" s="242"/>
      <c r="C393" s="243"/>
      <c r="D393" s="225" t="s">
        <v>181</v>
      </c>
      <c r="E393" s="244" t="s">
        <v>19</v>
      </c>
      <c r="F393" s="245" t="s">
        <v>623</v>
      </c>
      <c r="G393" s="243"/>
      <c r="H393" s="246">
        <v>31.699999999999999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2" t="s">
        <v>181</v>
      </c>
      <c r="AU393" s="252" t="s">
        <v>82</v>
      </c>
      <c r="AV393" s="14" t="s">
        <v>82</v>
      </c>
      <c r="AW393" s="14" t="s">
        <v>33</v>
      </c>
      <c r="AX393" s="14" t="s">
        <v>72</v>
      </c>
      <c r="AY393" s="252" t="s">
        <v>168</v>
      </c>
    </row>
    <row r="394" s="14" customFormat="1">
      <c r="A394" s="14"/>
      <c r="B394" s="242"/>
      <c r="C394" s="243"/>
      <c r="D394" s="225" t="s">
        <v>181</v>
      </c>
      <c r="E394" s="244" t="s">
        <v>19</v>
      </c>
      <c r="F394" s="245" t="s">
        <v>624</v>
      </c>
      <c r="G394" s="243"/>
      <c r="H394" s="246">
        <v>48.399999999999999</v>
      </c>
      <c r="I394" s="247"/>
      <c r="J394" s="243"/>
      <c r="K394" s="243"/>
      <c r="L394" s="248"/>
      <c r="M394" s="249"/>
      <c r="N394" s="250"/>
      <c r="O394" s="250"/>
      <c r="P394" s="250"/>
      <c r="Q394" s="250"/>
      <c r="R394" s="250"/>
      <c r="S394" s="250"/>
      <c r="T394" s="251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2" t="s">
        <v>181</v>
      </c>
      <c r="AU394" s="252" t="s">
        <v>82</v>
      </c>
      <c r="AV394" s="14" t="s">
        <v>82</v>
      </c>
      <c r="AW394" s="14" t="s">
        <v>33</v>
      </c>
      <c r="AX394" s="14" t="s">
        <v>72</v>
      </c>
      <c r="AY394" s="252" t="s">
        <v>168</v>
      </c>
    </row>
    <row r="395" s="14" customFormat="1">
      <c r="A395" s="14"/>
      <c r="B395" s="242"/>
      <c r="C395" s="243"/>
      <c r="D395" s="225" t="s">
        <v>181</v>
      </c>
      <c r="E395" s="244" t="s">
        <v>19</v>
      </c>
      <c r="F395" s="245" t="s">
        <v>625</v>
      </c>
      <c r="G395" s="243"/>
      <c r="H395" s="246">
        <v>105</v>
      </c>
      <c r="I395" s="247"/>
      <c r="J395" s="243"/>
      <c r="K395" s="243"/>
      <c r="L395" s="248"/>
      <c r="M395" s="249"/>
      <c r="N395" s="250"/>
      <c r="O395" s="250"/>
      <c r="P395" s="250"/>
      <c r="Q395" s="250"/>
      <c r="R395" s="250"/>
      <c r="S395" s="250"/>
      <c r="T395" s="25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2" t="s">
        <v>181</v>
      </c>
      <c r="AU395" s="252" t="s">
        <v>82</v>
      </c>
      <c r="AV395" s="14" t="s">
        <v>82</v>
      </c>
      <c r="AW395" s="14" t="s">
        <v>33</v>
      </c>
      <c r="AX395" s="14" t="s">
        <v>72</v>
      </c>
      <c r="AY395" s="252" t="s">
        <v>168</v>
      </c>
    </row>
    <row r="396" s="14" customFormat="1">
      <c r="A396" s="14"/>
      <c r="B396" s="242"/>
      <c r="C396" s="243"/>
      <c r="D396" s="225" t="s">
        <v>181</v>
      </c>
      <c r="E396" s="244" t="s">
        <v>19</v>
      </c>
      <c r="F396" s="245" t="s">
        <v>626</v>
      </c>
      <c r="G396" s="243"/>
      <c r="H396" s="246">
        <v>119.59999999999999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2" t="s">
        <v>181</v>
      </c>
      <c r="AU396" s="252" t="s">
        <v>82</v>
      </c>
      <c r="AV396" s="14" t="s">
        <v>82</v>
      </c>
      <c r="AW396" s="14" t="s">
        <v>33</v>
      </c>
      <c r="AX396" s="14" t="s">
        <v>72</v>
      </c>
      <c r="AY396" s="252" t="s">
        <v>168</v>
      </c>
    </row>
    <row r="397" s="14" customFormat="1">
      <c r="A397" s="14"/>
      <c r="B397" s="242"/>
      <c r="C397" s="243"/>
      <c r="D397" s="225" t="s">
        <v>181</v>
      </c>
      <c r="E397" s="244" t="s">
        <v>19</v>
      </c>
      <c r="F397" s="245" t="s">
        <v>627</v>
      </c>
      <c r="G397" s="243"/>
      <c r="H397" s="246">
        <v>415.89999999999998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2" t="s">
        <v>181</v>
      </c>
      <c r="AU397" s="252" t="s">
        <v>82</v>
      </c>
      <c r="AV397" s="14" t="s">
        <v>82</v>
      </c>
      <c r="AW397" s="14" t="s">
        <v>33</v>
      </c>
      <c r="AX397" s="14" t="s">
        <v>72</v>
      </c>
      <c r="AY397" s="252" t="s">
        <v>168</v>
      </c>
    </row>
    <row r="398" s="2" customFormat="1" ht="37.8" customHeight="1">
      <c r="A398" s="38"/>
      <c r="B398" s="39"/>
      <c r="C398" s="212" t="s">
        <v>628</v>
      </c>
      <c r="D398" s="212" t="s">
        <v>170</v>
      </c>
      <c r="E398" s="213" t="s">
        <v>629</v>
      </c>
      <c r="F398" s="214" t="s">
        <v>630</v>
      </c>
      <c r="G398" s="215" t="s">
        <v>218</v>
      </c>
      <c r="H398" s="216">
        <v>31235.049999999999</v>
      </c>
      <c r="I398" s="217"/>
      <c r="J398" s="218">
        <f>ROUND(I398*H398,2)</f>
        <v>0</v>
      </c>
      <c r="K398" s="214" t="s">
        <v>19</v>
      </c>
      <c r="L398" s="44"/>
      <c r="M398" s="219" t="s">
        <v>19</v>
      </c>
      <c r="N398" s="220" t="s">
        <v>43</v>
      </c>
      <c r="O398" s="84"/>
      <c r="P398" s="221">
        <f>O398*H398</f>
        <v>0</v>
      </c>
      <c r="Q398" s="221">
        <v>0</v>
      </c>
      <c r="R398" s="221">
        <f>Q398*H398</f>
        <v>0</v>
      </c>
      <c r="S398" s="221">
        <v>0</v>
      </c>
      <c r="T398" s="222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3" t="s">
        <v>175</v>
      </c>
      <c r="AT398" s="223" t="s">
        <v>170</v>
      </c>
      <c r="AU398" s="223" t="s">
        <v>82</v>
      </c>
      <c r="AY398" s="17" t="s">
        <v>168</v>
      </c>
      <c r="BE398" s="224">
        <f>IF(N398="základní",J398,0)</f>
        <v>0</v>
      </c>
      <c r="BF398" s="224">
        <f>IF(N398="snížená",J398,0)</f>
        <v>0</v>
      </c>
      <c r="BG398" s="224">
        <f>IF(N398="zákl. přenesená",J398,0)</f>
        <v>0</v>
      </c>
      <c r="BH398" s="224">
        <f>IF(N398="sníž. přenesená",J398,0)</f>
        <v>0</v>
      </c>
      <c r="BI398" s="224">
        <f>IF(N398="nulová",J398,0)</f>
        <v>0</v>
      </c>
      <c r="BJ398" s="17" t="s">
        <v>80</v>
      </c>
      <c r="BK398" s="224">
        <f>ROUND(I398*H398,2)</f>
        <v>0</v>
      </c>
      <c r="BL398" s="17" t="s">
        <v>175</v>
      </c>
      <c r="BM398" s="223" t="s">
        <v>631</v>
      </c>
    </row>
    <row r="399" s="2" customFormat="1">
      <c r="A399" s="38"/>
      <c r="B399" s="39"/>
      <c r="C399" s="40"/>
      <c r="D399" s="225" t="s">
        <v>177</v>
      </c>
      <c r="E399" s="40"/>
      <c r="F399" s="226" t="s">
        <v>632</v>
      </c>
      <c r="G399" s="40"/>
      <c r="H399" s="40"/>
      <c r="I399" s="227"/>
      <c r="J399" s="40"/>
      <c r="K399" s="40"/>
      <c r="L399" s="44"/>
      <c r="M399" s="228"/>
      <c r="N399" s="229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177</v>
      </c>
      <c r="AU399" s="17" t="s">
        <v>82</v>
      </c>
    </row>
    <row r="400" s="13" customFormat="1">
      <c r="A400" s="13"/>
      <c r="B400" s="232"/>
      <c r="C400" s="233"/>
      <c r="D400" s="225" t="s">
        <v>181</v>
      </c>
      <c r="E400" s="234" t="s">
        <v>19</v>
      </c>
      <c r="F400" s="235" t="s">
        <v>468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1" t="s">
        <v>181</v>
      </c>
      <c r="AU400" s="241" t="s">
        <v>82</v>
      </c>
      <c r="AV400" s="13" t="s">
        <v>80</v>
      </c>
      <c r="AW400" s="13" t="s">
        <v>33</v>
      </c>
      <c r="AX400" s="13" t="s">
        <v>72</v>
      </c>
      <c r="AY400" s="241" t="s">
        <v>168</v>
      </c>
    </row>
    <row r="401" s="13" customFormat="1">
      <c r="A401" s="13"/>
      <c r="B401" s="232"/>
      <c r="C401" s="233"/>
      <c r="D401" s="225" t="s">
        <v>181</v>
      </c>
      <c r="E401" s="234" t="s">
        <v>19</v>
      </c>
      <c r="F401" s="235" t="s">
        <v>633</v>
      </c>
      <c r="G401" s="233"/>
      <c r="H401" s="234" t="s">
        <v>19</v>
      </c>
      <c r="I401" s="236"/>
      <c r="J401" s="233"/>
      <c r="K401" s="233"/>
      <c r="L401" s="237"/>
      <c r="M401" s="238"/>
      <c r="N401" s="239"/>
      <c r="O401" s="239"/>
      <c r="P401" s="239"/>
      <c r="Q401" s="239"/>
      <c r="R401" s="239"/>
      <c r="S401" s="239"/>
      <c r="T401" s="24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1" t="s">
        <v>181</v>
      </c>
      <c r="AU401" s="241" t="s">
        <v>82</v>
      </c>
      <c r="AV401" s="13" t="s">
        <v>80</v>
      </c>
      <c r="AW401" s="13" t="s">
        <v>33</v>
      </c>
      <c r="AX401" s="13" t="s">
        <v>72</v>
      </c>
      <c r="AY401" s="241" t="s">
        <v>168</v>
      </c>
    </row>
    <row r="402" s="14" customFormat="1">
      <c r="A402" s="14"/>
      <c r="B402" s="242"/>
      <c r="C402" s="243"/>
      <c r="D402" s="225" t="s">
        <v>181</v>
      </c>
      <c r="E402" s="244" t="s">
        <v>19</v>
      </c>
      <c r="F402" s="245" t="s">
        <v>634</v>
      </c>
      <c r="G402" s="243"/>
      <c r="H402" s="246">
        <v>31235.049999999999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2" t="s">
        <v>181</v>
      </c>
      <c r="AU402" s="252" t="s">
        <v>82</v>
      </c>
      <c r="AV402" s="14" t="s">
        <v>82</v>
      </c>
      <c r="AW402" s="14" t="s">
        <v>33</v>
      </c>
      <c r="AX402" s="14" t="s">
        <v>72</v>
      </c>
      <c r="AY402" s="252" t="s">
        <v>168</v>
      </c>
    </row>
    <row r="403" s="2" customFormat="1" ht="21.75" customHeight="1">
      <c r="A403" s="38"/>
      <c r="B403" s="39"/>
      <c r="C403" s="212" t="s">
        <v>635</v>
      </c>
      <c r="D403" s="212" t="s">
        <v>170</v>
      </c>
      <c r="E403" s="213" t="s">
        <v>636</v>
      </c>
      <c r="F403" s="214" t="s">
        <v>637</v>
      </c>
      <c r="G403" s="215" t="s">
        <v>218</v>
      </c>
      <c r="H403" s="216">
        <v>5324</v>
      </c>
      <c r="I403" s="217"/>
      <c r="J403" s="218">
        <f>ROUND(I403*H403,2)</f>
        <v>0</v>
      </c>
      <c r="K403" s="214" t="s">
        <v>174</v>
      </c>
      <c r="L403" s="44"/>
      <c r="M403" s="219" t="s">
        <v>19</v>
      </c>
      <c r="N403" s="220" t="s">
        <v>43</v>
      </c>
      <c r="O403" s="84"/>
      <c r="P403" s="221">
        <f>O403*H403</f>
        <v>0</v>
      </c>
      <c r="Q403" s="221">
        <v>0.32400000000000001</v>
      </c>
      <c r="R403" s="221">
        <f>Q403*H403</f>
        <v>1724.9760000000001</v>
      </c>
      <c r="S403" s="221">
        <v>0</v>
      </c>
      <c r="T403" s="222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3" t="s">
        <v>175</v>
      </c>
      <c r="AT403" s="223" t="s">
        <v>170</v>
      </c>
      <c r="AU403" s="223" t="s">
        <v>82</v>
      </c>
      <c r="AY403" s="17" t="s">
        <v>168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80</v>
      </c>
      <c r="BK403" s="224">
        <f>ROUND(I403*H403,2)</f>
        <v>0</v>
      </c>
      <c r="BL403" s="17" t="s">
        <v>175</v>
      </c>
      <c r="BM403" s="223" t="s">
        <v>638</v>
      </c>
    </row>
    <row r="404" s="2" customFormat="1">
      <c r="A404" s="38"/>
      <c r="B404" s="39"/>
      <c r="C404" s="40"/>
      <c r="D404" s="225" t="s">
        <v>177</v>
      </c>
      <c r="E404" s="40"/>
      <c r="F404" s="226" t="s">
        <v>639</v>
      </c>
      <c r="G404" s="40"/>
      <c r="H404" s="40"/>
      <c r="I404" s="227"/>
      <c r="J404" s="40"/>
      <c r="K404" s="40"/>
      <c r="L404" s="44"/>
      <c r="M404" s="228"/>
      <c r="N404" s="229"/>
      <c r="O404" s="84"/>
      <c r="P404" s="84"/>
      <c r="Q404" s="84"/>
      <c r="R404" s="84"/>
      <c r="S404" s="84"/>
      <c r="T404" s="85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177</v>
      </c>
      <c r="AU404" s="17" t="s">
        <v>82</v>
      </c>
    </row>
    <row r="405" s="2" customFormat="1">
      <c r="A405" s="38"/>
      <c r="B405" s="39"/>
      <c r="C405" s="40"/>
      <c r="D405" s="230" t="s">
        <v>179</v>
      </c>
      <c r="E405" s="40"/>
      <c r="F405" s="231" t="s">
        <v>640</v>
      </c>
      <c r="G405" s="40"/>
      <c r="H405" s="40"/>
      <c r="I405" s="227"/>
      <c r="J405" s="40"/>
      <c r="K405" s="40"/>
      <c r="L405" s="44"/>
      <c r="M405" s="228"/>
      <c r="N405" s="229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179</v>
      </c>
      <c r="AU405" s="17" t="s">
        <v>82</v>
      </c>
    </row>
    <row r="406" s="2" customFormat="1">
      <c r="A406" s="38"/>
      <c r="B406" s="39"/>
      <c r="C406" s="40"/>
      <c r="D406" s="225" t="s">
        <v>196</v>
      </c>
      <c r="E406" s="40"/>
      <c r="F406" s="253" t="s">
        <v>602</v>
      </c>
      <c r="G406" s="40"/>
      <c r="H406" s="40"/>
      <c r="I406" s="227"/>
      <c r="J406" s="40"/>
      <c r="K406" s="40"/>
      <c r="L406" s="44"/>
      <c r="M406" s="228"/>
      <c r="N406" s="229"/>
      <c r="O406" s="84"/>
      <c r="P406" s="84"/>
      <c r="Q406" s="84"/>
      <c r="R406" s="84"/>
      <c r="S406" s="84"/>
      <c r="T406" s="85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196</v>
      </c>
      <c r="AU406" s="17" t="s">
        <v>82</v>
      </c>
    </row>
    <row r="407" s="13" customFormat="1">
      <c r="A407" s="13"/>
      <c r="B407" s="232"/>
      <c r="C407" s="233"/>
      <c r="D407" s="225" t="s">
        <v>181</v>
      </c>
      <c r="E407" s="234" t="s">
        <v>19</v>
      </c>
      <c r="F407" s="235" t="s">
        <v>641</v>
      </c>
      <c r="G407" s="233"/>
      <c r="H407" s="234" t="s">
        <v>19</v>
      </c>
      <c r="I407" s="236"/>
      <c r="J407" s="233"/>
      <c r="K407" s="233"/>
      <c r="L407" s="237"/>
      <c r="M407" s="238"/>
      <c r="N407" s="239"/>
      <c r="O407" s="239"/>
      <c r="P407" s="239"/>
      <c r="Q407" s="239"/>
      <c r="R407" s="239"/>
      <c r="S407" s="239"/>
      <c r="T407" s="24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1" t="s">
        <v>181</v>
      </c>
      <c r="AU407" s="241" t="s">
        <v>82</v>
      </c>
      <c r="AV407" s="13" t="s">
        <v>80</v>
      </c>
      <c r="AW407" s="13" t="s">
        <v>33</v>
      </c>
      <c r="AX407" s="13" t="s">
        <v>72</v>
      </c>
      <c r="AY407" s="241" t="s">
        <v>168</v>
      </c>
    </row>
    <row r="408" s="13" customFormat="1">
      <c r="A408" s="13"/>
      <c r="B408" s="232"/>
      <c r="C408" s="233"/>
      <c r="D408" s="225" t="s">
        <v>181</v>
      </c>
      <c r="E408" s="234" t="s">
        <v>19</v>
      </c>
      <c r="F408" s="235" t="s">
        <v>642</v>
      </c>
      <c r="G408" s="233"/>
      <c r="H408" s="234" t="s">
        <v>19</v>
      </c>
      <c r="I408" s="236"/>
      <c r="J408" s="233"/>
      <c r="K408" s="233"/>
      <c r="L408" s="237"/>
      <c r="M408" s="238"/>
      <c r="N408" s="239"/>
      <c r="O408" s="239"/>
      <c r="P408" s="239"/>
      <c r="Q408" s="239"/>
      <c r="R408" s="239"/>
      <c r="S408" s="239"/>
      <c r="T408" s="24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1" t="s">
        <v>181</v>
      </c>
      <c r="AU408" s="241" t="s">
        <v>82</v>
      </c>
      <c r="AV408" s="13" t="s">
        <v>80</v>
      </c>
      <c r="AW408" s="13" t="s">
        <v>33</v>
      </c>
      <c r="AX408" s="13" t="s">
        <v>72</v>
      </c>
      <c r="AY408" s="241" t="s">
        <v>168</v>
      </c>
    </row>
    <row r="409" s="14" customFormat="1">
      <c r="A409" s="14"/>
      <c r="B409" s="242"/>
      <c r="C409" s="243"/>
      <c r="D409" s="225" t="s">
        <v>181</v>
      </c>
      <c r="E409" s="244" t="s">
        <v>19</v>
      </c>
      <c r="F409" s="245" t="s">
        <v>643</v>
      </c>
      <c r="G409" s="243"/>
      <c r="H409" s="246">
        <v>5324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2" t="s">
        <v>181</v>
      </c>
      <c r="AU409" s="252" t="s">
        <v>82</v>
      </c>
      <c r="AV409" s="14" t="s">
        <v>82</v>
      </c>
      <c r="AW409" s="14" t="s">
        <v>33</v>
      </c>
      <c r="AX409" s="14" t="s">
        <v>72</v>
      </c>
      <c r="AY409" s="252" t="s">
        <v>168</v>
      </c>
    </row>
    <row r="410" s="2" customFormat="1" ht="24.15" customHeight="1">
      <c r="A410" s="38"/>
      <c r="B410" s="39"/>
      <c r="C410" s="212" t="s">
        <v>644</v>
      </c>
      <c r="D410" s="212" t="s">
        <v>170</v>
      </c>
      <c r="E410" s="213" t="s">
        <v>645</v>
      </c>
      <c r="F410" s="214" t="s">
        <v>646</v>
      </c>
      <c r="G410" s="215" t="s">
        <v>218</v>
      </c>
      <c r="H410" s="216">
        <v>32764.200000000001</v>
      </c>
      <c r="I410" s="217"/>
      <c r="J410" s="218">
        <f>ROUND(I410*H410,2)</f>
        <v>0</v>
      </c>
      <c r="K410" s="214" t="s">
        <v>174</v>
      </c>
      <c r="L410" s="44"/>
      <c r="M410" s="219" t="s">
        <v>19</v>
      </c>
      <c r="N410" s="220" t="s">
        <v>43</v>
      </c>
      <c r="O410" s="84"/>
      <c r="P410" s="221">
        <f>O410*H410</f>
        <v>0</v>
      </c>
      <c r="Q410" s="221">
        <v>0</v>
      </c>
      <c r="R410" s="221">
        <f>Q410*H410</f>
        <v>0</v>
      </c>
      <c r="S410" s="221">
        <v>0</v>
      </c>
      <c r="T410" s="222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3" t="s">
        <v>175</v>
      </c>
      <c r="AT410" s="223" t="s">
        <v>170</v>
      </c>
      <c r="AU410" s="223" t="s">
        <v>82</v>
      </c>
      <c r="AY410" s="17" t="s">
        <v>168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7" t="s">
        <v>80</v>
      </c>
      <c r="BK410" s="224">
        <f>ROUND(I410*H410,2)</f>
        <v>0</v>
      </c>
      <c r="BL410" s="17" t="s">
        <v>175</v>
      </c>
      <c r="BM410" s="223" t="s">
        <v>647</v>
      </c>
    </row>
    <row r="411" s="2" customFormat="1">
      <c r="A411" s="38"/>
      <c r="B411" s="39"/>
      <c r="C411" s="40"/>
      <c r="D411" s="225" t="s">
        <v>177</v>
      </c>
      <c r="E411" s="40"/>
      <c r="F411" s="226" t="s">
        <v>648</v>
      </c>
      <c r="G411" s="40"/>
      <c r="H411" s="40"/>
      <c r="I411" s="227"/>
      <c r="J411" s="40"/>
      <c r="K411" s="40"/>
      <c r="L411" s="44"/>
      <c r="M411" s="228"/>
      <c r="N411" s="229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177</v>
      </c>
      <c r="AU411" s="17" t="s">
        <v>82</v>
      </c>
    </row>
    <row r="412" s="2" customFormat="1">
      <c r="A412" s="38"/>
      <c r="B412" s="39"/>
      <c r="C412" s="40"/>
      <c r="D412" s="230" t="s">
        <v>179</v>
      </c>
      <c r="E412" s="40"/>
      <c r="F412" s="231" t="s">
        <v>649</v>
      </c>
      <c r="G412" s="40"/>
      <c r="H412" s="40"/>
      <c r="I412" s="227"/>
      <c r="J412" s="40"/>
      <c r="K412" s="40"/>
      <c r="L412" s="44"/>
      <c r="M412" s="228"/>
      <c r="N412" s="229"/>
      <c r="O412" s="84"/>
      <c r="P412" s="84"/>
      <c r="Q412" s="84"/>
      <c r="R412" s="84"/>
      <c r="S412" s="84"/>
      <c r="T412" s="85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179</v>
      </c>
      <c r="AU412" s="17" t="s">
        <v>82</v>
      </c>
    </row>
    <row r="413" s="2" customFormat="1">
      <c r="A413" s="38"/>
      <c r="B413" s="39"/>
      <c r="C413" s="40"/>
      <c r="D413" s="225" t="s">
        <v>196</v>
      </c>
      <c r="E413" s="40"/>
      <c r="F413" s="253" t="s">
        <v>650</v>
      </c>
      <c r="G413" s="40"/>
      <c r="H413" s="40"/>
      <c r="I413" s="227"/>
      <c r="J413" s="40"/>
      <c r="K413" s="40"/>
      <c r="L413" s="44"/>
      <c r="M413" s="228"/>
      <c r="N413" s="229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196</v>
      </c>
      <c r="AU413" s="17" t="s">
        <v>82</v>
      </c>
    </row>
    <row r="414" s="13" customFormat="1">
      <c r="A414" s="13"/>
      <c r="B414" s="232"/>
      <c r="C414" s="233"/>
      <c r="D414" s="225" t="s">
        <v>181</v>
      </c>
      <c r="E414" s="234" t="s">
        <v>19</v>
      </c>
      <c r="F414" s="235" t="s">
        <v>468</v>
      </c>
      <c r="G414" s="233"/>
      <c r="H414" s="234" t="s">
        <v>19</v>
      </c>
      <c r="I414" s="236"/>
      <c r="J414" s="233"/>
      <c r="K414" s="233"/>
      <c r="L414" s="237"/>
      <c r="M414" s="238"/>
      <c r="N414" s="239"/>
      <c r="O414" s="239"/>
      <c r="P414" s="239"/>
      <c r="Q414" s="239"/>
      <c r="R414" s="239"/>
      <c r="S414" s="239"/>
      <c r="T414" s="24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1" t="s">
        <v>181</v>
      </c>
      <c r="AU414" s="241" t="s">
        <v>82</v>
      </c>
      <c r="AV414" s="13" t="s">
        <v>80</v>
      </c>
      <c r="AW414" s="13" t="s">
        <v>33</v>
      </c>
      <c r="AX414" s="13" t="s">
        <v>72</v>
      </c>
      <c r="AY414" s="241" t="s">
        <v>168</v>
      </c>
    </row>
    <row r="415" s="13" customFormat="1">
      <c r="A415" s="13"/>
      <c r="B415" s="232"/>
      <c r="C415" s="233"/>
      <c r="D415" s="225" t="s">
        <v>181</v>
      </c>
      <c r="E415" s="234" t="s">
        <v>19</v>
      </c>
      <c r="F415" s="235" t="s">
        <v>651</v>
      </c>
      <c r="G415" s="233"/>
      <c r="H415" s="234" t="s">
        <v>19</v>
      </c>
      <c r="I415" s="236"/>
      <c r="J415" s="233"/>
      <c r="K415" s="233"/>
      <c r="L415" s="237"/>
      <c r="M415" s="238"/>
      <c r="N415" s="239"/>
      <c r="O415" s="239"/>
      <c r="P415" s="239"/>
      <c r="Q415" s="239"/>
      <c r="R415" s="239"/>
      <c r="S415" s="239"/>
      <c r="T415" s="240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1" t="s">
        <v>181</v>
      </c>
      <c r="AU415" s="241" t="s">
        <v>82</v>
      </c>
      <c r="AV415" s="13" t="s">
        <v>80</v>
      </c>
      <c r="AW415" s="13" t="s">
        <v>33</v>
      </c>
      <c r="AX415" s="13" t="s">
        <v>72</v>
      </c>
      <c r="AY415" s="241" t="s">
        <v>168</v>
      </c>
    </row>
    <row r="416" s="14" customFormat="1">
      <c r="A416" s="14"/>
      <c r="B416" s="242"/>
      <c r="C416" s="243"/>
      <c r="D416" s="225" t="s">
        <v>181</v>
      </c>
      <c r="E416" s="244" t="s">
        <v>19</v>
      </c>
      <c r="F416" s="245" t="s">
        <v>652</v>
      </c>
      <c r="G416" s="243"/>
      <c r="H416" s="246">
        <v>31982.299999999999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2" t="s">
        <v>181</v>
      </c>
      <c r="AU416" s="252" t="s">
        <v>82</v>
      </c>
      <c r="AV416" s="14" t="s">
        <v>82</v>
      </c>
      <c r="AW416" s="14" t="s">
        <v>33</v>
      </c>
      <c r="AX416" s="14" t="s">
        <v>72</v>
      </c>
      <c r="AY416" s="252" t="s">
        <v>168</v>
      </c>
    </row>
    <row r="417" s="13" customFormat="1">
      <c r="A417" s="13"/>
      <c r="B417" s="232"/>
      <c r="C417" s="233"/>
      <c r="D417" s="225" t="s">
        <v>181</v>
      </c>
      <c r="E417" s="234" t="s">
        <v>19</v>
      </c>
      <c r="F417" s="235" t="s">
        <v>585</v>
      </c>
      <c r="G417" s="233"/>
      <c r="H417" s="234" t="s">
        <v>19</v>
      </c>
      <c r="I417" s="236"/>
      <c r="J417" s="233"/>
      <c r="K417" s="233"/>
      <c r="L417" s="237"/>
      <c r="M417" s="238"/>
      <c r="N417" s="239"/>
      <c r="O417" s="239"/>
      <c r="P417" s="239"/>
      <c r="Q417" s="239"/>
      <c r="R417" s="239"/>
      <c r="S417" s="239"/>
      <c r="T417" s="24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1" t="s">
        <v>181</v>
      </c>
      <c r="AU417" s="241" t="s">
        <v>82</v>
      </c>
      <c r="AV417" s="13" t="s">
        <v>80</v>
      </c>
      <c r="AW417" s="13" t="s">
        <v>33</v>
      </c>
      <c r="AX417" s="13" t="s">
        <v>72</v>
      </c>
      <c r="AY417" s="241" t="s">
        <v>168</v>
      </c>
    </row>
    <row r="418" s="13" customFormat="1">
      <c r="A418" s="13"/>
      <c r="B418" s="232"/>
      <c r="C418" s="233"/>
      <c r="D418" s="225" t="s">
        <v>181</v>
      </c>
      <c r="E418" s="234" t="s">
        <v>19</v>
      </c>
      <c r="F418" s="235" t="s">
        <v>651</v>
      </c>
      <c r="G418" s="233"/>
      <c r="H418" s="234" t="s">
        <v>19</v>
      </c>
      <c r="I418" s="236"/>
      <c r="J418" s="233"/>
      <c r="K418" s="233"/>
      <c r="L418" s="237"/>
      <c r="M418" s="238"/>
      <c r="N418" s="239"/>
      <c r="O418" s="239"/>
      <c r="P418" s="239"/>
      <c r="Q418" s="239"/>
      <c r="R418" s="239"/>
      <c r="S418" s="239"/>
      <c r="T418" s="24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1" t="s">
        <v>181</v>
      </c>
      <c r="AU418" s="241" t="s">
        <v>82</v>
      </c>
      <c r="AV418" s="13" t="s">
        <v>80</v>
      </c>
      <c r="AW418" s="13" t="s">
        <v>33</v>
      </c>
      <c r="AX418" s="13" t="s">
        <v>72</v>
      </c>
      <c r="AY418" s="241" t="s">
        <v>168</v>
      </c>
    </row>
    <row r="419" s="13" customFormat="1">
      <c r="A419" s="13"/>
      <c r="B419" s="232"/>
      <c r="C419" s="233"/>
      <c r="D419" s="225" t="s">
        <v>181</v>
      </c>
      <c r="E419" s="234" t="s">
        <v>19</v>
      </c>
      <c r="F419" s="235" t="s">
        <v>653</v>
      </c>
      <c r="G419" s="233"/>
      <c r="H419" s="234" t="s">
        <v>19</v>
      </c>
      <c r="I419" s="236"/>
      <c r="J419" s="233"/>
      <c r="K419" s="233"/>
      <c r="L419" s="237"/>
      <c r="M419" s="238"/>
      <c r="N419" s="239"/>
      <c r="O419" s="239"/>
      <c r="P419" s="239"/>
      <c r="Q419" s="239"/>
      <c r="R419" s="239"/>
      <c r="S419" s="239"/>
      <c r="T419" s="24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1" t="s">
        <v>181</v>
      </c>
      <c r="AU419" s="241" t="s">
        <v>82</v>
      </c>
      <c r="AV419" s="13" t="s">
        <v>80</v>
      </c>
      <c r="AW419" s="13" t="s">
        <v>33</v>
      </c>
      <c r="AX419" s="13" t="s">
        <v>72</v>
      </c>
      <c r="AY419" s="241" t="s">
        <v>168</v>
      </c>
    </row>
    <row r="420" s="14" customFormat="1">
      <c r="A420" s="14"/>
      <c r="B420" s="242"/>
      <c r="C420" s="243"/>
      <c r="D420" s="225" t="s">
        <v>181</v>
      </c>
      <c r="E420" s="244" t="s">
        <v>19</v>
      </c>
      <c r="F420" s="245" t="s">
        <v>654</v>
      </c>
      <c r="G420" s="243"/>
      <c r="H420" s="246">
        <v>40.399999999999999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2" t="s">
        <v>181</v>
      </c>
      <c r="AU420" s="252" t="s">
        <v>82</v>
      </c>
      <c r="AV420" s="14" t="s">
        <v>82</v>
      </c>
      <c r="AW420" s="14" t="s">
        <v>33</v>
      </c>
      <c r="AX420" s="14" t="s">
        <v>72</v>
      </c>
      <c r="AY420" s="252" t="s">
        <v>168</v>
      </c>
    </row>
    <row r="421" s="14" customFormat="1">
      <c r="A421" s="14"/>
      <c r="B421" s="242"/>
      <c r="C421" s="243"/>
      <c r="D421" s="225" t="s">
        <v>181</v>
      </c>
      <c r="E421" s="244" t="s">
        <v>19</v>
      </c>
      <c r="F421" s="245" t="s">
        <v>655</v>
      </c>
      <c r="G421" s="243"/>
      <c r="H421" s="246">
        <v>32.600000000000001</v>
      </c>
      <c r="I421" s="247"/>
      <c r="J421" s="243"/>
      <c r="K421" s="243"/>
      <c r="L421" s="248"/>
      <c r="M421" s="249"/>
      <c r="N421" s="250"/>
      <c r="O421" s="250"/>
      <c r="P421" s="250"/>
      <c r="Q421" s="250"/>
      <c r="R421" s="250"/>
      <c r="S421" s="250"/>
      <c r="T421" s="251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2" t="s">
        <v>181</v>
      </c>
      <c r="AU421" s="252" t="s">
        <v>82</v>
      </c>
      <c r="AV421" s="14" t="s">
        <v>82</v>
      </c>
      <c r="AW421" s="14" t="s">
        <v>33</v>
      </c>
      <c r="AX421" s="14" t="s">
        <v>72</v>
      </c>
      <c r="AY421" s="252" t="s">
        <v>168</v>
      </c>
    </row>
    <row r="422" s="14" customFormat="1">
      <c r="A422" s="14"/>
      <c r="B422" s="242"/>
      <c r="C422" s="243"/>
      <c r="D422" s="225" t="s">
        <v>181</v>
      </c>
      <c r="E422" s="244" t="s">
        <v>19</v>
      </c>
      <c r="F422" s="245" t="s">
        <v>656</v>
      </c>
      <c r="G422" s="243"/>
      <c r="H422" s="246">
        <v>49.799999999999997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2" t="s">
        <v>181</v>
      </c>
      <c r="AU422" s="252" t="s">
        <v>82</v>
      </c>
      <c r="AV422" s="14" t="s">
        <v>82</v>
      </c>
      <c r="AW422" s="14" t="s">
        <v>33</v>
      </c>
      <c r="AX422" s="14" t="s">
        <v>72</v>
      </c>
      <c r="AY422" s="252" t="s">
        <v>168</v>
      </c>
    </row>
    <row r="423" s="14" customFormat="1">
      <c r="A423" s="14"/>
      <c r="B423" s="242"/>
      <c r="C423" s="243"/>
      <c r="D423" s="225" t="s">
        <v>181</v>
      </c>
      <c r="E423" s="244" t="s">
        <v>19</v>
      </c>
      <c r="F423" s="245" t="s">
        <v>657</v>
      </c>
      <c r="G423" s="243"/>
      <c r="H423" s="246">
        <v>108.09999999999999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2" t="s">
        <v>181</v>
      </c>
      <c r="AU423" s="252" t="s">
        <v>82</v>
      </c>
      <c r="AV423" s="14" t="s">
        <v>82</v>
      </c>
      <c r="AW423" s="14" t="s">
        <v>33</v>
      </c>
      <c r="AX423" s="14" t="s">
        <v>72</v>
      </c>
      <c r="AY423" s="252" t="s">
        <v>168</v>
      </c>
    </row>
    <row r="424" s="14" customFormat="1">
      <c r="A424" s="14"/>
      <c r="B424" s="242"/>
      <c r="C424" s="243"/>
      <c r="D424" s="225" t="s">
        <v>181</v>
      </c>
      <c r="E424" s="244" t="s">
        <v>19</v>
      </c>
      <c r="F424" s="245" t="s">
        <v>658</v>
      </c>
      <c r="G424" s="243"/>
      <c r="H424" s="246">
        <v>123.09999999999999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2" t="s">
        <v>181</v>
      </c>
      <c r="AU424" s="252" t="s">
        <v>82</v>
      </c>
      <c r="AV424" s="14" t="s">
        <v>82</v>
      </c>
      <c r="AW424" s="14" t="s">
        <v>33</v>
      </c>
      <c r="AX424" s="14" t="s">
        <v>72</v>
      </c>
      <c r="AY424" s="252" t="s">
        <v>168</v>
      </c>
    </row>
    <row r="425" s="14" customFormat="1">
      <c r="A425" s="14"/>
      <c r="B425" s="242"/>
      <c r="C425" s="243"/>
      <c r="D425" s="225" t="s">
        <v>181</v>
      </c>
      <c r="E425" s="244" t="s">
        <v>19</v>
      </c>
      <c r="F425" s="245" t="s">
        <v>659</v>
      </c>
      <c r="G425" s="243"/>
      <c r="H425" s="246">
        <v>427.89999999999998</v>
      </c>
      <c r="I425" s="247"/>
      <c r="J425" s="243"/>
      <c r="K425" s="243"/>
      <c r="L425" s="248"/>
      <c r="M425" s="249"/>
      <c r="N425" s="250"/>
      <c r="O425" s="250"/>
      <c r="P425" s="250"/>
      <c r="Q425" s="250"/>
      <c r="R425" s="250"/>
      <c r="S425" s="250"/>
      <c r="T425" s="25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2" t="s">
        <v>181</v>
      </c>
      <c r="AU425" s="252" t="s">
        <v>82</v>
      </c>
      <c r="AV425" s="14" t="s">
        <v>82</v>
      </c>
      <c r="AW425" s="14" t="s">
        <v>33</v>
      </c>
      <c r="AX425" s="14" t="s">
        <v>72</v>
      </c>
      <c r="AY425" s="252" t="s">
        <v>168</v>
      </c>
    </row>
    <row r="426" s="2" customFormat="1" ht="24.15" customHeight="1">
      <c r="A426" s="38"/>
      <c r="B426" s="39"/>
      <c r="C426" s="212" t="s">
        <v>660</v>
      </c>
      <c r="D426" s="212" t="s">
        <v>170</v>
      </c>
      <c r="E426" s="213" t="s">
        <v>661</v>
      </c>
      <c r="F426" s="214" t="s">
        <v>662</v>
      </c>
      <c r="G426" s="215" t="s">
        <v>218</v>
      </c>
      <c r="H426" s="216">
        <v>62482.75</v>
      </c>
      <c r="I426" s="217"/>
      <c r="J426" s="218">
        <f>ROUND(I426*H426,2)</f>
        <v>0</v>
      </c>
      <c r="K426" s="214" t="s">
        <v>174</v>
      </c>
      <c r="L426" s="44"/>
      <c r="M426" s="219" t="s">
        <v>19</v>
      </c>
      <c r="N426" s="220" t="s">
        <v>43</v>
      </c>
      <c r="O426" s="84"/>
      <c r="P426" s="221">
        <f>O426*H426</f>
        <v>0</v>
      </c>
      <c r="Q426" s="221">
        <v>0</v>
      </c>
      <c r="R426" s="221">
        <f>Q426*H426</f>
        <v>0</v>
      </c>
      <c r="S426" s="221">
        <v>0</v>
      </c>
      <c r="T426" s="222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3" t="s">
        <v>175</v>
      </c>
      <c r="AT426" s="223" t="s">
        <v>170</v>
      </c>
      <c r="AU426" s="223" t="s">
        <v>82</v>
      </c>
      <c r="AY426" s="17" t="s">
        <v>168</v>
      </c>
      <c r="BE426" s="224">
        <f>IF(N426="základní",J426,0)</f>
        <v>0</v>
      </c>
      <c r="BF426" s="224">
        <f>IF(N426="snížená",J426,0)</f>
        <v>0</v>
      </c>
      <c r="BG426" s="224">
        <f>IF(N426="zákl. přenesená",J426,0)</f>
        <v>0</v>
      </c>
      <c r="BH426" s="224">
        <f>IF(N426="sníž. přenesená",J426,0)</f>
        <v>0</v>
      </c>
      <c r="BI426" s="224">
        <f>IF(N426="nulová",J426,0)</f>
        <v>0</v>
      </c>
      <c r="BJ426" s="17" t="s">
        <v>80</v>
      </c>
      <c r="BK426" s="224">
        <f>ROUND(I426*H426,2)</f>
        <v>0</v>
      </c>
      <c r="BL426" s="17" t="s">
        <v>175</v>
      </c>
      <c r="BM426" s="223" t="s">
        <v>663</v>
      </c>
    </row>
    <row r="427" s="2" customFormat="1">
      <c r="A427" s="38"/>
      <c r="B427" s="39"/>
      <c r="C427" s="40"/>
      <c r="D427" s="225" t="s">
        <v>177</v>
      </c>
      <c r="E427" s="40"/>
      <c r="F427" s="226" t="s">
        <v>664</v>
      </c>
      <c r="G427" s="40"/>
      <c r="H427" s="40"/>
      <c r="I427" s="227"/>
      <c r="J427" s="40"/>
      <c r="K427" s="40"/>
      <c r="L427" s="44"/>
      <c r="M427" s="228"/>
      <c r="N427" s="229"/>
      <c r="O427" s="84"/>
      <c r="P427" s="84"/>
      <c r="Q427" s="84"/>
      <c r="R427" s="84"/>
      <c r="S427" s="84"/>
      <c r="T427" s="85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177</v>
      </c>
      <c r="AU427" s="17" t="s">
        <v>82</v>
      </c>
    </row>
    <row r="428" s="2" customFormat="1">
      <c r="A428" s="38"/>
      <c r="B428" s="39"/>
      <c r="C428" s="40"/>
      <c r="D428" s="230" t="s">
        <v>179</v>
      </c>
      <c r="E428" s="40"/>
      <c r="F428" s="231" t="s">
        <v>665</v>
      </c>
      <c r="G428" s="40"/>
      <c r="H428" s="40"/>
      <c r="I428" s="227"/>
      <c r="J428" s="40"/>
      <c r="K428" s="40"/>
      <c r="L428" s="44"/>
      <c r="M428" s="228"/>
      <c r="N428" s="229"/>
      <c r="O428" s="84"/>
      <c r="P428" s="84"/>
      <c r="Q428" s="84"/>
      <c r="R428" s="84"/>
      <c r="S428" s="84"/>
      <c r="T428" s="85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179</v>
      </c>
      <c r="AU428" s="17" t="s">
        <v>82</v>
      </c>
    </row>
    <row r="429" s="13" customFormat="1">
      <c r="A429" s="13"/>
      <c r="B429" s="232"/>
      <c r="C429" s="233"/>
      <c r="D429" s="225" t="s">
        <v>181</v>
      </c>
      <c r="E429" s="234" t="s">
        <v>19</v>
      </c>
      <c r="F429" s="235" t="s">
        <v>468</v>
      </c>
      <c r="G429" s="233"/>
      <c r="H429" s="234" t="s">
        <v>19</v>
      </c>
      <c r="I429" s="236"/>
      <c r="J429" s="233"/>
      <c r="K429" s="233"/>
      <c r="L429" s="237"/>
      <c r="M429" s="238"/>
      <c r="N429" s="239"/>
      <c r="O429" s="239"/>
      <c r="P429" s="239"/>
      <c r="Q429" s="239"/>
      <c r="R429" s="239"/>
      <c r="S429" s="239"/>
      <c r="T429" s="24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1" t="s">
        <v>181</v>
      </c>
      <c r="AU429" s="241" t="s">
        <v>82</v>
      </c>
      <c r="AV429" s="13" t="s">
        <v>80</v>
      </c>
      <c r="AW429" s="13" t="s">
        <v>33</v>
      </c>
      <c r="AX429" s="13" t="s">
        <v>72</v>
      </c>
      <c r="AY429" s="241" t="s">
        <v>168</v>
      </c>
    </row>
    <row r="430" s="13" customFormat="1">
      <c r="A430" s="13"/>
      <c r="B430" s="232"/>
      <c r="C430" s="233"/>
      <c r="D430" s="225" t="s">
        <v>181</v>
      </c>
      <c r="E430" s="234" t="s">
        <v>19</v>
      </c>
      <c r="F430" s="235" t="s">
        <v>620</v>
      </c>
      <c r="G430" s="233"/>
      <c r="H430" s="234" t="s">
        <v>19</v>
      </c>
      <c r="I430" s="236"/>
      <c r="J430" s="233"/>
      <c r="K430" s="233"/>
      <c r="L430" s="237"/>
      <c r="M430" s="238"/>
      <c r="N430" s="239"/>
      <c r="O430" s="239"/>
      <c r="P430" s="239"/>
      <c r="Q430" s="239"/>
      <c r="R430" s="239"/>
      <c r="S430" s="239"/>
      <c r="T430" s="24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1" t="s">
        <v>181</v>
      </c>
      <c r="AU430" s="241" t="s">
        <v>82</v>
      </c>
      <c r="AV430" s="13" t="s">
        <v>80</v>
      </c>
      <c r="AW430" s="13" t="s">
        <v>33</v>
      </c>
      <c r="AX430" s="13" t="s">
        <v>72</v>
      </c>
      <c r="AY430" s="241" t="s">
        <v>168</v>
      </c>
    </row>
    <row r="431" s="14" customFormat="1">
      <c r="A431" s="14"/>
      <c r="B431" s="242"/>
      <c r="C431" s="243"/>
      <c r="D431" s="225" t="s">
        <v>181</v>
      </c>
      <c r="E431" s="244" t="s">
        <v>19</v>
      </c>
      <c r="F431" s="245" t="s">
        <v>666</v>
      </c>
      <c r="G431" s="243"/>
      <c r="H431" s="246">
        <v>30487.799999999999</v>
      </c>
      <c r="I431" s="247"/>
      <c r="J431" s="243"/>
      <c r="K431" s="243"/>
      <c r="L431" s="248"/>
      <c r="M431" s="249"/>
      <c r="N431" s="250"/>
      <c r="O431" s="250"/>
      <c r="P431" s="250"/>
      <c r="Q431" s="250"/>
      <c r="R431" s="250"/>
      <c r="S431" s="250"/>
      <c r="T431" s="251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2" t="s">
        <v>181</v>
      </c>
      <c r="AU431" s="252" t="s">
        <v>82</v>
      </c>
      <c r="AV431" s="14" t="s">
        <v>82</v>
      </c>
      <c r="AW431" s="14" t="s">
        <v>33</v>
      </c>
      <c r="AX431" s="14" t="s">
        <v>72</v>
      </c>
      <c r="AY431" s="252" t="s">
        <v>168</v>
      </c>
    </row>
    <row r="432" s="14" customFormat="1">
      <c r="A432" s="14"/>
      <c r="B432" s="242"/>
      <c r="C432" s="243"/>
      <c r="D432" s="225" t="s">
        <v>181</v>
      </c>
      <c r="E432" s="244" t="s">
        <v>19</v>
      </c>
      <c r="F432" s="245" t="s">
        <v>667</v>
      </c>
      <c r="G432" s="243"/>
      <c r="H432" s="246">
        <v>31235.049999999999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2" t="s">
        <v>181</v>
      </c>
      <c r="AU432" s="252" t="s">
        <v>82</v>
      </c>
      <c r="AV432" s="14" t="s">
        <v>82</v>
      </c>
      <c r="AW432" s="14" t="s">
        <v>33</v>
      </c>
      <c r="AX432" s="14" t="s">
        <v>72</v>
      </c>
      <c r="AY432" s="252" t="s">
        <v>168</v>
      </c>
    </row>
    <row r="433" s="13" customFormat="1">
      <c r="A433" s="13"/>
      <c r="B433" s="232"/>
      <c r="C433" s="233"/>
      <c r="D433" s="225" t="s">
        <v>181</v>
      </c>
      <c r="E433" s="234" t="s">
        <v>19</v>
      </c>
      <c r="F433" s="235" t="s">
        <v>585</v>
      </c>
      <c r="G433" s="233"/>
      <c r="H433" s="234" t="s">
        <v>19</v>
      </c>
      <c r="I433" s="236"/>
      <c r="J433" s="233"/>
      <c r="K433" s="233"/>
      <c r="L433" s="237"/>
      <c r="M433" s="238"/>
      <c r="N433" s="239"/>
      <c r="O433" s="239"/>
      <c r="P433" s="239"/>
      <c r="Q433" s="239"/>
      <c r="R433" s="239"/>
      <c r="S433" s="239"/>
      <c r="T433" s="240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1" t="s">
        <v>181</v>
      </c>
      <c r="AU433" s="241" t="s">
        <v>82</v>
      </c>
      <c r="AV433" s="13" t="s">
        <v>80</v>
      </c>
      <c r="AW433" s="13" t="s">
        <v>33</v>
      </c>
      <c r="AX433" s="13" t="s">
        <v>72</v>
      </c>
      <c r="AY433" s="241" t="s">
        <v>168</v>
      </c>
    </row>
    <row r="434" s="13" customFormat="1">
      <c r="A434" s="13"/>
      <c r="B434" s="232"/>
      <c r="C434" s="233"/>
      <c r="D434" s="225" t="s">
        <v>181</v>
      </c>
      <c r="E434" s="234" t="s">
        <v>19</v>
      </c>
      <c r="F434" s="235" t="s">
        <v>620</v>
      </c>
      <c r="G434" s="233"/>
      <c r="H434" s="234" t="s">
        <v>19</v>
      </c>
      <c r="I434" s="236"/>
      <c r="J434" s="233"/>
      <c r="K434" s="233"/>
      <c r="L434" s="237"/>
      <c r="M434" s="238"/>
      <c r="N434" s="239"/>
      <c r="O434" s="239"/>
      <c r="P434" s="239"/>
      <c r="Q434" s="239"/>
      <c r="R434" s="239"/>
      <c r="S434" s="239"/>
      <c r="T434" s="24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1" t="s">
        <v>181</v>
      </c>
      <c r="AU434" s="241" t="s">
        <v>82</v>
      </c>
      <c r="AV434" s="13" t="s">
        <v>80</v>
      </c>
      <c r="AW434" s="13" t="s">
        <v>33</v>
      </c>
      <c r="AX434" s="13" t="s">
        <v>72</v>
      </c>
      <c r="AY434" s="241" t="s">
        <v>168</v>
      </c>
    </row>
    <row r="435" s="13" customFormat="1">
      <c r="A435" s="13"/>
      <c r="B435" s="232"/>
      <c r="C435" s="233"/>
      <c r="D435" s="225" t="s">
        <v>181</v>
      </c>
      <c r="E435" s="234" t="s">
        <v>19</v>
      </c>
      <c r="F435" s="235" t="s">
        <v>621</v>
      </c>
      <c r="G435" s="233"/>
      <c r="H435" s="234" t="s">
        <v>19</v>
      </c>
      <c r="I435" s="236"/>
      <c r="J435" s="233"/>
      <c r="K435" s="233"/>
      <c r="L435" s="237"/>
      <c r="M435" s="238"/>
      <c r="N435" s="239"/>
      <c r="O435" s="239"/>
      <c r="P435" s="239"/>
      <c r="Q435" s="239"/>
      <c r="R435" s="239"/>
      <c r="S435" s="239"/>
      <c r="T435" s="240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1" t="s">
        <v>181</v>
      </c>
      <c r="AU435" s="241" t="s">
        <v>82</v>
      </c>
      <c r="AV435" s="13" t="s">
        <v>80</v>
      </c>
      <c r="AW435" s="13" t="s">
        <v>33</v>
      </c>
      <c r="AX435" s="13" t="s">
        <v>72</v>
      </c>
      <c r="AY435" s="241" t="s">
        <v>168</v>
      </c>
    </row>
    <row r="436" s="14" customFormat="1">
      <c r="A436" s="14"/>
      <c r="B436" s="242"/>
      <c r="C436" s="243"/>
      <c r="D436" s="225" t="s">
        <v>181</v>
      </c>
      <c r="E436" s="244" t="s">
        <v>19</v>
      </c>
      <c r="F436" s="245" t="s">
        <v>622</v>
      </c>
      <c r="G436" s="243"/>
      <c r="H436" s="246">
        <v>39.299999999999997</v>
      </c>
      <c r="I436" s="247"/>
      <c r="J436" s="243"/>
      <c r="K436" s="243"/>
      <c r="L436" s="248"/>
      <c r="M436" s="249"/>
      <c r="N436" s="250"/>
      <c r="O436" s="250"/>
      <c r="P436" s="250"/>
      <c r="Q436" s="250"/>
      <c r="R436" s="250"/>
      <c r="S436" s="250"/>
      <c r="T436" s="251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2" t="s">
        <v>181</v>
      </c>
      <c r="AU436" s="252" t="s">
        <v>82</v>
      </c>
      <c r="AV436" s="14" t="s">
        <v>82</v>
      </c>
      <c r="AW436" s="14" t="s">
        <v>33</v>
      </c>
      <c r="AX436" s="14" t="s">
        <v>72</v>
      </c>
      <c r="AY436" s="252" t="s">
        <v>168</v>
      </c>
    </row>
    <row r="437" s="14" customFormat="1">
      <c r="A437" s="14"/>
      <c r="B437" s="242"/>
      <c r="C437" s="243"/>
      <c r="D437" s="225" t="s">
        <v>181</v>
      </c>
      <c r="E437" s="244" t="s">
        <v>19</v>
      </c>
      <c r="F437" s="245" t="s">
        <v>623</v>
      </c>
      <c r="G437" s="243"/>
      <c r="H437" s="246">
        <v>31.699999999999999</v>
      </c>
      <c r="I437" s="247"/>
      <c r="J437" s="243"/>
      <c r="K437" s="243"/>
      <c r="L437" s="248"/>
      <c r="M437" s="249"/>
      <c r="N437" s="250"/>
      <c r="O437" s="250"/>
      <c r="P437" s="250"/>
      <c r="Q437" s="250"/>
      <c r="R437" s="250"/>
      <c r="S437" s="250"/>
      <c r="T437" s="251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2" t="s">
        <v>181</v>
      </c>
      <c r="AU437" s="252" t="s">
        <v>82</v>
      </c>
      <c r="AV437" s="14" t="s">
        <v>82</v>
      </c>
      <c r="AW437" s="14" t="s">
        <v>33</v>
      </c>
      <c r="AX437" s="14" t="s">
        <v>72</v>
      </c>
      <c r="AY437" s="252" t="s">
        <v>168</v>
      </c>
    </row>
    <row r="438" s="14" customFormat="1">
      <c r="A438" s="14"/>
      <c r="B438" s="242"/>
      <c r="C438" s="243"/>
      <c r="D438" s="225" t="s">
        <v>181</v>
      </c>
      <c r="E438" s="244" t="s">
        <v>19</v>
      </c>
      <c r="F438" s="245" t="s">
        <v>624</v>
      </c>
      <c r="G438" s="243"/>
      <c r="H438" s="246">
        <v>48.399999999999999</v>
      </c>
      <c r="I438" s="247"/>
      <c r="J438" s="243"/>
      <c r="K438" s="243"/>
      <c r="L438" s="248"/>
      <c r="M438" s="249"/>
      <c r="N438" s="250"/>
      <c r="O438" s="250"/>
      <c r="P438" s="250"/>
      <c r="Q438" s="250"/>
      <c r="R438" s="250"/>
      <c r="S438" s="250"/>
      <c r="T438" s="251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2" t="s">
        <v>181</v>
      </c>
      <c r="AU438" s="252" t="s">
        <v>82</v>
      </c>
      <c r="AV438" s="14" t="s">
        <v>82</v>
      </c>
      <c r="AW438" s="14" t="s">
        <v>33</v>
      </c>
      <c r="AX438" s="14" t="s">
        <v>72</v>
      </c>
      <c r="AY438" s="252" t="s">
        <v>168</v>
      </c>
    </row>
    <row r="439" s="14" customFormat="1">
      <c r="A439" s="14"/>
      <c r="B439" s="242"/>
      <c r="C439" s="243"/>
      <c r="D439" s="225" t="s">
        <v>181</v>
      </c>
      <c r="E439" s="244" t="s">
        <v>19</v>
      </c>
      <c r="F439" s="245" t="s">
        <v>625</v>
      </c>
      <c r="G439" s="243"/>
      <c r="H439" s="246">
        <v>105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2" t="s">
        <v>181</v>
      </c>
      <c r="AU439" s="252" t="s">
        <v>82</v>
      </c>
      <c r="AV439" s="14" t="s">
        <v>82</v>
      </c>
      <c r="AW439" s="14" t="s">
        <v>33</v>
      </c>
      <c r="AX439" s="14" t="s">
        <v>72</v>
      </c>
      <c r="AY439" s="252" t="s">
        <v>168</v>
      </c>
    </row>
    <row r="440" s="14" customFormat="1">
      <c r="A440" s="14"/>
      <c r="B440" s="242"/>
      <c r="C440" s="243"/>
      <c r="D440" s="225" t="s">
        <v>181</v>
      </c>
      <c r="E440" s="244" t="s">
        <v>19</v>
      </c>
      <c r="F440" s="245" t="s">
        <v>626</v>
      </c>
      <c r="G440" s="243"/>
      <c r="H440" s="246">
        <v>119.59999999999999</v>
      </c>
      <c r="I440" s="247"/>
      <c r="J440" s="243"/>
      <c r="K440" s="243"/>
      <c r="L440" s="248"/>
      <c r="M440" s="249"/>
      <c r="N440" s="250"/>
      <c r="O440" s="250"/>
      <c r="P440" s="250"/>
      <c r="Q440" s="250"/>
      <c r="R440" s="250"/>
      <c r="S440" s="250"/>
      <c r="T440" s="251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2" t="s">
        <v>181</v>
      </c>
      <c r="AU440" s="252" t="s">
        <v>82</v>
      </c>
      <c r="AV440" s="14" t="s">
        <v>82</v>
      </c>
      <c r="AW440" s="14" t="s">
        <v>33</v>
      </c>
      <c r="AX440" s="14" t="s">
        <v>72</v>
      </c>
      <c r="AY440" s="252" t="s">
        <v>168</v>
      </c>
    </row>
    <row r="441" s="14" customFormat="1">
      <c r="A441" s="14"/>
      <c r="B441" s="242"/>
      <c r="C441" s="243"/>
      <c r="D441" s="225" t="s">
        <v>181</v>
      </c>
      <c r="E441" s="244" t="s">
        <v>19</v>
      </c>
      <c r="F441" s="245" t="s">
        <v>627</v>
      </c>
      <c r="G441" s="243"/>
      <c r="H441" s="246">
        <v>415.89999999999998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2" t="s">
        <v>181</v>
      </c>
      <c r="AU441" s="252" t="s">
        <v>82</v>
      </c>
      <c r="AV441" s="14" t="s">
        <v>82</v>
      </c>
      <c r="AW441" s="14" t="s">
        <v>33</v>
      </c>
      <c r="AX441" s="14" t="s">
        <v>72</v>
      </c>
      <c r="AY441" s="252" t="s">
        <v>168</v>
      </c>
    </row>
    <row r="442" s="2" customFormat="1" ht="33" customHeight="1">
      <c r="A442" s="38"/>
      <c r="B442" s="39"/>
      <c r="C442" s="212" t="s">
        <v>668</v>
      </c>
      <c r="D442" s="212" t="s">
        <v>170</v>
      </c>
      <c r="E442" s="213" t="s">
        <v>669</v>
      </c>
      <c r="F442" s="214" t="s">
        <v>670</v>
      </c>
      <c r="G442" s="215" t="s">
        <v>218</v>
      </c>
      <c r="H442" s="216">
        <v>30620.700000000001</v>
      </c>
      <c r="I442" s="217"/>
      <c r="J442" s="218">
        <f>ROUND(I442*H442,2)</f>
        <v>0</v>
      </c>
      <c r="K442" s="214" t="s">
        <v>174</v>
      </c>
      <c r="L442" s="44"/>
      <c r="M442" s="219" t="s">
        <v>19</v>
      </c>
      <c r="N442" s="220" t="s">
        <v>43</v>
      </c>
      <c r="O442" s="84"/>
      <c r="P442" s="221">
        <f>O442*H442</f>
        <v>0</v>
      </c>
      <c r="Q442" s="221">
        <v>0</v>
      </c>
      <c r="R442" s="221">
        <f>Q442*H442</f>
        <v>0</v>
      </c>
      <c r="S442" s="221">
        <v>0</v>
      </c>
      <c r="T442" s="222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3" t="s">
        <v>175</v>
      </c>
      <c r="AT442" s="223" t="s">
        <v>170</v>
      </c>
      <c r="AU442" s="223" t="s">
        <v>82</v>
      </c>
      <c r="AY442" s="17" t="s">
        <v>168</v>
      </c>
      <c r="BE442" s="224">
        <f>IF(N442="základní",J442,0)</f>
        <v>0</v>
      </c>
      <c r="BF442" s="224">
        <f>IF(N442="snížená",J442,0)</f>
        <v>0</v>
      </c>
      <c r="BG442" s="224">
        <f>IF(N442="zákl. přenesená",J442,0)</f>
        <v>0</v>
      </c>
      <c r="BH442" s="224">
        <f>IF(N442="sníž. přenesená",J442,0)</f>
        <v>0</v>
      </c>
      <c r="BI442" s="224">
        <f>IF(N442="nulová",J442,0)</f>
        <v>0</v>
      </c>
      <c r="BJ442" s="17" t="s">
        <v>80</v>
      </c>
      <c r="BK442" s="224">
        <f>ROUND(I442*H442,2)</f>
        <v>0</v>
      </c>
      <c r="BL442" s="17" t="s">
        <v>175</v>
      </c>
      <c r="BM442" s="223" t="s">
        <v>671</v>
      </c>
    </row>
    <row r="443" s="2" customFormat="1">
      <c r="A443" s="38"/>
      <c r="B443" s="39"/>
      <c r="C443" s="40"/>
      <c r="D443" s="225" t="s">
        <v>177</v>
      </c>
      <c r="E443" s="40"/>
      <c r="F443" s="226" t="s">
        <v>672</v>
      </c>
      <c r="G443" s="40"/>
      <c r="H443" s="40"/>
      <c r="I443" s="227"/>
      <c r="J443" s="40"/>
      <c r="K443" s="40"/>
      <c r="L443" s="44"/>
      <c r="M443" s="228"/>
      <c r="N443" s="229"/>
      <c r="O443" s="84"/>
      <c r="P443" s="84"/>
      <c r="Q443" s="84"/>
      <c r="R443" s="84"/>
      <c r="S443" s="84"/>
      <c r="T443" s="85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177</v>
      </c>
      <c r="AU443" s="17" t="s">
        <v>82</v>
      </c>
    </row>
    <row r="444" s="2" customFormat="1">
      <c r="A444" s="38"/>
      <c r="B444" s="39"/>
      <c r="C444" s="40"/>
      <c r="D444" s="230" t="s">
        <v>179</v>
      </c>
      <c r="E444" s="40"/>
      <c r="F444" s="231" t="s">
        <v>673</v>
      </c>
      <c r="G444" s="40"/>
      <c r="H444" s="40"/>
      <c r="I444" s="227"/>
      <c r="J444" s="40"/>
      <c r="K444" s="40"/>
      <c r="L444" s="44"/>
      <c r="M444" s="228"/>
      <c r="N444" s="229"/>
      <c r="O444" s="84"/>
      <c r="P444" s="84"/>
      <c r="Q444" s="84"/>
      <c r="R444" s="84"/>
      <c r="S444" s="84"/>
      <c r="T444" s="85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179</v>
      </c>
      <c r="AU444" s="17" t="s">
        <v>82</v>
      </c>
    </row>
    <row r="445" s="13" customFormat="1">
      <c r="A445" s="13"/>
      <c r="B445" s="232"/>
      <c r="C445" s="233"/>
      <c r="D445" s="225" t="s">
        <v>181</v>
      </c>
      <c r="E445" s="234" t="s">
        <v>19</v>
      </c>
      <c r="F445" s="235" t="s">
        <v>468</v>
      </c>
      <c r="G445" s="233"/>
      <c r="H445" s="234" t="s">
        <v>19</v>
      </c>
      <c r="I445" s="236"/>
      <c r="J445" s="233"/>
      <c r="K445" s="233"/>
      <c r="L445" s="237"/>
      <c r="M445" s="238"/>
      <c r="N445" s="239"/>
      <c r="O445" s="239"/>
      <c r="P445" s="239"/>
      <c r="Q445" s="239"/>
      <c r="R445" s="239"/>
      <c r="S445" s="239"/>
      <c r="T445" s="240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1" t="s">
        <v>181</v>
      </c>
      <c r="AU445" s="241" t="s">
        <v>82</v>
      </c>
      <c r="AV445" s="13" t="s">
        <v>80</v>
      </c>
      <c r="AW445" s="13" t="s">
        <v>33</v>
      </c>
      <c r="AX445" s="13" t="s">
        <v>72</v>
      </c>
      <c r="AY445" s="241" t="s">
        <v>168</v>
      </c>
    </row>
    <row r="446" s="13" customFormat="1">
      <c r="A446" s="13"/>
      <c r="B446" s="232"/>
      <c r="C446" s="233"/>
      <c r="D446" s="225" t="s">
        <v>181</v>
      </c>
      <c r="E446" s="234" t="s">
        <v>19</v>
      </c>
      <c r="F446" s="235" t="s">
        <v>674</v>
      </c>
      <c r="G446" s="233"/>
      <c r="H446" s="234" t="s">
        <v>19</v>
      </c>
      <c r="I446" s="236"/>
      <c r="J446" s="233"/>
      <c r="K446" s="233"/>
      <c r="L446" s="237"/>
      <c r="M446" s="238"/>
      <c r="N446" s="239"/>
      <c r="O446" s="239"/>
      <c r="P446" s="239"/>
      <c r="Q446" s="239"/>
      <c r="R446" s="239"/>
      <c r="S446" s="239"/>
      <c r="T446" s="24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1" t="s">
        <v>181</v>
      </c>
      <c r="AU446" s="241" t="s">
        <v>82</v>
      </c>
      <c r="AV446" s="13" t="s">
        <v>80</v>
      </c>
      <c r="AW446" s="13" t="s">
        <v>33</v>
      </c>
      <c r="AX446" s="13" t="s">
        <v>72</v>
      </c>
      <c r="AY446" s="241" t="s">
        <v>168</v>
      </c>
    </row>
    <row r="447" s="14" customFormat="1">
      <c r="A447" s="14"/>
      <c r="B447" s="242"/>
      <c r="C447" s="243"/>
      <c r="D447" s="225" t="s">
        <v>181</v>
      </c>
      <c r="E447" s="244" t="s">
        <v>19</v>
      </c>
      <c r="F447" s="245" t="s">
        <v>675</v>
      </c>
      <c r="G447" s="243"/>
      <c r="H447" s="246">
        <v>29890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2" t="s">
        <v>181</v>
      </c>
      <c r="AU447" s="252" t="s">
        <v>82</v>
      </c>
      <c r="AV447" s="14" t="s">
        <v>82</v>
      </c>
      <c r="AW447" s="14" t="s">
        <v>33</v>
      </c>
      <c r="AX447" s="14" t="s">
        <v>72</v>
      </c>
      <c r="AY447" s="252" t="s">
        <v>168</v>
      </c>
    </row>
    <row r="448" s="13" customFormat="1">
      <c r="A448" s="13"/>
      <c r="B448" s="232"/>
      <c r="C448" s="233"/>
      <c r="D448" s="225" t="s">
        <v>181</v>
      </c>
      <c r="E448" s="234" t="s">
        <v>19</v>
      </c>
      <c r="F448" s="235" t="s">
        <v>585</v>
      </c>
      <c r="G448" s="233"/>
      <c r="H448" s="234" t="s">
        <v>19</v>
      </c>
      <c r="I448" s="236"/>
      <c r="J448" s="233"/>
      <c r="K448" s="233"/>
      <c r="L448" s="237"/>
      <c r="M448" s="238"/>
      <c r="N448" s="239"/>
      <c r="O448" s="239"/>
      <c r="P448" s="239"/>
      <c r="Q448" s="239"/>
      <c r="R448" s="239"/>
      <c r="S448" s="239"/>
      <c r="T448" s="24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1" t="s">
        <v>181</v>
      </c>
      <c r="AU448" s="241" t="s">
        <v>82</v>
      </c>
      <c r="AV448" s="13" t="s">
        <v>80</v>
      </c>
      <c r="AW448" s="13" t="s">
        <v>33</v>
      </c>
      <c r="AX448" s="13" t="s">
        <v>72</v>
      </c>
      <c r="AY448" s="241" t="s">
        <v>168</v>
      </c>
    </row>
    <row r="449" s="13" customFormat="1">
      <c r="A449" s="13"/>
      <c r="B449" s="232"/>
      <c r="C449" s="233"/>
      <c r="D449" s="225" t="s">
        <v>181</v>
      </c>
      <c r="E449" s="234" t="s">
        <v>19</v>
      </c>
      <c r="F449" s="235" t="s">
        <v>674</v>
      </c>
      <c r="G449" s="233"/>
      <c r="H449" s="234" t="s">
        <v>19</v>
      </c>
      <c r="I449" s="236"/>
      <c r="J449" s="233"/>
      <c r="K449" s="233"/>
      <c r="L449" s="237"/>
      <c r="M449" s="238"/>
      <c r="N449" s="239"/>
      <c r="O449" s="239"/>
      <c r="P449" s="239"/>
      <c r="Q449" s="239"/>
      <c r="R449" s="239"/>
      <c r="S449" s="239"/>
      <c r="T449" s="24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1" t="s">
        <v>181</v>
      </c>
      <c r="AU449" s="241" t="s">
        <v>82</v>
      </c>
      <c r="AV449" s="13" t="s">
        <v>80</v>
      </c>
      <c r="AW449" s="13" t="s">
        <v>33</v>
      </c>
      <c r="AX449" s="13" t="s">
        <v>72</v>
      </c>
      <c r="AY449" s="241" t="s">
        <v>168</v>
      </c>
    </row>
    <row r="450" s="13" customFormat="1">
      <c r="A450" s="13"/>
      <c r="B450" s="232"/>
      <c r="C450" s="233"/>
      <c r="D450" s="225" t="s">
        <v>181</v>
      </c>
      <c r="E450" s="234" t="s">
        <v>19</v>
      </c>
      <c r="F450" s="235" t="s">
        <v>676</v>
      </c>
      <c r="G450" s="233"/>
      <c r="H450" s="234" t="s">
        <v>19</v>
      </c>
      <c r="I450" s="236"/>
      <c r="J450" s="233"/>
      <c r="K450" s="233"/>
      <c r="L450" s="237"/>
      <c r="M450" s="238"/>
      <c r="N450" s="239"/>
      <c r="O450" s="239"/>
      <c r="P450" s="239"/>
      <c r="Q450" s="239"/>
      <c r="R450" s="239"/>
      <c r="S450" s="239"/>
      <c r="T450" s="24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1" t="s">
        <v>181</v>
      </c>
      <c r="AU450" s="241" t="s">
        <v>82</v>
      </c>
      <c r="AV450" s="13" t="s">
        <v>80</v>
      </c>
      <c r="AW450" s="13" t="s">
        <v>33</v>
      </c>
      <c r="AX450" s="13" t="s">
        <v>72</v>
      </c>
      <c r="AY450" s="241" t="s">
        <v>168</v>
      </c>
    </row>
    <row r="451" s="14" customFormat="1">
      <c r="A451" s="14"/>
      <c r="B451" s="242"/>
      <c r="C451" s="243"/>
      <c r="D451" s="225" t="s">
        <v>181</v>
      </c>
      <c r="E451" s="244" t="s">
        <v>19</v>
      </c>
      <c r="F451" s="245" t="s">
        <v>677</v>
      </c>
      <c r="G451" s="243"/>
      <c r="H451" s="246">
        <v>37.799999999999997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2" t="s">
        <v>181</v>
      </c>
      <c r="AU451" s="252" t="s">
        <v>82</v>
      </c>
      <c r="AV451" s="14" t="s">
        <v>82</v>
      </c>
      <c r="AW451" s="14" t="s">
        <v>33</v>
      </c>
      <c r="AX451" s="14" t="s">
        <v>72</v>
      </c>
      <c r="AY451" s="252" t="s">
        <v>168</v>
      </c>
    </row>
    <row r="452" s="14" customFormat="1">
      <c r="A452" s="14"/>
      <c r="B452" s="242"/>
      <c r="C452" s="243"/>
      <c r="D452" s="225" t="s">
        <v>181</v>
      </c>
      <c r="E452" s="244" t="s">
        <v>19</v>
      </c>
      <c r="F452" s="245" t="s">
        <v>678</v>
      </c>
      <c r="G452" s="243"/>
      <c r="H452" s="246">
        <v>30.5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2" t="s">
        <v>181</v>
      </c>
      <c r="AU452" s="252" t="s">
        <v>82</v>
      </c>
      <c r="AV452" s="14" t="s">
        <v>82</v>
      </c>
      <c r="AW452" s="14" t="s">
        <v>33</v>
      </c>
      <c r="AX452" s="14" t="s">
        <v>72</v>
      </c>
      <c r="AY452" s="252" t="s">
        <v>168</v>
      </c>
    </row>
    <row r="453" s="14" customFormat="1">
      <c r="A453" s="14"/>
      <c r="B453" s="242"/>
      <c r="C453" s="243"/>
      <c r="D453" s="225" t="s">
        <v>181</v>
      </c>
      <c r="E453" s="244" t="s">
        <v>19</v>
      </c>
      <c r="F453" s="245" t="s">
        <v>679</v>
      </c>
      <c r="G453" s="243"/>
      <c r="H453" s="246">
        <v>46.5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2" t="s">
        <v>181</v>
      </c>
      <c r="AU453" s="252" t="s">
        <v>82</v>
      </c>
      <c r="AV453" s="14" t="s">
        <v>82</v>
      </c>
      <c r="AW453" s="14" t="s">
        <v>33</v>
      </c>
      <c r="AX453" s="14" t="s">
        <v>72</v>
      </c>
      <c r="AY453" s="252" t="s">
        <v>168</v>
      </c>
    </row>
    <row r="454" s="14" customFormat="1">
      <c r="A454" s="14"/>
      <c r="B454" s="242"/>
      <c r="C454" s="243"/>
      <c r="D454" s="225" t="s">
        <v>181</v>
      </c>
      <c r="E454" s="244" t="s">
        <v>19</v>
      </c>
      <c r="F454" s="245" t="s">
        <v>680</v>
      </c>
      <c r="G454" s="243"/>
      <c r="H454" s="246">
        <v>101</v>
      </c>
      <c r="I454" s="247"/>
      <c r="J454" s="243"/>
      <c r="K454" s="243"/>
      <c r="L454" s="248"/>
      <c r="M454" s="249"/>
      <c r="N454" s="250"/>
      <c r="O454" s="250"/>
      <c r="P454" s="250"/>
      <c r="Q454" s="250"/>
      <c r="R454" s="250"/>
      <c r="S454" s="250"/>
      <c r="T454" s="251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2" t="s">
        <v>181</v>
      </c>
      <c r="AU454" s="252" t="s">
        <v>82</v>
      </c>
      <c r="AV454" s="14" t="s">
        <v>82</v>
      </c>
      <c r="AW454" s="14" t="s">
        <v>33</v>
      </c>
      <c r="AX454" s="14" t="s">
        <v>72</v>
      </c>
      <c r="AY454" s="252" t="s">
        <v>168</v>
      </c>
    </row>
    <row r="455" s="14" customFormat="1">
      <c r="A455" s="14"/>
      <c r="B455" s="242"/>
      <c r="C455" s="243"/>
      <c r="D455" s="225" t="s">
        <v>181</v>
      </c>
      <c r="E455" s="244" t="s">
        <v>19</v>
      </c>
      <c r="F455" s="245" t="s">
        <v>681</v>
      </c>
      <c r="G455" s="243"/>
      <c r="H455" s="246">
        <v>115</v>
      </c>
      <c r="I455" s="247"/>
      <c r="J455" s="243"/>
      <c r="K455" s="243"/>
      <c r="L455" s="248"/>
      <c r="M455" s="249"/>
      <c r="N455" s="250"/>
      <c r="O455" s="250"/>
      <c r="P455" s="250"/>
      <c r="Q455" s="250"/>
      <c r="R455" s="250"/>
      <c r="S455" s="250"/>
      <c r="T455" s="25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2" t="s">
        <v>181</v>
      </c>
      <c r="AU455" s="252" t="s">
        <v>82</v>
      </c>
      <c r="AV455" s="14" t="s">
        <v>82</v>
      </c>
      <c r="AW455" s="14" t="s">
        <v>33</v>
      </c>
      <c r="AX455" s="14" t="s">
        <v>72</v>
      </c>
      <c r="AY455" s="252" t="s">
        <v>168</v>
      </c>
    </row>
    <row r="456" s="14" customFormat="1">
      <c r="A456" s="14"/>
      <c r="B456" s="242"/>
      <c r="C456" s="243"/>
      <c r="D456" s="225" t="s">
        <v>181</v>
      </c>
      <c r="E456" s="244" t="s">
        <v>19</v>
      </c>
      <c r="F456" s="245" t="s">
        <v>682</v>
      </c>
      <c r="G456" s="243"/>
      <c r="H456" s="246">
        <v>399.89999999999998</v>
      </c>
      <c r="I456" s="247"/>
      <c r="J456" s="243"/>
      <c r="K456" s="243"/>
      <c r="L456" s="248"/>
      <c r="M456" s="249"/>
      <c r="N456" s="250"/>
      <c r="O456" s="250"/>
      <c r="P456" s="250"/>
      <c r="Q456" s="250"/>
      <c r="R456" s="250"/>
      <c r="S456" s="250"/>
      <c r="T456" s="251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2" t="s">
        <v>181</v>
      </c>
      <c r="AU456" s="252" t="s">
        <v>82</v>
      </c>
      <c r="AV456" s="14" t="s">
        <v>82</v>
      </c>
      <c r="AW456" s="14" t="s">
        <v>33</v>
      </c>
      <c r="AX456" s="14" t="s">
        <v>72</v>
      </c>
      <c r="AY456" s="252" t="s">
        <v>168</v>
      </c>
    </row>
    <row r="457" s="2" customFormat="1" ht="24.15" customHeight="1">
      <c r="A457" s="38"/>
      <c r="B457" s="39"/>
      <c r="C457" s="212" t="s">
        <v>683</v>
      </c>
      <c r="D457" s="212" t="s">
        <v>170</v>
      </c>
      <c r="E457" s="213" t="s">
        <v>684</v>
      </c>
      <c r="F457" s="214" t="s">
        <v>685</v>
      </c>
      <c r="G457" s="215" t="s">
        <v>218</v>
      </c>
      <c r="H457" s="216">
        <v>30487.799999999999</v>
      </c>
      <c r="I457" s="217"/>
      <c r="J457" s="218">
        <f>ROUND(I457*H457,2)</f>
        <v>0</v>
      </c>
      <c r="K457" s="214" t="s">
        <v>174</v>
      </c>
      <c r="L457" s="44"/>
      <c r="M457" s="219" t="s">
        <v>19</v>
      </c>
      <c r="N457" s="220" t="s">
        <v>43</v>
      </c>
      <c r="O457" s="84"/>
      <c r="P457" s="221">
        <f>O457*H457</f>
        <v>0</v>
      </c>
      <c r="Q457" s="221">
        <v>0</v>
      </c>
      <c r="R457" s="221">
        <f>Q457*H457</f>
        <v>0</v>
      </c>
      <c r="S457" s="221">
        <v>0</v>
      </c>
      <c r="T457" s="222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23" t="s">
        <v>175</v>
      </c>
      <c r="AT457" s="223" t="s">
        <v>170</v>
      </c>
      <c r="AU457" s="223" t="s">
        <v>82</v>
      </c>
      <c r="AY457" s="17" t="s">
        <v>168</v>
      </c>
      <c r="BE457" s="224">
        <f>IF(N457="základní",J457,0)</f>
        <v>0</v>
      </c>
      <c r="BF457" s="224">
        <f>IF(N457="snížená",J457,0)</f>
        <v>0</v>
      </c>
      <c r="BG457" s="224">
        <f>IF(N457="zákl. přenesená",J457,0)</f>
        <v>0</v>
      </c>
      <c r="BH457" s="224">
        <f>IF(N457="sníž. přenesená",J457,0)</f>
        <v>0</v>
      </c>
      <c r="BI457" s="224">
        <f>IF(N457="nulová",J457,0)</f>
        <v>0</v>
      </c>
      <c r="BJ457" s="17" t="s">
        <v>80</v>
      </c>
      <c r="BK457" s="224">
        <f>ROUND(I457*H457,2)</f>
        <v>0</v>
      </c>
      <c r="BL457" s="17" t="s">
        <v>175</v>
      </c>
      <c r="BM457" s="223" t="s">
        <v>686</v>
      </c>
    </row>
    <row r="458" s="2" customFormat="1">
      <c r="A458" s="38"/>
      <c r="B458" s="39"/>
      <c r="C458" s="40"/>
      <c r="D458" s="225" t="s">
        <v>177</v>
      </c>
      <c r="E458" s="40"/>
      <c r="F458" s="226" t="s">
        <v>687</v>
      </c>
      <c r="G458" s="40"/>
      <c r="H458" s="40"/>
      <c r="I458" s="227"/>
      <c r="J458" s="40"/>
      <c r="K458" s="40"/>
      <c r="L458" s="44"/>
      <c r="M458" s="228"/>
      <c r="N458" s="229"/>
      <c r="O458" s="84"/>
      <c r="P458" s="84"/>
      <c r="Q458" s="84"/>
      <c r="R458" s="84"/>
      <c r="S458" s="84"/>
      <c r="T458" s="85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177</v>
      </c>
      <c r="AU458" s="17" t="s">
        <v>82</v>
      </c>
    </row>
    <row r="459" s="2" customFormat="1">
      <c r="A459" s="38"/>
      <c r="B459" s="39"/>
      <c r="C459" s="40"/>
      <c r="D459" s="230" t="s">
        <v>179</v>
      </c>
      <c r="E459" s="40"/>
      <c r="F459" s="231" t="s">
        <v>688</v>
      </c>
      <c r="G459" s="40"/>
      <c r="H459" s="40"/>
      <c r="I459" s="227"/>
      <c r="J459" s="40"/>
      <c r="K459" s="40"/>
      <c r="L459" s="44"/>
      <c r="M459" s="228"/>
      <c r="N459" s="229"/>
      <c r="O459" s="84"/>
      <c r="P459" s="84"/>
      <c r="Q459" s="84"/>
      <c r="R459" s="84"/>
      <c r="S459" s="84"/>
      <c r="T459" s="85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179</v>
      </c>
      <c r="AU459" s="17" t="s">
        <v>82</v>
      </c>
    </row>
    <row r="460" s="13" customFormat="1">
      <c r="A460" s="13"/>
      <c r="B460" s="232"/>
      <c r="C460" s="233"/>
      <c r="D460" s="225" t="s">
        <v>181</v>
      </c>
      <c r="E460" s="234" t="s">
        <v>19</v>
      </c>
      <c r="F460" s="235" t="s">
        <v>468</v>
      </c>
      <c r="G460" s="233"/>
      <c r="H460" s="234" t="s">
        <v>19</v>
      </c>
      <c r="I460" s="236"/>
      <c r="J460" s="233"/>
      <c r="K460" s="233"/>
      <c r="L460" s="237"/>
      <c r="M460" s="238"/>
      <c r="N460" s="239"/>
      <c r="O460" s="239"/>
      <c r="P460" s="239"/>
      <c r="Q460" s="239"/>
      <c r="R460" s="239"/>
      <c r="S460" s="239"/>
      <c r="T460" s="24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1" t="s">
        <v>181</v>
      </c>
      <c r="AU460" s="241" t="s">
        <v>82</v>
      </c>
      <c r="AV460" s="13" t="s">
        <v>80</v>
      </c>
      <c r="AW460" s="13" t="s">
        <v>33</v>
      </c>
      <c r="AX460" s="13" t="s">
        <v>72</v>
      </c>
      <c r="AY460" s="241" t="s">
        <v>168</v>
      </c>
    </row>
    <row r="461" s="13" customFormat="1">
      <c r="A461" s="13"/>
      <c r="B461" s="232"/>
      <c r="C461" s="233"/>
      <c r="D461" s="225" t="s">
        <v>181</v>
      </c>
      <c r="E461" s="234" t="s">
        <v>19</v>
      </c>
      <c r="F461" s="235" t="s">
        <v>689</v>
      </c>
      <c r="G461" s="233"/>
      <c r="H461" s="234" t="s">
        <v>19</v>
      </c>
      <c r="I461" s="236"/>
      <c r="J461" s="233"/>
      <c r="K461" s="233"/>
      <c r="L461" s="237"/>
      <c r="M461" s="238"/>
      <c r="N461" s="239"/>
      <c r="O461" s="239"/>
      <c r="P461" s="239"/>
      <c r="Q461" s="239"/>
      <c r="R461" s="239"/>
      <c r="S461" s="239"/>
      <c r="T461" s="24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1" t="s">
        <v>181</v>
      </c>
      <c r="AU461" s="241" t="s">
        <v>82</v>
      </c>
      <c r="AV461" s="13" t="s">
        <v>80</v>
      </c>
      <c r="AW461" s="13" t="s">
        <v>33</v>
      </c>
      <c r="AX461" s="13" t="s">
        <v>72</v>
      </c>
      <c r="AY461" s="241" t="s">
        <v>168</v>
      </c>
    </row>
    <row r="462" s="14" customFormat="1">
      <c r="A462" s="14"/>
      <c r="B462" s="242"/>
      <c r="C462" s="243"/>
      <c r="D462" s="225" t="s">
        <v>181</v>
      </c>
      <c r="E462" s="244" t="s">
        <v>19</v>
      </c>
      <c r="F462" s="245" t="s">
        <v>690</v>
      </c>
      <c r="G462" s="243"/>
      <c r="H462" s="246">
        <v>30487.799999999999</v>
      </c>
      <c r="I462" s="247"/>
      <c r="J462" s="243"/>
      <c r="K462" s="243"/>
      <c r="L462" s="248"/>
      <c r="M462" s="249"/>
      <c r="N462" s="250"/>
      <c r="O462" s="250"/>
      <c r="P462" s="250"/>
      <c r="Q462" s="250"/>
      <c r="R462" s="250"/>
      <c r="S462" s="250"/>
      <c r="T462" s="251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2" t="s">
        <v>181</v>
      </c>
      <c r="AU462" s="252" t="s">
        <v>82</v>
      </c>
      <c r="AV462" s="14" t="s">
        <v>82</v>
      </c>
      <c r="AW462" s="14" t="s">
        <v>33</v>
      </c>
      <c r="AX462" s="14" t="s">
        <v>72</v>
      </c>
      <c r="AY462" s="252" t="s">
        <v>168</v>
      </c>
    </row>
    <row r="463" s="12" customFormat="1" ht="22.8" customHeight="1">
      <c r="A463" s="12"/>
      <c r="B463" s="196"/>
      <c r="C463" s="197"/>
      <c r="D463" s="198" t="s">
        <v>71</v>
      </c>
      <c r="E463" s="210" t="s">
        <v>231</v>
      </c>
      <c r="F463" s="210" t="s">
        <v>691</v>
      </c>
      <c r="G463" s="197"/>
      <c r="H463" s="197"/>
      <c r="I463" s="200"/>
      <c r="J463" s="211">
        <f>BK463</f>
        <v>0</v>
      </c>
      <c r="K463" s="197"/>
      <c r="L463" s="202"/>
      <c r="M463" s="203"/>
      <c r="N463" s="204"/>
      <c r="O463" s="204"/>
      <c r="P463" s="205">
        <f>SUM(P464:P668)</f>
        <v>0</v>
      </c>
      <c r="Q463" s="204"/>
      <c r="R463" s="205">
        <f>SUM(R464:R668)</f>
        <v>549.47189000000003</v>
      </c>
      <c r="S463" s="204"/>
      <c r="T463" s="206">
        <f>SUM(T464:T668)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7" t="s">
        <v>80</v>
      </c>
      <c r="AT463" s="208" t="s">
        <v>71</v>
      </c>
      <c r="AU463" s="208" t="s">
        <v>80</v>
      </c>
      <c r="AY463" s="207" t="s">
        <v>168</v>
      </c>
      <c r="BK463" s="209">
        <f>SUM(BK464:BK668)</f>
        <v>0</v>
      </c>
    </row>
    <row r="464" s="2" customFormat="1" ht="24.15" customHeight="1">
      <c r="A464" s="38"/>
      <c r="B464" s="39"/>
      <c r="C464" s="212" t="s">
        <v>692</v>
      </c>
      <c r="D464" s="212" t="s">
        <v>170</v>
      </c>
      <c r="E464" s="213" t="s">
        <v>693</v>
      </c>
      <c r="F464" s="214" t="s">
        <v>694</v>
      </c>
      <c r="G464" s="215" t="s">
        <v>545</v>
      </c>
      <c r="H464" s="216">
        <v>107</v>
      </c>
      <c r="I464" s="217"/>
      <c r="J464" s="218">
        <f>ROUND(I464*H464,2)</f>
        <v>0</v>
      </c>
      <c r="K464" s="214" t="s">
        <v>174</v>
      </c>
      <c r="L464" s="44"/>
      <c r="M464" s="219" t="s">
        <v>19</v>
      </c>
      <c r="N464" s="220" t="s">
        <v>43</v>
      </c>
      <c r="O464" s="84"/>
      <c r="P464" s="221">
        <f>O464*H464</f>
        <v>0</v>
      </c>
      <c r="Q464" s="221">
        <v>0.028299999999999999</v>
      </c>
      <c r="R464" s="221">
        <f>Q464*H464</f>
        <v>3.0280999999999998</v>
      </c>
      <c r="S464" s="221">
        <v>0</v>
      </c>
      <c r="T464" s="222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23" t="s">
        <v>175</v>
      </c>
      <c r="AT464" s="223" t="s">
        <v>170</v>
      </c>
      <c r="AU464" s="223" t="s">
        <v>82</v>
      </c>
      <c r="AY464" s="17" t="s">
        <v>168</v>
      </c>
      <c r="BE464" s="224">
        <f>IF(N464="základní",J464,0)</f>
        <v>0</v>
      </c>
      <c r="BF464" s="224">
        <f>IF(N464="snížená",J464,0)</f>
        <v>0</v>
      </c>
      <c r="BG464" s="224">
        <f>IF(N464="zákl. přenesená",J464,0)</f>
        <v>0</v>
      </c>
      <c r="BH464" s="224">
        <f>IF(N464="sníž. přenesená",J464,0)</f>
        <v>0</v>
      </c>
      <c r="BI464" s="224">
        <f>IF(N464="nulová",J464,0)</f>
        <v>0</v>
      </c>
      <c r="BJ464" s="17" t="s">
        <v>80</v>
      </c>
      <c r="BK464" s="224">
        <f>ROUND(I464*H464,2)</f>
        <v>0</v>
      </c>
      <c r="BL464" s="17" t="s">
        <v>175</v>
      </c>
      <c r="BM464" s="223" t="s">
        <v>695</v>
      </c>
    </row>
    <row r="465" s="2" customFormat="1">
      <c r="A465" s="38"/>
      <c r="B465" s="39"/>
      <c r="C465" s="40"/>
      <c r="D465" s="225" t="s">
        <v>177</v>
      </c>
      <c r="E465" s="40"/>
      <c r="F465" s="226" t="s">
        <v>696</v>
      </c>
      <c r="G465" s="40"/>
      <c r="H465" s="40"/>
      <c r="I465" s="227"/>
      <c r="J465" s="40"/>
      <c r="K465" s="40"/>
      <c r="L465" s="44"/>
      <c r="M465" s="228"/>
      <c r="N465" s="229"/>
      <c r="O465" s="84"/>
      <c r="P465" s="84"/>
      <c r="Q465" s="84"/>
      <c r="R465" s="84"/>
      <c r="S465" s="84"/>
      <c r="T465" s="85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177</v>
      </c>
      <c r="AU465" s="17" t="s">
        <v>82</v>
      </c>
    </row>
    <row r="466" s="2" customFormat="1">
      <c r="A466" s="38"/>
      <c r="B466" s="39"/>
      <c r="C466" s="40"/>
      <c r="D466" s="230" t="s">
        <v>179</v>
      </c>
      <c r="E466" s="40"/>
      <c r="F466" s="231" t="s">
        <v>697</v>
      </c>
      <c r="G466" s="40"/>
      <c r="H466" s="40"/>
      <c r="I466" s="227"/>
      <c r="J466" s="40"/>
      <c r="K466" s="40"/>
      <c r="L466" s="44"/>
      <c r="M466" s="228"/>
      <c r="N466" s="229"/>
      <c r="O466" s="84"/>
      <c r="P466" s="84"/>
      <c r="Q466" s="84"/>
      <c r="R466" s="84"/>
      <c r="S466" s="84"/>
      <c r="T466" s="85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179</v>
      </c>
      <c r="AU466" s="17" t="s">
        <v>82</v>
      </c>
    </row>
    <row r="467" s="13" customFormat="1">
      <c r="A467" s="13"/>
      <c r="B467" s="232"/>
      <c r="C467" s="233"/>
      <c r="D467" s="225" t="s">
        <v>181</v>
      </c>
      <c r="E467" s="234" t="s">
        <v>19</v>
      </c>
      <c r="F467" s="235" t="s">
        <v>698</v>
      </c>
      <c r="G467" s="233"/>
      <c r="H467" s="234" t="s">
        <v>19</v>
      </c>
      <c r="I467" s="236"/>
      <c r="J467" s="233"/>
      <c r="K467" s="233"/>
      <c r="L467" s="237"/>
      <c r="M467" s="238"/>
      <c r="N467" s="239"/>
      <c r="O467" s="239"/>
      <c r="P467" s="239"/>
      <c r="Q467" s="239"/>
      <c r="R467" s="239"/>
      <c r="S467" s="239"/>
      <c r="T467" s="24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1" t="s">
        <v>181</v>
      </c>
      <c r="AU467" s="241" t="s">
        <v>82</v>
      </c>
      <c r="AV467" s="13" t="s">
        <v>80</v>
      </c>
      <c r="AW467" s="13" t="s">
        <v>33</v>
      </c>
      <c r="AX467" s="13" t="s">
        <v>72</v>
      </c>
      <c r="AY467" s="241" t="s">
        <v>168</v>
      </c>
    </row>
    <row r="468" s="14" customFormat="1">
      <c r="A468" s="14"/>
      <c r="B468" s="242"/>
      <c r="C468" s="243"/>
      <c r="D468" s="225" t="s">
        <v>181</v>
      </c>
      <c r="E468" s="244" t="s">
        <v>19</v>
      </c>
      <c r="F468" s="245" t="s">
        <v>699</v>
      </c>
      <c r="G468" s="243"/>
      <c r="H468" s="246">
        <v>115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2" t="s">
        <v>181</v>
      </c>
      <c r="AU468" s="252" t="s">
        <v>82</v>
      </c>
      <c r="AV468" s="14" t="s">
        <v>82</v>
      </c>
      <c r="AW468" s="14" t="s">
        <v>33</v>
      </c>
      <c r="AX468" s="14" t="s">
        <v>72</v>
      </c>
      <c r="AY468" s="252" t="s">
        <v>168</v>
      </c>
    </row>
    <row r="469" s="14" customFormat="1">
      <c r="A469" s="14"/>
      <c r="B469" s="242"/>
      <c r="C469" s="243"/>
      <c r="D469" s="225" t="s">
        <v>181</v>
      </c>
      <c r="E469" s="244" t="s">
        <v>19</v>
      </c>
      <c r="F469" s="245" t="s">
        <v>700</v>
      </c>
      <c r="G469" s="243"/>
      <c r="H469" s="246">
        <v>-8</v>
      </c>
      <c r="I469" s="247"/>
      <c r="J469" s="243"/>
      <c r="K469" s="243"/>
      <c r="L469" s="248"/>
      <c r="M469" s="249"/>
      <c r="N469" s="250"/>
      <c r="O469" s="250"/>
      <c r="P469" s="250"/>
      <c r="Q469" s="250"/>
      <c r="R469" s="250"/>
      <c r="S469" s="250"/>
      <c r="T469" s="251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2" t="s">
        <v>181</v>
      </c>
      <c r="AU469" s="252" t="s">
        <v>82</v>
      </c>
      <c r="AV469" s="14" t="s">
        <v>82</v>
      </c>
      <c r="AW469" s="14" t="s">
        <v>33</v>
      </c>
      <c r="AX469" s="14" t="s">
        <v>72</v>
      </c>
      <c r="AY469" s="252" t="s">
        <v>168</v>
      </c>
    </row>
    <row r="470" s="2" customFormat="1" ht="33" customHeight="1">
      <c r="A470" s="38"/>
      <c r="B470" s="39"/>
      <c r="C470" s="212" t="s">
        <v>701</v>
      </c>
      <c r="D470" s="212" t="s">
        <v>170</v>
      </c>
      <c r="E470" s="213" t="s">
        <v>702</v>
      </c>
      <c r="F470" s="214" t="s">
        <v>703</v>
      </c>
      <c r="G470" s="215" t="s">
        <v>545</v>
      </c>
      <c r="H470" s="216">
        <v>8</v>
      </c>
      <c r="I470" s="217"/>
      <c r="J470" s="218">
        <f>ROUND(I470*H470,2)</f>
        <v>0</v>
      </c>
      <c r="K470" s="214" t="s">
        <v>174</v>
      </c>
      <c r="L470" s="44"/>
      <c r="M470" s="219" t="s">
        <v>19</v>
      </c>
      <c r="N470" s="220" t="s">
        <v>43</v>
      </c>
      <c r="O470" s="84"/>
      <c r="P470" s="221">
        <f>O470*H470</f>
        <v>0</v>
      </c>
      <c r="Q470" s="221">
        <v>0.039600000000000003</v>
      </c>
      <c r="R470" s="221">
        <f>Q470*H470</f>
        <v>0.31680000000000003</v>
      </c>
      <c r="S470" s="221">
        <v>0</v>
      </c>
      <c r="T470" s="222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23" t="s">
        <v>175</v>
      </c>
      <c r="AT470" s="223" t="s">
        <v>170</v>
      </c>
      <c r="AU470" s="223" t="s">
        <v>82</v>
      </c>
      <c r="AY470" s="17" t="s">
        <v>168</v>
      </c>
      <c r="BE470" s="224">
        <f>IF(N470="základní",J470,0)</f>
        <v>0</v>
      </c>
      <c r="BF470" s="224">
        <f>IF(N470="snížená",J470,0)</f>
        <v>0</v>
      </c>
      <c r="BG470" s="224">
        <f>IF(N470="zákl. přenesená",J470,0)</f>
        <v>0</v>
      </c>
      <c r="BH470" s="224">
        <f>IF(N470="sníž. přenesená",J470,0)</f>
        <v>0</v>
      </c>
      <c r="BI470" s="224">
        <f>IF(N470="nulová",J470,0)</f>
        <v>0</v>
      </c>
      <c r="BJ470" s="17" t="s">
        <v>80</v>
      </c>
      <c r="BK470" s="224">
        <f>ROUND(I470*H470,2)</f>
        <v>0</v>
      </c>
      <c r="BL470" s="17" t="s">
        <v>175</v>
      </c>
      <c r="BM470" s="223" t="s">
        <v>704</v>
      </c>
    </row>
    <row r="471" s="2" customFormat="1">
      <c r="A471" s="38"/>
      <c r="B471" s="39"/>
      <c r="C471" s="40"/>
      <c r="D471" s="225" t="s">
        <v>177</v>
      </c>
      <c r="E471" s="40"/>
      <c r="F471" s="226" t="s">
        <v>705</v>
      </c>
      <c r="G471" s="40"/>
      <c r="H471" s="40"/>
      <c r="I471" s="227"/>
      <c r="J471" s="40"/>
      <c r="K471" s="40"/>
      <c r="L471" s="44"/>
      <c r="M471" s="228"/>
      <c r="N471" s="229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177</v>
      </c>
      <c r="AU471" s="17" t="s">
        <v>82</v>
      </c>
    </row>
    <row r="472" s="2" customFormat="1">
      <c r="A472" s="38"/>
      <c r="B472" s="39"/>
      <c r="C472" s="40"/>
      <c r="D472" s="230" t="s">
        <v>179</v>
      </c>
      <c r="E472" s="40"/>
      <c r="F472" s="231" t="s">
        <v>706</v>
      </c>
      <c r="G472" s="40"/>
      <c r="H472" s="40"/>
      <c r="I472" s="227"/>
      <c r="J472" s="40"/>
      <c r="K472" s="40"/>
      <c r="L472" s="44"/>
      <c r="M472" s="228"/>
      <c r="N472" s="229"/>
      <c r="O472" s="84"/>
      <c r="P472" s="84"/>
      <c r="Q472" s="84"/>
      <c r="R472" s="84"/>
      <c r="S472" s="84"/>
      <c r="T472" s="85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179</v>
      </c>
      <c r="AU472" s="17" t="s">
        <v>82</v>
      </c>
    </row>
    <row r="473" s="2" customFormat="1" ht="24.15" customHeight="1">
      <c r="A473" s="38"/>
      <c r="B473" s="39"/>
      <c r="C473" s="212" t="s">
        <v>707</v>
      </c>
      <c r="D473" s="212" t="s">
        <v>170</v>
      </c>
      <c r="E473" s="213" t="s">
        <v>708</v>
      </c>
      <c r="F473" s="214" t="s">
        <v>709</v>
      </c>
      <c r="G473" s="215" t="s">
        <v>173</v>
      </c>
      <c r="H473" s="216">
        <v>177</v>
      </c>
      <c r="I473" s="217"/>
      <c r="J473" s="218">
        <f>ROUND(I473*H473,2)</f>
        <v>0</v>
      </c>
      <c r="K473" s="214" t="s">
        <v>174</v>
      </c>
      <c r="L473" s="44"/>
      <c r="M473" s="219" t="s">
        <v>19</v>
      </c>
      <c r="N473" s="220" t="s">
        <v>43</v>
      </c>
      <c r="O473" s="84"/>
      <c r="P473" s="221">
        <f>O473*H473</f>
        <v>0</v>
      </c>
      <c r="Q473" s="221">
        <v>0</v>
      </c>
      <c r="R473" s="221">
        <f>Q473*H473</f>
        <v>0</v>
      </c>
      <c r="S473" s="221">
        <v>0</v>
      </c>
      <c r="T473" s="222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23" t="s">
        <v>175</v>
      </c>
      <c r="AT473" s="223" t="s">
        <v>170</v>
      </c>
      <c r="AU473" s="223" t="s">
        <v>82</v>
      </c>
      <c r="AY473" s="17" t="s">
        <v>168</v>
      </c>
      <c r="BE473" s="224">
        <f>IF(N473="základní",J473,0)</f>
        <v>0</v>
      </c>
      <c r="BF473" s="224">
        <f>IF(N473="snížená",J473,0)</f>
        <v>0</v>
      </c>
      <c r="BG473" s="224">
        <f>IF(N473="zákl. přenesená",J473,0)</f>
        <v>0</v>
      </c>
      <c r="BH473" s="224">
        <f>IF(N473="sníž. přenesená",J473,0)</f>
        <v>0</v>
      </c>
      <c r="BI473" s="224">
        <f>IF(N473="nulová",J473,0)</f>
        <v>0</v>
      </c>
      <c r="BJ473" s="17" t="s">
        <v>80</v>
      </c>
      <c r="BK473" s="224">
        <f>ROUND(I473*H473,2)</f>
        <v>0</v>
      </c>
      <c r="BL473" s="17" t="s">
        <v>175</v>
      </c>
      <c r="BM473" s="223" t="s">
        <v>710</v>
      </c>
    </row>
    <row r="474" s="2" customFormat="1">
      <c r="A474" s="38"/>
      <c r="B474" s="39"/>
      <c r="C474" s="40"/>
      <c r="D474" s="225" t="s">
        <v>177</v>
      </c>
      <c r="E474" s="40"/>
      <c r="F474" s="226" t="s">
        <v>711</v>
      </c>
      <c r="G474" s="40"/>
      <c r="H474" s="40"/>
      <c r="I474" s="227"/>
      <c r="J474" s="40"/>
      <c r="K474" s="40"/>
      <c r="L474" s="44"/>
      <c r="M474" s="228"/>
      <c r="N474" s="229"/>
      <c r="O474" s="84"/>
      <c r="P474" s="84"/>
      <c r="Q474" s="84"/>
      <c r="R474" s="84"/>
      <c r="S474" s="84"/>
      <c r="T474" s="85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177</v>
      </c>
      <c r="AU474" s="17" t="s">
        <v>82</v>
      </c>
    </row>
    <row r="475" s="2" customFormat="1">
      <c r="A475" s="38"/>
      <c r="B475" s="39"/>
      <c r="C475" s="40"/>
      <c r="D475" s="230" t="s">
        <v>179</v>
      </c>
      <c r="E475" s="40"/>
      <c r="F475" s="231" t="s">
        <v>712</v>
      </c>
      <c r="G475" s="40"/>
      <c r="H475" s="40"/>
      <c r="I475" s="227"/>
      <c r="J475" s="40"/>
      <c r="K475" s="40"/>
      <c r="L475" s="44"/>
      <c r="M475" s="228"/>
      <c r="N475" s="229"/>
      <c r="O475" s="84"/>
      <c r="P475" s="84"/>
      <c r="Q475" s="84"/>
      <c r="R475" s="84"/>
      <c r="S475" s="84"/>
      <c r="T475" s="85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179</v>
      </c>
      <c r="AU475" s="17" t="s">
        <v>82</v>
      </c>
    </row>
    <row r="476" s="13" customFormat="1">
      <c r="A476" s="13"/>
      <c r="B476" s="232"/>
      <c r="C476" s="233"/>
      <c r="D476" s="225" t="s">
        <v>181</v>
      </c>
      <c r="E476" s="234" t="s">
        <v>19</v>
      </c>
      <c r="F476" s="235" t="s">
        <v>698</v>
      </c>
      <c r="G476" s="233"/>
      <c r="H476" s="234" t="s">
        <v>19</v>
      </c>
      <c r="I476" s="236"/>
      <c r="J476" s="233"/>
      <c r="K476" s="233"/>
      <c r="L476" s="237"/>
      <c r="M476" s="238"/>
      <c r="N476" s="239"/>
      <c r="O476" s="239"/>
      <c r="P476" s="239"/>
      <c r="Q476" s="239"/>
      <c r="R476" s="239"/>
      <c r="S476" s="239"/>
      <c r="T476" s="240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1" t="s">
        <v>181</v>
      </c>
      <c r="AU476" s="241" t="s">
        <v>82</v>
      </c>
      <c r="AV476" s="13" t="s">
        <v>80</v>
      </c>
      <c r="AW476" s="13" t="s">
        <v>33</v>
      </c>
      <c r="AX476" s="13" t="s">
        <v>72</v>
      </c>
      <c r="AY476" s="241" t="s">
        <v>168</v>
      </c>
    </row>
    <row r="477" s="14" customFormat="1">
      <c r="A477" s="14"/>
      <c r="B477" s="242"/>
      <c r="C477" s="243"/>
      <c r="D477" s="225" t="s">
        <v>181</v>
      </c>
      <c r="E477" s="244" t="s">
        <v>19</v>
      </c>
      <c r="F477" s="245" t="s">
        <v>713</v>
      </c>
      <c r="G477" s="243"/>
      <c r="H477" s="246">
        <v>149</v>
      </c>
      <c r="I477" s="247"/>
      <c r="J477" s="243"/>
      <c r="K477" s="243"/>
      <c r="L477" s="248"/>
      <c r="M477" s="249"/>
      <c r="N477" s="250"/>
      <c r="O477" s="250"/>
      <c r="P477" s="250"/>
      <c r="Q477" s="250"/>
      <c r="R477" s="250"/>
      <c r="S477" s="250"/>
      <c r="T477" s="251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2" t="s">
        <v>181</v>
      </c>
      <c r="AU477" s="252" t="s">
        <v>82</v>
      </c>
      <c r="AV477" s="14" t="s">
        <v>82</v>
      </c>
      <c r="AW477" s="14" t="s">
        <v>33</v>
      </c>
      <c r="AX477" s="14" t="s">
        <v>72</v>
      </c>
      <c r="AY477" s="252" t="s">
        <v>168</v>
      </c>
    </row>
    <row r="478" s="14" customFormat="1">
      <c r="A478" s="14"/>
      <c r="B478" s="242"/>
      <c r="C478" s="243"/>
      <c r="D478" s="225" t="s">
        <v>181</v>
      </c>
      <c r="E478" s="244" t="s">
        <v>19</v>
      </c>
      <c r="F478" s="245" t="s">
        <v>714</v>
      </c>
      <c r="G478" s="243"/>
      <c r="H478" s="246">
        <v>28</v>
      </c>
      <c r="I478" s="247"/>
      <c r="J478" s="243"/>
      <c r="K478" s="243"/>
      <c r="L478" s="248"/>
      <c r="M478" s="249"/>
      <c r="N478" s="250"/>
      <c r="O478" s="250"/>
      <c r="P478" s="250"/>
      <c r="Q478" s="250"/>
      <c r="R478" s="250"/>
      <c r="S478" s="250"/>
      <c r="T478" s="251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2" t="s">
        <v>181</v>
      </c>
      <c r="AU478" s="252" t="s">
        <v>82</v>
      </c>
      <c r="AV478" s="14" t="s">
        <v>82</v>
      </c>
      <c r="AW478" s="14" t="s">
        <v>33</v>
      </c>
      <c r="AX478" s="14" t="s">
        <v>72</v>
      </c>
      <c r="AY478" s="252" t="s">
        <v>168</v>
      </c>
    </row>
    <row r="479" s="2" customFormat="1" ht="16.5" customHeight="1">
      <c r="A479" s="38"/>
      <c r="B479" s="39"/>
      <c r="C479" s="258" t="s">
        <v>715</v>
      </c>
      <c r="D479" s="258" t="s">
        <v>409</v>
      </c>
      <c r="E479" s="259" t="s">
        <v>716</v>
      </c>
      <c r="F479" s="260" t="s">
        <v>717</v>
      </c>
      <c r="G479" s="261" t="s">
        <v>173</v>
      </c>
      <c r="H479" s="262">
        <v>149</v>
      </c>
      <c r="I479" s="263"/>
      <c r="J479" s="264">
        <f>ROUND(I479*H479,2)</f>
        <v>0</v>
      </c>
      <c r="K479" s="260" t="s">
        <v>174</v>
      </c>
      <c r="L479" s="265"/>
      <c r="M479" s="266" t="s">
        <v>19</v>
      </c>
      <c r="N479" s="267" t="s">
        <v>43</v>
      </c>
      <c r="O479" s="84"/>
      <c r="P479" s="221">
        <f>O479*H479</f>
        <v>0</v>
      </c>
      <c r="Q479" s="221">
        <v>0.0020999999999999999</v>
      </c>
      <c r="R479" s="221">
        <f>Q479*H479</f>
        <v>0.31289999999999996</v>
      </c>
      <c r="S479" s="221">
        <v>0</v>
      </c>
      <c r="T479" s="222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23" t="s">
        <v>224</v>
      </c>
      <c r="AT479" s="223" t="s">
        <v>409</v>
      </c>
      <c r="AU479" s="223" t="s">
        <v>82</v>
      </c>
      <c r="AY479" s="17" t="s">
        <v>168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7" t="s">
        <v>80</v>
      </c>
      <c r="BK479" s="224">
        <f>ROUND(I479*H479,2)</f>
        <v>0</v>
      </c>
      <c r="BL479" s="17" t="s">
        <v>175</v>
      </c>
      <c r="BM479" s="223" t="s">
        <v>718</v>
      </c>
    </row>
    <row r="480" s="2" customFormat="1">
      <c r="A480" s="38"/>
      <c r="B480" s="39"/>
      <c r="C480" s="40"/>
      <c r="D480" s="225" t="s">
        <v>177</v>
      </c>
      <c r="E480" s="40"/>
      <c r="F480" s="226" t="s">
        <v>717</v>
      </c>
      <c r="G480" s="40"/>
      <c r="H480" s="40"/>
      <c r="I480" s="227"/>
      <c r="J480" s="40"/>
      <c r="K480" s="40"/>
      <c r="L480" s="44"/>
      <c r="M480" s="228"/>
      <c r="N480" s="229"/>
      <c r="O480" s="84"/>
      <c r="P480" s="84"/>
      <c r="Q480" s="84"/>
      <c r="R480" s="84"/>
      <c r="S480" s="84"/>
      <c r="T480" s="85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177</v>
      </c>
      <c r="AU480" s="17" t="s">
        <v>82</v>
      </c>
    </row>
    <row r="481" s="2" customFormat="1">
      <c r="A481" s="38"/>
      <c r="B481" s="39"/>
      <c r="C481" s="40"/>
      <c r="D481" s="230" t="s">
        <v>179</v>
      </c>
      <c r="E481" s="40"/>
      <c r="F481" s="231" t="s">
        <v>719</v>
      </c>
      <c r="G481" s="40"/>
      <c r="H481" s="40"/>
      <c r="I481" s="227"/>
      <c r="J481" s="40"/>
      <c r="K481" s="40"/>
      <c r="L481" s="44"/>
      <c r="M481" s="228"/>
      <c r="N481" s="229"/>
      <c r="O481" s="84"/>
      <c r="P481" s="84"/>
      <c r="Q481" s="84"/>
      <c r="R481" s="84"/>
      <c r="S481" s="84"/>
      <c r="T481" s="85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179</v>
      </c>
      <c r="AU481" s="17" t="s">
        <v>82</v>
      </c>
    </row>
    <row r="482" s="2" customFormat="1" ht="16.5" customHeight="1">
      <c r="A482" s="38"/>
      <c r="B482" s="39"/>
      <c r="C482" s="258" t="s">
        <v>720</v>
      </c>
      <c r="D482" s="258" t="s">
        <v>409</v>
      </c>
      <c r="E482" s="259" t="s">
        <v>721</v>
      </c>
      <c r="F482" s="260" t="s">
        <v>722</v>
      </c>
      <c r="G482" s="261" t="s">
        <v>173</v>
      </c>
      <c r="H482" s="262">
        <v>28</v>
      </c>
      <c r="I482" s="263"/>
      <c r="J482" s="264">
        <f>ROUND(I482*H482,2)</f>
        <v>0</v>
      </c>
      <c r="K482" s="260" t="s">
        <v>19</v>
      </c>
      <c r="L482" s="265"/>
      <c r="M482" s="266" t="s">
        <v>19</v>
      </c>
      <c r="N482" s="267" t="s">
        <v>43</v>
      </c>
      <c r="O482" s="84"/>
      <c r="P482" s="221">
        <f>O482*H482</f>
        <v>0</v>
      </c>
      <c r="Q482" s="221">
        <v>0.0020999999999999999</v>
      </c>
      <c r="R482" s="221">
        <f>Q482*H482</f>
        <v>0.058799999999999998</v>
      </c>
      <c r="S482" s="221">
        <v>0</v>
      </c>
      <c r="T482" s="222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23" t="s">
        <v>224</v>
      </c>
      <c r="AT482" s="223" t="s">
        <v>409</v>
      </c>
      <c r="AU482" s="223" t="s">
        <v>82</v>
      </c>
      <c r="AY482" s="17" t="s">
        <v>168</v>
      </c>
      <c r="BE482" s="224">
        <f>IF(N482="základní",J482,0)</f>
        <v>0</v>
      </c>
      <c r="BF482" s="224">
        <f>IF(N482="snížená",J482,0)</f>
        <v>0</v>
      </c>
      <c r="BG482" s="224">
        <f>IF(N482="zákl. přenesená",J482,0)</f>
        <v>0</v>
      </c>
      <c r="BH482" s="224">
        <f>IF(N482="sníž. přenesená",J482,0)</f>
        <v>0</v>
      </c>
      <c r="BI482" s="224">
        <f>IF(N482="nulová",J482,0)</f>
        <v>0</v>
      </c>
      <c r="BJ482" s="17" t="s">
        <v>80</v>
      </c>
      <c r="BK482" s="224">
        <f>ROUND(I482*H482,2)</f>
        <v>0</v>
      </c>
      <c r="BL482" s="17" t="s">
        <v>175</v>
      </c>
      <c r="BM482" s="223" t="s">
        <v>723</v>
      </c>
    </row>
    <row r="483" s="2" customFormat="1">
      <c r="A483" s="38"/>
      <c r="B483" s="39"/>
      <c r="C483" s="40"/>
      <c r="D483" s="225" t="s">
        <v>177</v>
      </c>
      <c r="E483" s="40"/>
      <c r="F483" s="226" t="s">
        <v>722</v>
      </c>
      <c r="G483" s="40"/>
      <c r="H483" s="40"/>
      <c r="I483" s="227"/>
      <c r="J483" s="40"/>
      <c r="K483" s="40"/>
      <c r="L483" s="44"/>
      <c r="M483" s="228"/>
      <c r="N483" s="229"/>
      <c r="O483" s="84"/>
      <c r="P483" s="84"/>
      <c r="Q483" s="84"/>
      <c r="R483" s="84"/>
      <c r="S483" s="84"/>
      <c r="T483" s="85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177</v>
      </c>
      <c r="AU483" s="17" t="s">
        <v>82</v>
      </c>
    </row>
    <row r="484" s="2" customFormat="1" ht="16.5" customHeight="1">
      <c r="A484" s="38"/>
      <c r="B484" s="39"/>
      <c r="C484" s="212" t="s">
        <v>724</v>
      </c>
      <c r="D484" s="212" t="s">
        <v>170</v>
      </c>
      <c r="E484" s="213" t="s">
        <v>725</v>
      </c>
      <c r="F484" s="214" t="s">
        <v>726</v>
      </c>
      <c r="G484" s="215" t="s">
        <v>173</v>
      </c>
      <c r="H484" s="216">
        <v>3</v>
      </c>
      <c r="I484" s="217"/>
      <c r="J484" s="218">
        <f>ROUND(I484*H484,2)</f>
        <v>0</v>
      </c>
      <c r="K484" s="214" t="s">
        <v>174</v>
      </c>
      <c r="L484" s="44"/>
      <c r="M484" s="219" t="s">
        <v>19</v>
      </c>
      <c r="N484" s="220" t="s">
        <v>43</v>
      </c>
      <c r="O484" s="84"/>
      <c r="P484" s="221">
        <f>O484*H484</f>
        <v>0</v>
      </c>
      <c r="Q484" s="221">
        <v>0.00018000000000000001</v>
      </c>
      <c r="R484" s="221">
        <f>Q484*H484</f>
        <v>0.00054000000000000001</v>
      </c>
      <c r="S484" s="221">
        <v>0</v>
      </c>
      <c r="T484" s="222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23" t="s">
        <v>175</v>
      </c>
      <c r="AT484" s="223" t="s">
        <v>170</v>
      </c>
      <c r="AU484" s="223" t="s">
        <v>82</v>
      </c>
      <c r="AY484" s="17" t="s">
        <v>168</v>
      </c>
      <c r="BE484" s="224">
        <f>IF(N484="základní",J484,0)</f>
        <v>0</v>
      </c>
      <c r="BF484" s="224">
        <f>IF(N484="snížená",J484,0)</f>
        <v>0</v>
      </c>
      <c r="BG484" s="224">
        <f>IF(N484="zákl. přenesená",J484,0)</f>
        <v>0</v>
      </c>
      <c r="BH484" s="224">
        <f>IF(N484="sníž. přenesená",J484,0)</f>
        <v>0</v>
      </c>
      <c r="BI484" s="224">
        <f>IF(N484="nulová",J484,0)</f>
        <v>0</v>
      </c>
      <c r="BJ484" s="17" t="s">
        <v>80</v>
      </c>
      <c r="BK484" s="224">
        <f>ROUND(I484*H484,2)</f>
        <v>0</v>
      </c>
      <c r="BL484" s="17" t="s">
        <v>175</v>
      </c>
      <c r="BM484" s="223" t="s">
        <v>727</v>
      </c>
    </row>
    <row r="485" s="2" customFormat="1">
      <c r="A485" s="38"/>
      <c r="B485" s="39"/>
      <c r="C485" s="40"/>
      <c r="D485" s="225" t="s">
        <v>177</v>
      </c>
      <c r="E485" s="40"/>
      <c r="F485" s="226" t="s">
        <v>728</v>
      </c>
      <c r="G485" s="40"/>
      <c r="H485" s="40"/>
      <c r="I485" s="227"/>
      <c r="J485" s="40"/>
      <c r="K485" s="40"/>
      <c r="L485" s="44"/>
      <c r="M485" s="228"/>
      <c r="N485" s="229"/>
      <c r="O485" s="84"/>
      <c r="P485" s="84"/>
      <c r="Q485" s="84"/>
      <c r="R485" s="84"/>
      <c r="S485" s="84"/>
      <c r="T485" s="85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177</v>
      </c>
      <c r="AU485" s="17" t="s">
        <v>82</v>
      </c>
    </row>
    <row r="486" s="2" customFormat="1">
      <c r="A486" s="38"/>
      <c r="B486" s="39"/>
      <c r="C486" s="40"/>
      <c r="D486" s="230" t="s">
        <v>179</v>
      </c>
      <c r="E486" s="40"/>
      <c r="F486" s="231" t="s">
        <v>729</v>
      </c>
      <c r="G486" s="40"/>
      <c r="H486" s="40"/>
      <c r="I486" s="227"/>
      <c r="J486" s="40"/>
      <c r="K486" s="40"/>
      <c r="L486" s="44"/>
      <c r="M486" s="228"/>
      <c r="N486" s="229"/>
      <c r="O486" s="84"/>
      <c r="P486" s="84"/>
      <c r="Q486" s="84"/>
      <c r="R486" s="84"/>
      <c r="S486" s="84"/>
      <c r="T486" s="85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179</v>
      </c>
      <c r="AU486" s="17" t="s">
        <v>82</v>
      </c>
    </row>
    <row r="487" s="13" customFormat="1">
      <c r="A487" s="13"/>
      <c r="B487" s="232"/>
      <c r="C487" s="233"/>
      <c r="D487" s="225" t="s">
        <v>181</v>
      </c>
      <c r="E487" s="234" t="s">
        <v>19</v>
      </c>
      <c r="F487" s="235" t="s">
        <v>698</v>
      </c>
      <c r="G487" s="233"/>
      <c r="H487" s="234" t="s">
        <v>19</v>
      </c>
      <c r="I487" s="236"/>
      <c r="J487" s="233"/>
      <c r="K487" s="233"/>
      <c r="L487" s="237"/>
      <c r="M487" s="238"/>
      <c r="N487" s="239"/>
      <c r="O487" s="239"/>
      <c r="P487" s="239"/>
      <c r="Q487" s="239"/>
      <c r="R487" s="239"/>
      <c r="S487" s="239"/>
      <c r="T487" s="24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1" t="s">
        <v>181</v>
      </c>
      <c r="AU487" s="241" t="s">
        <v>82</v>
      </c>
      <c r="AV487" s="13" t="s">
        <v>80</v>
      </c>
      <c r="AW487" s="13" t="s">
        <v>33</v>
      </c>
      <c r="AX487" s="13" t="s">
        <v>72</v>
      </c>
      <c r="AY487" s="241" t="s">
        <v>168</v>
      </c>
    </row>
    <row r="488" s="14" customFormat="1">
      <c r="A488" s="14"/>
      <c r="B488" s="242"/>
      <c r="C488" s="243"/>
      <c r="D488" s="225" t="s">
        <v>181</v>
      </c>
      <c r="E488" s="244" t="s">
        <v>19</v>
      </c>
      <c r="F488" s="245" t="s">
        <v>730</v>
      </c>
      <c r="G488" s="243"/>
      <c r="H488" s="246">
        <v>3</v>
      </c>
      <c r="I488" s="247"/>
      <c r="J488" s="243"/>
      <c r="K488" s="243"/>
      <c r="L488" s="248"/>
      <c r="M488" s="249"/>
      <c r="N488" s="250"/>
      <c r="O488" s="250"/>
      <c r="P488" s="250"/>
      <c r="Q488" s="250"/>
      <c r="R488" s="250"/>
      <c r="S488" s="250"/>
      <c r="T488" s="251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2" t="s">
        <v>181</v>
      </c>
      <c r="AU488" s="252" t="s">
        <v>82</v>
      </c>
      <c r="AV488" s="14" t="s">
        <v>82</v>
      </c>
      <c r="AW488" s="14" t="s">
        <v>33</v>
      </c>
      <c r="AX488" s="14" t="s">
        <v>72</v>
      </c>
      <c r="AY488" s="252" t="s">
        <v>168</v>
      </c>
    </row>
    <row r="489" s="2" customFormat="1" ht="16.5" customHeight="1">
      <c r="A489" s="38"/>
      <c r="B489" s="39"/>
      <c r="C489" s="258" t="s">
        <v>731</v>
      </c>
      <c r="D489" s="258" t="s">
        <v>409</v>
      </c>
      <c r="E489" s="259" t="s">
        <v>732</v>
      </c>
      <c r="F489" s="260" t="s">
        <v>733</v>
      </c>
      <c r="G489" s="261" t="s">
        <v>173</v>
      </c>
      <c r="H489" s="262">
        <v>3</v>
      </c>
      <c r="I489" s="263"/>
      <c r="J489" s="264">
        <f>ROUND(I489*H489,2)</f>
        <v>0</v>
      </c>
      <c r="K489" s="260" t="s">
        <v>174</v>
      </c>
      <c r="L489" s="265"/>
      <c r="M489" s="266" t="s">
        <v>19</v>
      </c>
      <c r="N489" s="267" t="s">
        <v>43</v>
      </c>
      <c r="O489" s="84"/>
      <c r="P489" s="221">
        <f>O489*H489</f>
        <v>0</v>
      </c>
      <c r="Q489" s="221">
        <v>0.00040000000000000002</v>
      </c>
      <c r="R489" s="221">
        <f>Q489*H489</f>
        <v>0.0012000000000000001</v>
      </c>
      <c r="S489" s="221">
        <v>0</v>
      </c>
      <c r="T489" s="222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23" t="s">
        <v>224</v>
      </c>
      <c r="AT489" s="223" t="s">
        <v>409</v>
      </c>
      <c r="AU489" s="223" t="s">
        <v>82</v>
      </c>
      <c r="AY489" s="17" t="s">
        <v>168</v>
      </c>
      <c r="BE489" s="224">
        <f>IF(N489="základní",J489,0)</f>
        <v>0</v>
      </c>
      <c r="BF489" s="224">
        <f>IF(N489="snížená",J489,0)</f>
        <v>0</v>
      </c>
      <c r="BG489" s="224">
        <f>IF(N489="zákl. přenesená",J489,0)</f>
        <v>0</v>
      </c>
      <c r="BH489" s="224">
        <f>IF(N489="sníž. přenesená",J489,0)</f>
        <v>0</v>
      </c>
      <c r="BI489" s="224">
        <f>IF(N489="nulová",J489,0)</f>
        <v>0</v>
      </c>
      <c r="BJ489" s="17" t="s">
        <v>80</v>
      </c>
      <c r="BK489" s="224">
        <f>ROUND(I489*H489,2)</f>
        <v>0</v>
      </c>
      <c r="BL489" s="17" t="s">
        <v>175</v>
      </c>
      <c r="BM489" s="223" t="s">
        <v>734</v>
      </c>
    </row>
    <row r="490" s="2" customFormat="1">
      <c r="A490" s="38"/>
      <c r="B490" s="39"/>
      <c r="C490" s="40"/>
      <c r="D490" s="225" t="s">
        <v>177</v>
      </c>
      <c r="E490" s="40"/>
      <c r="F490" s="226" t="s">
        <v>733</v>
      </c>
      <c r="G490" s="40"/>
      <c r="H490" s="40"/>
      <c r="I490" s="227"/>
      <c r="J490" s="40"/>
      <c r="K490" s="40"/>
      <c r="L490" s="44"/>
      <c r="M490" s="228"/>
      <c r="N490" s="229"/>
      <c r="O490" s="84"/>
      <c r="P490" s="84"/>
      <c r="Q490" s="84"/>
      <c r="R490" s="84"/>
      <c r="S490" s="84"/>
      <c r="T490" s="85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177</v>
      </c>
      <c r="AU490" s="17" t="s">
        <v>82</v>
      </c>
    </row>
    <row r="491" s="2" customFormat="1">
      <c r="A491" s="38"/>
      <c r="B491" s="39"/>
      <c r="C491" s="40"/>
      <c r="D491" s="230" t="s">
        <v>179</v>
      </c>
      <c r="E491" s="40"/>
      <c r="F491" s="231" t="s">
        <v>735</v>
      </c>
      <c r="G491" s="40"/>
      <c r="H491" s="40"/>
      <c r="I491" s="227"/>
      <c r="J491" s="40"/>
      <c r="K491" s="40"/>
      <c r="L491" s="44"/>
      <c r="M491" s="228"/>
      <c r="N491" s="229"/>
      <c r="O491" s="84"/>
      <c r="P491" s="84"/>
      <c r="Q491" s="84"/>
      <c r="R491" s="84"/>
      <c r="S491" s="84"/>
      <c r="T491" s="85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7" t="s">
        <v>179</v>
      </c>
      <c r="AU491" s="17" t="s">
        <v>82</v>
      </c>
    </row>
    <row r="492" s="2" customFormat="1" ht="24.15" customHeight="1">
      <c r="A492" s="38"/>
      <c r="B492" s="39"/>
      <c r="C492" s="212" t="s">
        <v>736</v>
      </c>
      <c r="D492" s="212" t="s">
        <v>170</v>
      </c>
      <c r="E492" s="213" t="s">
        <v>737</v>
      </c>
      <c r="F492" s="214" t="s">
        <v>738</v>
      </c>
      <c r="G492" s="215" t="s">
        <v>173</v>
      </c>
      <c r="H492" s="216">
        <v>25</v>
      </c>
      <c r="I492" s="217"/>
      <c r="J492" s="218">
        <f>ROUND(I492*H492,2)</f>
        <v>0</v>
      </c>
      <c r="K492" s="214" t="s">
        <v>174</v>
      </c>
      <c r="L492" s="44"/>
      <c r="M492" s="219" t="s">
        <v>19</v>
      </c>
      <c r="N492" s="220" t="s">
        <v>43</v>
      </c>
      <c r="O492" s="84"/>
      <c r="P492" s="221">
        <f>O492*H492</f>
        <v>0</v>
      </c>
      <c r="Q492" s="221">
        <v>0.00069999999999999999</v>
      </c>
      <c r="R492" s="221">
        <f>Q492*H492</f>
        <v>0.017499999999999998</v>
      </c>
      <c r="S492" s="221">
        <v>0</v>
      </c>
      <c r="T492" s="222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23" t="s">
        <v>175</v>
      </c>
      <c r="AT492" s="223" t="s">
        <v>170</v>
      </c>
      <c r="AU492" s="223" t="s">
        <v>82</v>
      </c>
      <c r="AY492" s="17" t="s">
        <v>168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80</v>
      </c>
      <c r="BK492" s="224">
        <f>ROUND(I492*H492,2)</f>
        <v>0</v>
      </c>
      <c r="BL492" s="17" t="s">
        <v>175</v>
      </c>
      <c r="BM492" s="223" t="s">
        <v>739</v>
      </c>
    </row>
    <row r="493" s="2" customFormat="1">
      <c r="A493" s="38"/>
      <c r="B493" s="39"/>
      <c r="C493" s="40"/>
      <c r="D493" s="225" t="s">
        <v>177</v>
      </c>
      <c r="E493" s="40"/>
      <c r="F493" s="226" t="s">
        <v>740</v>
      </c>
      <c r="G493" s="40"/>
      <c r="H493" s="40"/>
      <c r="I493" s="227"/>
      <c r="J493" s="40"/>
      <c r="K493" s="40"/>
      <c r="L493" s="44"/>
      <c r="M493" s="228"/>
      <c r="N493" s="229"/>
      <c r="O493" s="84"/>
      <c r="P493" s="84"/>
      <c r="Q493" s="84"/>
      <c r="R493" s="84"/>
      <c r="S493" s="84"/>
      <c r="T493" s="85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177</v>
      </c>
      <c r="AU493" s="17" t="s">
        <v>82</v>
      </c>
    </row>
    <row r="494" s="2" customFormat="1">
      <c r="A494" s="38"/>
      <c r="B494" s="39"/>
      <c r="C494" s="40"/>
      <c r="D494" s="230" t="s">
        <v>179</v>
      </c>
      <c r="E494" s="40"/>
      <c r="F494" s="231" t="s">
        <v>741</v>
      </c>
      <c r="G494" s="40"/>
      <c r="H494" s="40"/>
      <c r="I494" s="227"/>
      <c r="J494" s="40"/>
      <c r="K494" s="40"/>
      <c r="L494" s="44"/>
      <c r="M494" s="228"/>
      <c r="N494" s="229"/>
      <c r="O494" s="84"/>
      <c r="P494" s="84"/>
      <c r="Q494" s="84"/>
      <c r="R494" s="84"/>
      <c r="S494" s="84"/>
      <c r="T494" s="85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179</v>
      </c>
      <c r="AU494" s="17" t="s">
        <v>82</v>
      </c>
    </row>
    <row r="495" s="13" customFormat="1">
      <c r="A495" s="13"/>
      <c r="B495" s="232"/>
      <c r="C495" s="233"/>
      <c r="D495" s="225" t="s">
        <v>181</v>
      </c>
      <c r="E495" s="234" t="s">
        <v>19</v>
      </c>
      <c r="F495" s="235" t="s">
        <v>742</v>
      </c>
      <c r="G495" s="233"/>
      <c r="H495" s="234" t="s">
        <v>19</v>
      </c>
      <c r="I495" s="236"/>
      <c r="J495" s="233"/>
      <c r="K495" s="233"/>
      <c r="L495" s="237"/>
      <c r="M495" s="238"/>
      <c r="N495" s="239"/>
      <c r="O495" s="239"/>
      <c r="P495" s="239"/>
      <c r="Q495" s="239"/>
      <c r="R495" s="239"/>
      <c r="S495" s="239"/>
      <c r="T495" s="24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1" t="s">
        <v>181</v>
      </c>
      <c r="AU495" s="241" t="s">
        <v>82</v>
      </c>
      <c r="AV495" s="13" t="s">
        <v>80</v>
      </c>
      <c r="AW495" s="13" t="s">
        <v>33</v>
      </c>
      <c r="AX495" s="13" t="s">
        <v>72</v>
      </c>
      <c r="AY495" s="241" t="s">
        <v>168</v>
      </c>
    </row>
    <row r="496" s="13" customFormat="1">
      <c r="A496" s="13"/>
      <c r="B496" s="232"/>
      <c r="C496" s="233"/>
      <c r="D496" s="225" t="s">
        <v>181</v>
      </c>
      <c r="E496" s="234" t="s">
        <v>19</v>
      </c>
      <c r="F496" s="235" t="s">
        <v>743</v>
      </c>
      <c r="G496" s="233"/>
      <c r="H496" s="234" t="s">
        <v>19</v>
      </c>
      <c r="I496" s="236"/>
      <c r="J496" s="233"/>
      <c r="K496" s="233"/>
      <c r="L496" s="237"/>
      <c r="M496" s="238"/>
      <c r="N496" s="239"/>
      <c r="O496" s="239"/>
      <c r="P496" s="239"/>
      <c r="Q496" s="239"/>
      <c r="R496" s="239"/>
      <c r="S496" s="239"/>
      <c r="T496" s="240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1" t="s">
        <v>181</v>
      </c>
      <c r="AU496" s="241" t="s">
        <v>82</v>
      </c>
      <c r="AV496" s="13" t="s">
        <v>80</v>
      </c>
      <c r="AW496" s="13" t="s">
        <v>33</v>
      </c>
      <c r="AX496" s="13" t="s">
        <v>72</v>
      </c>
      <c r="AY496" s="241" t="s">
        <v>168</v>
      </c>
    </row>
    <row r="497" s="13" customFormat="1">
      <c r="A497" s="13"/>
      <c r="B497" s="232"/>
      <c r="C497" s="233"/>
      <c r="D497" s="225" t="s">
        <v>181</v>
      </c>
      <c r="E497" s="234" t="s">
        <v>19</v>
      </c>
      <c r="F497" s="235" t="s">
        <v>744</v>
      </c>
      <c r="G497" s="233"/>
      <c r="H497" s="234" t="s">
        <v>19</v>
      </c>
      <c r="I497" s="236"/>
      <c r="J497" s="233"/>
      <c r="K497" s="233"/>
      <c r="L497" s="237"/>
      <c r="M497" s="238"/>
      <c r="N497" s="239"/>
      <c r="O497" s="239"/>
      <c r="P497" s="239"/>
      <c r="Q497" s="239"/>
      <c r="R497" s="239"/>
      <c r="S497" s="239"/>
      <c r="T497" s="240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1" t="s">
        <v>181</v>
      </c>
      <c r="AU497" s="241" t="s">
        <v>82</v>
      </c>
      <c r="AV497" s="13" t="s">
        <v>80</v>
      </c>
      <c r="AW497" s="13" t="s">
        <v>33</v>
      </c>
      <c r="AX497" s="13" t="s">
        <v>72</v>
      </c>
      <c r="AY497" s="241" t="s">
        <v>168</v>
      </c>
    </row>
    <row r="498" s="14" customFormat="1">
      <c r="A498" s="14"/>
      <c r="B498" s="242"/>
      <c r="C498" s="243"/>
      <c r="D498" s="225" t="s">
        <v>181</v>
      </c>
      <c r="E498" s="244" t="s">
        <v>19</v>
      </c>
      <c r="F498" s="245" t="s">
        <v>745</v>
      </c>
      <c r="G498" s="243"/>
      <c r="H498" s="246">
        <v>3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2" t="s">
        <v>181</v>
      </c>
      <c r="AU498" s="252" t="s">
        <v>82</v>
      </c>
      <c r="AV498" s="14" t="s">
        <v>82</v>
      </c>
      <c r="AW498" s="14" t="s">
        <v>33</v>
      </c>
      <c r="AX498" s="14" t="s">
        <v>72</v>
      </c>
      <c r="AY498" s="252" t="s">
        <v>168</v>
      </c>
    </row>
    <row r="499" s="14" customFormat="1">
      <c r="A499" s="14"/>
      <c r="B499" s="242"/>
      <c r="C499" s="243"/>
      <c r="D499" s="225" t="s">
        <v>181</v>
      </c>
      <c r="E499" s="244" t="s">
        <v>19</v>
      </c>
      <c r="F499" s="245" t="s">
        <v>746</v>
      </c>
      <c r="G499" s="243"/>
      <c r="H499" s="246">
        <v>1</v>
      </c>
      <c r="I499" s="247"/>
      <c r="J499" s="243"/>
      <c r="K499" s="243"/>
      <c r="L499" s="248"/>
      <c r="M499" s="249"/>
      <c r="N499" s="250"/>
      <c r="O499" s="250"/>
      <c r="P499" s="250"/>
      <c r="Q499" s="250"/>
      <c r="R499" s="250"/>
      <c r="S499" s="250"/>
      <c r="T499" s="251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2" t="s">
        <v>181</v>
      </c>
      <c r="AU499" s="252" t="s">
        <v>82</v>
      </c>
      <c r="AV499" s="14" t="s">
        <v>82</v>
      </c>
      <c r="AW499" s="14" t="s">
        <v>33</v>
      </c>
      <c r="AX499" s="14" t="s">
        <v>72</v>
      </c>
      <c r="AY499" s="252" t="s">
        <v>168</v>
      </c>
    </row>
    <row r="500" s="14" customFormat="1">
      <c r="A500" s="14"/>
      <c r="B500" s="242"/>
      <c r="C500" s="243"/>
      <c r="D500" s="225" t="s">
        <v>181</v>
      </c>
      <c r="E500" s="244" t="s">
        <v>19</v>
      </c>
      <c r="F500" s="245" t="s">
        <v>747</v>
      </c>
      <c r="G500" s="243"/>
      <c r="H500" s="246">
        <v>1</v>
      </c>
      <c r="I500" s="247"/>
      <c r="J500" s="243"/>
      <c r="K500" s="243"/>
      <c r="L500" s="248"/>
      <c r="M500" s="249"/>
      <c r="N500" s="250"/>
      <c r="O500" s="250"/>
      <c r="P500" s="250"/>
      <c r="Q500" s="250"/>
      <c r="R500" s="250"/>
      <c r="S500" s="250"/>
      <c r="T500" s="251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2" t="s">
        <v>181</v>
      </c>
      <c r="AU500" s="252" t="s">
        <v>82</v>
      </c>
      <c r="AV500" s="14" t="s">
        <v>82</v>
      </c>
      <c r="AW500" s="14" t="s">
        <v>33</v>
      </c>
      <c r="AX500" s="14" t="s">
        <v>72</v>
      </c>
      <c r="AY500" s="252" t="s">
        <v>168</v>
      </c>
    </row>
    <row r="501" s="14" customFormat="1">
      <c r="A501" s="14"/>
      <c r="B501" s="242"/>
      <c r="C501" s="243"/>
      <c r="D501" s="225" t="s">
        <v>181</v>
      </c>
      <c r="E501" s="244" t="s">
        <v>19</v>
      </c>
      <c r="F501" s="245" t="s">
        <v>748</v>
      </c>
      <c r="G501" s="243"/>
      <c r="H501" s="246">
        <v>1</v>
      </c>
      <c r="I501" s="247"/>
      <c r="J501" s="243"/>
      <c r="K501" s="243"/>
      <c r="L501" s="248"/>
      <c r="M501" s="249"/>
      <c r="N501" s="250"/>
      <c r="O501" s="250"/>
      <c r="P501" s="250"/>
      <c r="Q501" s="250"/>
      <c r="R501" s="250"/>
      <c r="S501" s="250"/>
      <c r="T501" s="251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2" t="s">
        <v>181</v>
      </c>
      <c r="AU501" s="252" t="s">
        <v>82</v>
      </c>
      <c r="AV501" s="14" t="s">
        <v>82</v>
      </c>
      <c r="AW501" s="14" t="s">
        <v>33</v>
      </c>
      <c r="AX501" s="14" t="s">
        <v>72</v>
      </c>
      <c r="AY501" s="252" t="s">
        <v>168</v>
      </c>
    </row>
    <row r="502" s="14" customFormat="1">
      <c r="A502" s="14"/>
      <c r="B502" s="242"/>
      <c r="C502" s="243"/>
      <c r="D502" s="225" t="s">
        <v>181</v>
      </c>
      <c r="E502" s="244" t="s">
        <v>19</v>
      </c>
      <c r="F502" s="245" t="s">
        <v>749</v>
      </c>
      <c r="G502" s="243"/>
      <c r="H502" s="246">
        <v>1</v>
      </c>
      <c r="I502" s="247"/>
      <c r="J502" s="243"/>
      <c r="K502" s="243"/>
      <c r="L502" s="248"/>
      <c r="M502" s="249"/>
      <c r="N502" s="250"/>
      <c r="O502" s="250"/>
      <c r="P502" s="250"/>
      <c r="Q502" s="250"/>
      <c r="R502" s="250"/>
      <c r="S502" s="250"/>
      <c r="T502" s="251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2" t="s">
        <v>181</v>
      </c>
      <c r="AU502" s="252" t="s">
        <v>82</v>
      </c>
      <c r="AV502" s="14" t="s">
        <v>82</v>
      </c>
      <c r="AW502" s="14" t="s">
        <v>33</v>
      </c>
      <c r="AX502" s="14" t="s">
        <v>72</v>
      </c>
      <c r="AY502" s="252" t="s">
        <v>168</v>
      </c>
    </row>
    <row r="503" s="14" customFormat="1">
      <c r="A503" s="14"/>
      <c r="B503" s="242"/>
      <c r="C503" s="243"/>
      <c r="D503" s="225" t="s">
        <v>181</v>
      </c>
      <c r="E503" s="244" t="s">
        <v>19</v>
      </c>
      <c r="F503" s="245" t="s">
        <v>750</v>
      </c>
      <c r="G503" s="243"/>
      <c r="H503" s="246">
        <v>2</v>
      </c>
      <c r="I503" s="247"/>
      <c r="J503" s="243"/>
      <c r="K503" s="243"/>
      <c r="L503" s="248"/>
      <c r="M503" s="249"/>
      <c r="N503" s="250"/>
      <c r="O503" s="250"/>
      <c r="P503" s="250"/>
      <c r="Q503" s="250"/>
      <c r="R503" s="250"/>
      <c r="S503" s="250"/>
      <c r="T503" s="251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2" t="s">
        <v>181</v>
      </c>
      <c r="AU503" s="252" t="s">
        <v>82</v>
      </c>
      <c r="AV503" s="14" t="s">
        <v>82</v>
      </c>
      <c r="AW503" s="14" t="s">
        <v>33</v>
      </c>
      <c r="AX503" s="14" t="s">
        <v>72</v>
      </c>
      <c r="AY503" s="252" t="s">
        <v>168</v>
      </c>
    </row>
    <row r="504" s="14" customFormat="1">
      <c r="A504" s="14"/>
      <c r="B504" s="242"/>
      <c r="C504" s="243"/>
      <c r="D504" s="225" t="s">
        <v>181</v>
      </c>
      <c r="E504" s="244" t="s">
        <v>19</v>
      </c>
      <c r="F504" s="245" t="s">
        <v>751</v>
      </c>
      <c r="G504" s="243"/>
      <c r="H504" s="246">
        <v>2</v>
      </c>
      <c r="I504" s="247"/>
      <c r="J504" s="243"/>
      <c r="K504" s="243"/>
      <c r="L504" s="248"/>
      <c r="M504" s="249"/>
      <c r="N504" s="250"/>
      <c r="O504" s="250"/>
      <c r="P504" s="250"/>
      <c r="Q504" s="250"/>
      <c r="R504" s="250"/>
      <c r="S504" s="250"/>
      <c r="T504" s="251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2" t="s">
        <v>181</v>
      </c>
      <c r="AU504" s="252" t="s">
        <v>82</v>
      </c>
      <c r="AV504" s="14" t="s">
        <v>82</v>
      </c>
      <c r="AW504" s="14" t="s">
        <v>33</v>
      </c>
      <c r="AX504" s="14" t="s">
        <v>72</v>
      </c>
      <c r="AY504" s="252" t="s">
        <v>168</v>
      </c>
    </row>
    <row r="505" s="13" customFormat="1">
      <c r="A505" s="13"/>
      <c r="B505" s="232"/>
      <c r="C505" s="233"/>
      <c r="D505" s="225" t="s">
        <v>181</v>
      </c>
      <c r="E505" s="234" t="s">
        <v>19</v>
      </c>
      <c r="F505" s="235" t="s">
        <v>752</v>
      </c>
      <c r="G505" s="233"/>
      <c r="H505" s="234" t="s">
        <v>19</v>
      </c>
      <c r="I505" s="236"/>
      <c r="J505" s="233"/>
      <c r="K505" s="233"/>
      <c r="L505" s="237"/>
      <c r="M505" s="238"/>
      <c r="N505" s="239"/>
      <c r="O505" s="239"/>
      <c r="P505" s="239"/>
      <c r="Q505" s="239"/>
      <c r="R505" s="239"/>
      <c r="S505" s="239"/>
      <c r="T505" s="240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1" t="s">
        <v>181</v>
      </c>
      <c r="AU505" s="241" t="s">
        <v>82</v>
      </c>
      <c r="AV505" s="13" t="s">
        <v>80</v>
      </c>
      <c r="AW505" s="13" t="s">
        <v>33</v>
      </c>
      <c r="AX505" s="13" t="s">
        <v>72</v>
      </c>
      <c r="AY505" s="241" t="s">
        <v>168</v>
      </c>
    </row>
    <row r="506" s="14" customFormat="1">
      <c r="A506" s="14"/>
      <c r="B506" s="242"/>
      <c r="C506" s="243"/>
      <c r="D506" s="225" t="s">
        <v>181</v>
      </c>
      <c r="E506" s="244" t="s">
        <v>19</v>
      </c>
      <c r="F506" s="245" t="s">
        <v>753</v>
      </c>
      <c r="G506" s="243"/>
      <c r="H506" s="246">
        <v>1</v>
      </c>
      <c r="I506" s="247"/>
      <c r="J506" s="243"/>
      <c r="K506" s="243"/>
      <c r="L506" s="248"/>
      <c r="M506" s="249"/>
      <c r="N506" s="250"/>
      <c r="O506" s="250"/>
      <c r="P506" s="250"/>
      <c r="Q506" s="250"/>
      <c r="R506" s="250"/>
      <c r="S506" s="250"/>
      <c r="T506" s="251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2" t="s">
        <v>181</v>
      </c>
      <c r="AU506" s="252" t="s">
        <v>82</v>
      </c>
      <c r="AV506" s="14" t="s">
        <v>82</v>
      </c>
      <c r="AW506" s="14" t="s">
        <v>33</v>
      </c>
      <c r="AX506" s="14" t="s">
        <v>72</v>
      </c>
      <c r="AY506" s="252" t="s">
        <v>168</v>
      </c>
    </row>
    <row r="507" s="14" customFormat="1">
      <c r="A507" s="14"/>
      <c r="B507" s="242"/>
      <c r="C507" s="243"/>
      <c r="D507" s="225" t="s">
        <v>181</v>
      </c>
      <c r="E507" s="244" t="s">
        <v>19</v>
      </c>
      <c r="F507" s="245" t="s">
        <v>754</v>
      </c>
      <c r="G507" s="243"/>
      <c r="H507" s="246">
        <v>1</v>
      </c>
      <c r="I507" s="247"/>
      <c r="J507" s="243"/>
      <c r="K507" s="243"/>
      <c r="L507" s="248"/>
      <c r="M507" s="249"/>
      <c r="N507" s="250"/>
      <c r="O507" s="250"/>
      <c r="P507" s="250"/>
      <c r="Q507" s="250"/>
      <c r="R507" s="250"/>
      <c r="S507" s="250"/>
      <c r="T507" s="251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2" t="s">
        <v>181</v>
      </c>
      <c r="AU507" s="252" t="s">
        <v>82</v>
      </c>
      <c r="AV507" s="14" t="s">
        <v>82</v>
      </c>
      <c r="AW507" s="14" t="s">
        <v>33</v>
      </c>
      <c r="AX507" s="14" t="s">
        <v>72</v>
      </c>
      <c r="AY507" s="252" t="s">
        <v>168</v>
      </c>
    </row>
    <row r="508" s="14" customFormat="1">
      <c r="A508" s="14"/>
      <c r="B508" s="242"/>
      <c r="C508" s="243"/>
      <c r="D508" s="225" t="s">
        <v>181</v>
      </c>
      <c r="E508" s="244" t="s">
        <v>19</v>
      </c>
      <c r="F508" s="245" t="s">
        <v>755</v>
      </c>
      <c r="G508" s="243"/>
      <c r="H508" s="246">
        <v>2</v>
      </c>
      <c r="I508" s="247"/>
      <c r="J508" s="243"/>
      <c r="K508" s="243"/>
      <c r="L508" s="248"/>
      <c r="M508" s="249"/>
      <c r="N508" s="250"/>
      <c r="O508" s="250"/>
      <c r="P508" s="250"/>
      <c r="Q508" s="250"/>
      <c r="R508" s="250"/>
      <c r="S508" s="250"/>
      <c r="T508" s="251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2" t="s">
        <v>181</v>
      </c>
      <c r="AU508" s="252" t="s">
        <v>82</v>
      </c>
      <c r="AV508" s="14" t="s">
        <v>82</v>
      </c>
      <c r="AW508" s="14" t="s">
        <v>33</v>
      </c>
      <c r="AX508" s="14" t="s">
        <v>72</v>
      </c>
      <c r="AY508" s="252" t="s">
        <v>168</v>
      </c>
    </row>
    <row r="509" s="14" customFormat="1">
      <c r="A509" s="14"/>
      <c r="B509" s="242"/>
      <c r="C509" s="243"/>
      <c r="D509" s="225" t="s">
        <v>181</v>
      </c>
      <c r="E509" s="244" t="s">
        <v>19</v>
      </c>
      <c r="F509" s="245" t="s">
        <v>756</v>
      </c>
      <c r="G509" s="243"/>
      <c r="H509" s="246">
        <v>8</v>
      </c>
      <c r="I509" s="247"/>
      <c r="J509" s="243"/>
      <c r="K509" s="243"/>
      <c r="L509" s="248"/>
      <c r="M509" s="249"/>
      <c r="N509" s="250"/>
      <c r="O509" s="250"/>
      <c r="P509" s="250"/>
      <c r="Q509" s="250"/>
      <c r="R509" s="250"/>
      <c r="S509" s="250"/>
      <c r="T509" s="251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2" t="s">
        <v>181</v>
      </c>
      <c r="AU509" s="252" t="s">
        <v>82</v>
      </c>
      <c r="AV509" s="14" t="s">
        <v>82</v>
      </c>
      <c r="AW509" s="14" t="s">
        <v>33</v>
      </c>
      <c r="AX509" s="14" t="s">
        <v>72</v>
      </c>
      <c r="AY509" s="252" t="s">
        <v>168</v>
      </c>
    </row>
    <row r="510" s="14" customFormat="1">
      <c r="A510" s="14"/>
      <c r="B510" s="242"/>
      <c r="C510" s="243"/>
      <c r="D510" s="225" t="s">
        <v>181</v>
      </c>
      <c r="E510" s="244" t="s">
        <v>19</v>
      </c>
      <c r="F510" s="245" t="s">
        <v>757</v>
      </c>
      <c r="G510" s="243"/>
      <c r="H510" s="246">
        <v>2</v>
      </c>
      <c r="I510" s="247"/>
      <c r="J510" s="243"/>
      <c r="K510" s="243"/>
      <c r="L510" s="248"/>
      <c r="M510" s="249"/>
      <c r="N510" s="250"/>
      <c r="O510" s="250"/>
      <c r="P510" s="250"/>
      <c r="Q510" s="250"/>
      <c r="R510" s="250"/>
      <c r="S510" s="250"/>
      <c r="T510" s="251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2" t="s">
        <v>181</v>
      </c>
      <c r="AU510" s="252" t="s">
        <v>82</v>
      </c>
      <c r="AV510" s="14" t="s">
        <v>82</v>
      </c>
      <c r="AW510" s="14" t="s">
        <v>33</v>
      </c>
      <c r="AX510" s="14" t="s">
        <v>72</v>
      </c>
      <c r="AY510" s="252" t="s">
        <v>168</v>
      </c>
    </row>
    <row r="511" s="2" customFormat="1" ht="16.5" customHeight="1">
      <c r="A511" s="38"/>
      <c r="B511" s="39"/>
      <c r="C511" s="258" t="s">
        <v>758</v>
      </c>
      <c r="D511" s="258" t="s">
        <v>409</v>
      </c>
      <c r="E511" s="259" t="s">
        <v>759</v>
      </c>
      <c r="F511" s="260" t="s">
        <v>760</v>
      </c>
      <c r="G511" s="261" t="s">
        <v>173</v>
      </c>
      <c r="H511" s="262">
        <v>4</v>
      </c>
      <c r="I511" s="263"/>
      <c r="J511" s="264">
        <f>ROUND(I511*H511,2)</f>
        <v>0</v>
      </c>
      <c r="K511" s="260" t="s">
        <v>174</v>
      </c>
      <c r="L511" s="265"/>
      <c r="M511" s="266" t="s">
        <v>19</v>
      </c>
      <c r="N511" s="267" t="s">
        <v>43</v>
      </c>
      <c r="O511" s="84"/>
      <c r="P511" s="221">
        <f>O511*H511</f>
        <v>0</v>
      </c>
      <c r="Q511" s="221">
        <v>0.0050000000000000001</v>
      </c>
      <c r="R511" s="221">
        <f>Q511*H511</f>
        <v>0.02</v>
      </c>
      <c r="S511" s="221">
        <v>0</v>
      </c>
      <c r="T511" s="222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23" t="s">
        <v>224</v>
      </c>
      <c r="AT511" s="223" t="s">
        <v>409</v>
      </c>
      <c r="AU511" s="223" t="s">
        <v>82</v>
      </c>
      <c r="AY511" s="17" t="s">
        <v>168</v>
      </c>
      <c r="BE511" s="224">
        <f>IF(N511="základní",J511,0)</f>
        <v>0</v>
      </c>
      <c r="BF511" s="224">
        <f>IF(N511="snížená",J511,0)</f>
        <v>0</v>
      </c>
      <c r="BG511" s="224">
        <f>IF(N511="zákl. přenesená",J511,0)</f>
        <v>0</v>
      </c>
      <c r="BH511" s="224">
        <f>IF(N511="sníž. přenesená",J511,0)</f>
        <v>0</v>
      </c>
      <c r="BI511" s="224">
        <f>IF(N511="nulová",J511,0)</f>
        <v>0</v>
      </c>
      <c r="BJ511" s="17" t="s">
        <v>80</v>
      </c>
      <c r="BK511" s="224">
        <f>ROUND(I511*H511,2)</f>
        <v>0</v>
      </c>
      <c r="BL511" s="17" t="s">
        <v>175</v>
      </c>
      <c r="BM511" s="223" t="s">
        <v>761</v>
      </c>
    </row>
    <row r="512" s="2" customFormat="1">
      <c r="A512" s="38"/>
      <c r="B512" s="39"/>
      <c r="C512" s="40"/>
      <c r="D512" s="225" t="s">
        <v>177</v>
      </c>
      <c r="E512" s="40"/>
      <c r="F512" s="226" t="s">
        <v>760</v>
      </c>
      <c r="G512" s="40"/>
      <c r="H512" s="40"/>
      <c r="I512" s="227"/>
      <c r="J512" s="40"/>
      <c r="K512" s="40"/>
      <c r="L512" s="44"/>
      <c r="M512" s="228"/>
      <c r="N512" s="229"/>
      <c r="O512" s="84"/>
      <c r="P512" s="84"/>
      <c r="Q512" s="84"/>
      <c r="R512" s="84"/>
      <c r="S512" s="84"/>
      <c r="T512" s="85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T512" s="17" t="s">
        <v>177</v>
      </c>
      <c r="AU512" s="17" t="s">
        <v>82</v>
      </c>
    </row>
    <row r="513" s="2" customFormat="1">
      <c r="A513" s="38"/>
      <c r="B513" s="39"/>
      <c r="C513" s="40"/>
      <c r="D513" s="230" t="s">
        <v>179</v>
      </c>
      <c r="E513" s="40"/>
      <c r="F513" s="231" t="s">
        <v>762</v>
      </c>
      <c r="G513" s="40"/>
      <c r="H513" s="40"/>
      <c r="I513" s="227"/>
      <c r="J513" s="40"/>
      <c r="K513" s="40"/>
      <c r="L513" s="44"/>
      <c r="M513" s="228"/>
      <c r="N513" s="229"/>
      <c r="O513" s="84"/>
      <c r="P513" s="84"/>
      <c r="Q513" s="84"/>
      <c r="R513" s="84"/>
      <c r="S513" s="84"/>
      <c r="T513" s="85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T513" s="17" t="s">
        <v>179</v>
      </c>
      <c r="AU513" s="17" t="s">
        <v>82</v>
      </c>
    </row>
    <row r="514" s="13" customFormat="1">
      <c r="A514" s="13"/>
      <c r="B514" s="232"/>
      <c r="C514" s="233"/>
      <c r="D514" s="225" t="s">
        <v>181</v>
      </c>
      <c r="E514" s="234" t="s">
        <v>19</v>
      </c>
      <c r="F514" s="235" t="s">
        <v>752</v>
      </c>
      <c r="G514" s="233"/>
      <c r="H514" s="234" t="s">
        <v>19</v>
      </c>
      <c r="I514" s="236"/>
      <c r="J514" s="233"/>
      <c r="K514" s="233"/>
      <c r="L514" s="237"/>
      <c r="M514" s="238"/>
      <c r="N514" s="239"/>
      <c r="O514" s="239"/>
      <c r="P514" s="239"/>
      <c r="Q514" s="239"/>
      <c r="R514" s="239"/>
      <c r="S514" s="239"/>
      <c r="T514" s="240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1" t="s">
        <v>181</v>
      </c>
      <c r="AU514" s="241" t="s">
        <v>82</v>
      </c>
      <c r="AV514" s="13" t="s">
        <v>80</v>
      </c>
      <c r="AW514" s="13" t="s">
        <v>33</v>
      </c>
      <c r="AX514" s="13" t="s">
        <v>72</v>
      </c>
      <c r="AY514" s="241" t="s">
        <v>168</v>
      </c>
    </row>
    <row r="515" s="14" customFormat="1">
      <c r="A515" s="14"/>
      <c r="B515" s="242"/>
      <c r="C515" s="243"/>
      <c r="D515" s="225" t="s">
        <v>181</v>
      </c>
      <c r="E515" s="244" t="s">
        <v>19</v>
      </c>
      <c r="F515" s="245" t="s">
        <v>753</v>
      </c>
      <c r="G515" s="243"/>
      <c r="H515" s="246">
        <v>1</v>
      </c>
      <c r="I515" s="247"/>
      <c r="J515" s="243"/>
      <c r="K515" s="243"/>
      <c r="L515" s="248"/>
      <c r="M515" s="249"/>
      <c r="N515" s="250"/>
      <c r="O515" s="250"/>
      <c r="P515" s="250"/>
      <c r="Q515" s="250"/>
      <c r="R515" s="250"/>
      <c r="S515" s="250"/>
      <c r="T515" s="251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2" t="s">
        <v>181</v>
      </c>
      <c r="AU515" s="252" t="s">
        <v>82</v>
      </c>
      <c r="AV515" s="14" t="s">
        <v>82</v>
      </c>
      <c r="AW515" s="14" t="s">
        <v>33</v>
      </c>
      <c r="AX515" s="14" t="s">
        <v>72</v>
      </c>
      <c r="AY515" s="252" t="s">
        <v>168</v>
      </c>
    </row>
    <row r="516" s="14" customFormat="1">
      <c r="A516" s="14"/>
      <c r="B516" s="242"/>
      <c r="C516" s="243"/>
      <c r="D516" s="225" t="s">
        <v>181</v>
      </c>
      <c r="E516" s="244" t="s">
        <v>19</v>
      </c>
      <c r="F516" s="245" t="s">
        <v>754</v>
      </c>
      <c r="G516" s="243"/>
      <c r="H516" s="246">
        <v>1</v>
      </c>
      <c r="I516" s="247"/>
      <c r="J516" s="243"/>
      <c r="K516" s="243"/>
      <c r="L516" s="248"/>
      <c r="M516" s="249"/>
      <c r="N516" s="250"/>
      <c r="O516" s="250"/>
      <c r="P516" s="250"/>
      <c r="Q516" s="250"/>
      <c r="R516" s="250"/>
      <c r="S516" s="250"/>
      <c r="T516" s="251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2" t="s">
        <v>181</v>
      </c>
      <c r="AU516" s="252" t="s">
        <v>82</v>
      </c>
      <c r="AV516" s="14" t="s">
        <v>82</v>
      </c>
      <c r="AW516" s="14" t="s">
        <v>33</v>
      </c>
      <c r="AX516" s="14" t="s">
        <v>72</v>
      </c>
      <c r="AY516" s="252" t="s">
        <v>168</v>
      </c>
    </row>
    <row r="517" s="14" customFormat="1">
      <c r="A517" s="14"/>
      <c r="B517" s="242"/>
      <c r="C517" s="243"/>
      <c r="D517" s="225" t="s">
        <v>181</v>
      </c>
      <c r="E517" s="244" t="s">
        <v>19</v>
      </c>
      <c r="F517" s="245" t="s">
        <v>755</v>
      </c>
      <c r="G517" s="243"/>
      <c r="H517" s="246">
        <v>2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2" t="s">
        <v>181</v>
      </c>
      <c r="AU517" s="252" t="s">
        <v>82</v>
      </c>
      <c r="AV517" s="14" t="s">
        <v>82</v>
      </c>
      <c r="AW517" s="14" t="s">
        <v>33</v>
      </c>
      <c r="AX517" s="14" t="s">
        <v>72</v>
      </c>
      <c r="AY517" s="252" t="s">
        <v>168</v>
      </c>
    </row>
    <row r="518" s="2" customFormat="1" ht="16.5" customHeight="1">
      <c r="A518" s="38"/>
      <c r="B518" s="39"/>
      <c r="C518" s="258" t="s">
        <v>763</v>
      </c>
      <c r="D518" s="258" t="s">
        <v>409</v>
      </c>
      <c r="E518" s="259" t="s">
        <v>764</v>
      </c>
      <c r="F518" s="260" t="s">
        <v>765</v>
      </c>
      <c r="G518" s="261" t="s">
        <v>173</v>
      </c>
      <c r="H518" s="262">
        <v>3</v>
      </c>
      <c r="I518" s="263"/>
      <c r="J518" s="264">
        <f>ROUND(I518*H518,2)</f>
        <v>0</v>
      </c>
      <c r="K518" s="260" t="s">
        <v>174</v>
      </c>
      <c r="L518" s="265"/>
      <c r="M518" s="266" t="s">
        <v>19</v>
      </c>
      <c r="N518" s="267" t="s">
        <v>43</v>
      </c>
      <c r="O518" s="84"/>
      <c r="P518" s="221">
        <f>O518*H518</f>
        <v>0</v>
      </c>
      <c r="Q518" s="221">
        <v>0.0050000000000000001</v>
      </c>
      <c r="R518" s="221">
        <f>Q518*H518</f>
        <v>0.014999999999999999</v>
      </c>
      <c r="S518" s="221">
        <v>0</v>
      </c>
      <c r="T518" s="222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23" t="s">
        <v>224</v>
      </c>
      <c r="AT518" s="223" t="s">
        <v>409</v>
      </c>
      <c r="AU518" s="223" t="s">
        <v>82</v>
      </c>
      <c r="AY518" s="17" t="s">
        <v>168</v>
      </c>
      <c r="BE518" s="224">
        <f>IF(N518="základní",J518,0)</f>
        <v>0</v>
      </c>
      <c r="BF518" s="224">
        <f>IF(N518="snížená",J518,0)</f>
        <v>0</v>
      </c>
      <c r="BG518" s="224">
        <f>IF(N518="zákl. přenesená",J518,0)</f>
        <v>0</v>
      </c>
      <c r="BH518" s="224">
        <f>IF(N518="sníž. přenesená",J518,0)</f>
        <v>0</v>
      </c>
      <c r="BI518" s="224">
        <f>IF(N518="nulová",J518,0)</f>
        <v>0</v>
      </c>
      <c r="BJ518" s="17" t="s">
        <v>80</v>
      </c>
      <c r="BK518" s="224">
        <f>ROUND(I518*H518,2)</f>
        <v>0</v>
      </c>
      <c r="BL518" s="17" t="s">
        <v>175</v>
      </c>
      <c r="BM518" s="223" t="s">
        <v>766</v>
      </c>
    </row>
    <row r="519" s="2" customFormat="1">
      <c r="A519" s="38"/>
      <c r="B519" s="39"/>
      <c r="C519" s="40"/>
      <c r="D519" s="225" t="s">
        <v>177</v>
      </c>
      <c r="E519" s="40"/>
      <c r="F519" s="226" t="s">
        <v>765</v>
      </c>
      <c r="G519" s="40"/>
      <c r="H519" s="40"/>
      <c r="I519" s="227"/>
      <c r="J519" s="40"/>
      <c r="K519" s="40"/>
      <c r="L519" s="44"/>
      <c r="M519" s="228"/>
      <c r="N519" s="229"/>
      <c r="O519" s="84"/>
      <c r="P519" s="84"/>
      <c r="Q519" s="84"/>
      <c r="R519" s="84"/>
      <c r="S519" s="84"/>
      <c r="T519" s="85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7" t="s">
        <v>177</v>
      </c>
      <c r="AU519" s="17" t="s">
        <v>82</v>
      </c>
    </row>
    <row r="520" s="2" customFormat="1">
      <c r="A520" s="38"/>
      <c r="B520" s="39"/>
      <c r="C520" s="40"/>
      <c r="D520" s="230" t="s">
        <v>179</v>
      </c>
      <c r="E520" s="40"/>
      <c r="F520" s="231" t="s">
        <v>767</v>
      </c>
      <c r="G520" s="40"/>
      <c r="H520" s="40"/>
      <c r="I520" s="227"/>
      <c r="J520" s="40"/>
      <c r="K520" s="40"/>
      <c r="L520" s="44"/>
      <c r="M520" s="228"/>
      <c r="N520" s="229"/>
      <c r="O520" s="84"/>
      <c r="P520" s="84"/>
      <c r="Q520" s="84"/>
      <c r="R520" s="84"/>
      <c r="S520" s="84"/>
      <c r="T520" s="85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179</v>
      </c>
      <c r="AU520" s="17" t="s">
        <v>82</v>
      </c>
    </row>
    <row r="521" s="13" customFormat="1">
      <c r="A521" s="13"/>
      <c r="B521" s="232"/>
      <c r="C521" s="233"/>
      <c r="D521" s="225" t="s">
        <v>181</v>
      </c>
      <c r="E521" s="234" t="s">
        <v>19</v>
      </c>
      <c r="F521" s="235" t="s">
        <v>744</v>
      </c>
      <c r="G521" s="233"/>
      <c r="H521" s="234" t="s">
        <v>19</v>
      </c>
      <c r="I521" s="236"/>
      <c r="J521" s="233"/>
      <c r="K521" s="233"/>
      <c r="L521" s="237"/>
      <c r="M521" s="238"/>
      <c r="N521" s="239"/>
      <c r="O521" s="239"/>
      <c r="P521" s="239"/>
      <c r="Q521" s="239"/>
      <c r="R521" s="239"/>
      <c r="S521" s="239"/>
      <c r="T521" s="240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1" t="s">
        <v>181</v>
      </c>
      <c r="AU521" s="241" t="s">
        <v>82</v>
      </c>
      <c r="AV521" s="13" t="s">
        <v>80</v>
      </c>
      <c r="AW521" s="13" t="s">
        <v>33</v>
      </c>
      <c r="AX521" s="13" t="s">
        <v>72</v>
      </c>
      <c r="AY521" s="241" t="s">
        <v>168</v>
      </c>
    </row>
    <row r="522" s="14" customFormat="1">
      <c r="A522" s="14"/>
      <c r="B522" s="242"/>
      <c r="C522" s="243"/>
      <c r="D522" s="225" t="s">
        <v>181</v>
      </c>
      <c r="E522" s="244" t="s">
        <v>19</v>
      </c>
      <c r="F522" s="245" t="s">
        <v>745</v>
      </c>
      <c r="G522" s="243"/>
      <c r="H522" s="246">
        <v>3</v>
      </c>
      <c r="I522" s="247"/>
      <c r="J522" s="243"/>
      <c r="K522" s="243"/>
      <c r="L522" s="248"/>
      <c r="M522" s="249"/>
      <c r="N522" s="250"/>
      <c r="O522" s="250"/>
      <c r="P522" s="250"/>
      <c r="Q522" s="250"/>
      <c r="R522" s="250"/>
      <c r="S522" s="250"/>
      <c r="T522" s="251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2" t="s">
        <v>181</v>
      </c>
      <c r="AU522" s="252" t="s">
        <v>82</v>
      </c>
      <c r="AV522" s="14" t="s">
        <v>82</v>
      </c>
      <c r="AW522" s="14" t="s">
        <v>33</v>
      </c>
      <c r="AX522" s="14" t="s">
        <v>72</v>
      </c>
      <c r="AY522" s="252" t="s">
        <v>168</v>
      </c>
    </row>
    <row r="523" s="2" customFormat="1" ht="24.15" customHeight="1">
      <c r="A523" s="38"/>
      <c r="B523" s="39"/>
      <c r="C523" s="258" t="s">
        <v>768</v>
      </c>
      <c r="D523" s="258" t="s">
        <v>409</v>
      </c>
      <c r="E523" s="259" t="s">
        <v>769</v>
      </c>
      <c r="F523" s="260" t="s">
        <v>770</v>
      </c>
      <c r="G523" s="261" t="s">
        <v>173</v>
      </c>
      <c r="H523" s="262">
        <v>2</v>
      </c>
      <c r="I523" s="263"/>
      <c r="J523" s="264">
        <f>ROUND(I523*H523,2)</f>
        <v>0</v>
      </c>
      <c r="K523" s="260" t="s">
        <v>174</v>
      </c>
      <c r="L523" s="265"/>
      <c r="M523" s="266" t="s">
        <v>19</v>
      </c>
      <c r="N523" s="267" t="s">
        <v>43</v>
      </c>
      <c r="O523" s="84"/>
      <c r="P523" s="221">
        <f>O523*H523</f>
        <v>0</v>
      </c>
      <c r="Q523" s="221">
        <v>0.0025000000000000001</v>
      </c>
      <c r="R523" s="221">
        <f>Q523*H523</f>
        <v>0.0050000000000000001</v>
      </c>
      <c r="S523" s="221">
        <v>0</v>
      </c>
      <c r="T523" s="222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23" t="s">
        <v>224</v>
      </c>
      <c r="AT523" s="223" t="s">
        <v>409</v>
      </c>
      <c r="AU523" s="223" t="s">
        <v>82</v>
      </c>
      <c r="AY523" s="17" t="s">
        <v>168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7" t="s">
        <v>80</v>
      </c>
      <c r="BK523" s="224">
        <f>ROUND(I523*H523,2)</f>
        <v>0</v>
      </c>
      <c r="BL523" s="17" t="s">
        <v>175</v>
      </c>
      <c r="BM523" s="223" t="s">
        <v>771</v>
      </c>
    </row>
    <row r="524" s="2" customFormat="1">
      <c r="A524" s="38"/>
      <c r="B524" s="39"/>
      <c r="C524" s="40"/>
      <c r="D524" s="225" t="s">
        <v>177</v>
      </c>
      <c r="E524" s="40"/>
      <c r="F524" s="226" t="s">
        <v>770</v>
      </c>
      <c r="G524" s="40"/>
      <c r="H524" s="40"/>
      <c r="I524" s="227"/>
      <c r="J524" s="40"/>
      <c r="K524" s="40"/>
      <c r="L524" s="44"/>
      <c r="M524" s="228"/>
      <c r="N524" s="229"/>
      <c r="O524" s="84"/>
      <c r="P524" s="84"/>
      <c r="Q524" s="84"/>
      <c r="R524" s="84"/>
      <c r="S524" s="84"/>
      <c r="T524" s="85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T524" s="17" t="s">
        <v>177</v>
      </c>
      <c r="AU524" s="17" t="s">
        <v>82</v>
      </c>
    </row>
    <row r="525" s="2" customFormat="1">
      <c r="A525" s="38"/>
      <c r="B525" s="39"/>
      <c r="C525" s="40"/>
      <c r="D525" s="230" t="s">
        <v>179</v>
      </c>
      <c r="E525" s="40"/>
      <c r="F525" s="231" t="s">
        <v>772</v>
      </c>
      <c r="G525" s="40"/>
      <c r="H525" s="40"/>
      <c r="I525" s="227"/>
      <c r="J525" s="40"/>
      <c r="K525" s="40"/>
      <c r="L525" s="44"/>
      <c r="M525" s="228"/>
      <c r="N525" s="229"/>
      <c r="O525" s="84"/>
      <c r="P525" s="84"/>
      <c r="Q525" s="84"/>
      <c r="R525" s="84"/>
      <c r="S525" s="84"/>
      <c r="T525" s="85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T525" s="17" t="s">
        <v>179</v>
      </c>
      <c r="AU525" s="17" t="s">
        <v>82</v>
      </c>
    </row>
    <row r="526" s="13" customFormat="1">
      <c r="A526" s="13"/>
      <c r="B526" s="232"/>
      <c r="C526" s="233"/>
      <c r="D526" s="225" t="s">
        <v>181</v>
      </c>
      <c r="E526" s="234" t="s">
        <v>19</v>
      </c>
      <c r="F526" s="235" t="s">
        <v>744</v>
      </c>
      <c r="G526" s="233"/>
      <c r="H526" s="234" t="s">
        <v>19</v>
      </c>
      <c r="I526" s="236"/>
      <c r="J526" s="233"/>
      <c r="K526" s="233"/>
      <c r="L526" s="237"/>
      <c r="M526" s="238"/>
      <c r="N526" s="239"/>
      <c r="O526" s="239"/>
      <c r="P526" s="239"/>
      <c r="Q526" s="239"/>
      <c r="R526" s="239"/>
      <c r="S526" s="239"/>
      <c r="T526" s="240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1" t="s">
        <v>181</v>
      </c>
      <c r="AU526" s="241" t="s">
        <v>82</v>
      </c>
      <c r="AV526" s="13" t="s">
        <v>80</v>
      </c>
      <c r="AW526" s="13" t="s">
        <v>33</v>
      </c>
      <c r="AX526" s="13" t="s">
        <v>72</v>
      </c>
      <c r="AY526" s="241" t="s">
        <v>168</v>
      </c>
    </row>
    <row r="527" s="14" customFormat="1">
      <c r="A527" s="14"/>
      <c r="B527" s="242"/>
      <c r="C527" s="243"/>
      <c r="D527" s="225" t="s">
        <v>181</v>
      </c>
      <c r="E527" s="244" t="s">
        <v>19</v>
      </c>
      <c r="F527" s="245" t="s">
        <v>750</v>
      </c>
      <c r="G527" s="243"/>
      <c r="H527" s="246">
        <v>2</v>
      </c>
      <c r="I527" s="247"/>
      <c r="J527" s="243"/>
      <c r="K527" s="243"/>
      <c r="L527" s="248"/>
      <c r="M527" s="249"/>
      <c r="N527" s="250"/>
      <c r="O527" s="250"/>
      <c r="P527" s="250"/>
      <c r="Q527" s="250"/>
      <c r="R527" s="250"/>
      <c r="S527" s="250"/>
      <c r="T527" s="251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2" t="s">
        <v>181</v>
      </c>
      <c r="AU527" s="252" t="s">
        <v>82</v>
      </c>
      <c r="AV527" s="14" t="s">
        <v>82</v>
      </c>
      <c r="AW527" s="14" t="s">
        <v>33</v>
      </c>
      <c r="AX527" s="14" t="s">
        <v>72</v>
      </c>
      <c r="AY527" s="252" t="s">
        <v>168</v>
      </c>
    </row>
    <row r="528" s="2" customFormat="1" ht="24.15" customHeight="1">
      <c r="A528" s="38"/>
      <c r="B528" s="39"/>
      <c r="C528" s="258" t="s">
        <v>773</v>
      </c>
      <c r="D528" s="258" t="s">
        <v>409</v>
      </c>
      <c r="E528" s="259" t="s">
        <v>774</v>
      </c>
      <c r="F528" s="260" t="s">
        <v>775</v>
      </c>
      <c r="G528" s="261" t="s">
        <v>173</v>
      </c>
      <c r="H528" s="262">
        <v>3</v>
      </c>
      <c r="I528" s="263"/>
      <c r="J528" s="264">
        <f>ROUND(I528*H528,2)</f>
        <v>0</v>
      </c>
      <c r="K528" s="260" t="s">
        <v>174</v>
      </c>
      <c r="L528" s="265"/>
      <c r="M528" s="266" t="s">
        <v>19</v>
      </c>
      <c r="N528" s="267" t="s">
        <v>43</v>
      </c>
      <c r="O528" s="84"/>
      <c r="P528" s="221">
        <f>O528*H528</f>
        <v>0</v>
      </c>
      <c r="Q528" s="221">
        <v>0.0025000000000000001</v>
      </c>
      <c r="R528" s="221">
        <f>Q528*H528</f>
        <v>0.0074999999999999997</v>
      </c>
      <c r="S528" s="221">
        <v>0</v>
      </c>
      <c r="T528" s="222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23" t="s">
        <v>224</v>
      </c>
      <c r="AT528" s="223" t="s">
        <v>409</v>
      </c>
      <c r="AU528" s="223" t="s">
        <v>82</v>
      </c>
      <c r="AY528" s="17" t="s">
        <v>168</v>
      </c>
      <c r="BE528" s="224">
        <f>IF(N528="základní",J528,0)</f>
        <v>0</v>
      </c>
      <c r="BF528" s="224">
        <f>IF(N528="snížená",J528,0)</f>
        <v>0</v>
      </c>
      <c r="BG528" s="224">
        <f>IF(N528="zákl. přenesená",J528,0)</f>
        <v>0</v>
      </c>
      <c r="BH528" s="224">
        <f>IF(N528="sníž. přenesená",J528,0)</f>
        <v>0</v>
      </c>
      <c r="BI528" s="224">
        <f>IF(N528="nulová",J528,0)</f>
        <v>0</v>
      </c>
      <c r="BJ528" s="17" t="s">
        <v>80</v>
      </c>
      <c r="BK528" s="224">
        <f>ROUND(I528*H528,2)</f>
        <v>0</v>
      </c>
      <c r="BL528" s="17" t="s">
        <v>175</v>
      </c>
      <c r="BM528" s="223" t="s">
        <v>776</v>
      </c>
    </row>
    <row r="529" s="2" customFormat="1">
      <c r="A529" s="38"/>
      <c r="B529" s="39"/>
      <c r="C529" s="40"/>
      <c r="D529" s="225" t="s">
        <v>177</v>
      </c>
      <c r="E529" s="40"/>
      <c r="F529" s="226" t="s">
        <v>775</v>
      </c>
      <c r="G529" s="40"/>
      <c r="H529" s="40"/>
      <c r="I529" s="227"/>
      <c r="J529" s="40"/>
      <c r="K529" s="40"/>
      <c r="L529" s="44"/>
      <c r="M529" s="228"/>
      <c r="N529" s="229"/>
      <c r="O529" s="84"/>
      <c r="P529" s="84"/>
      <c r="Q529" s="84"/>
      <c r="R529" s="84"/>
      <c r="S529" s="84"/>
      <c r="T529" s="85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7" t="s">
        <v>177</v>
      </c>
      <c r="AU529" s="17" t="s">
        <v>82</v>
      </c>
    </row>
    <row r="530" s="2" customFormat="1">
      <c r="A530" s="38"/>
      <c r="B530" s="39"/>
      <c r="C530" s="40"/>
      <c r="D530" s="230" t="s">
        <v>179</v>
      </c>
      <c r="E530" s="40"/>
      <c r="F530" s="231" t="s">
        <v>777</v>
      </c>
      <c r="G530" s="40"/>
      <c r="H530" s="40"/>
      <c r="I530" s="227"/>
      <c r="J530" s="40"/>
      <c r="K530" s="40"/>
      <c r="L530" s="44"/>
      <c r="M530" s="228"/>
      <c r="N530" s="229"/>
      <c r="O530" s="84"/>
      <c r="P530" s="84"/>
      <c r="Q530" s="84"/>
      <c r="R530" s="84"/>
      <c r="S530" s="84"/>
      <c r="T530" s="85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T530" s="17" t="s">
        <v>179</v>
      </c>
      <c r="AU530" s="17" t="s">
        <v>82</v>
      </c>
    </row>
    <row r="531" s="13" customFormat="1">
      <c r="A531" s="13"/>
      <c r="B531" s="232"/>
      <c r="C531" s="233"/>
      <c r="D531" s="225" t="s">
        <v>181</v>
      </c>
      <c r="E531" s="234" t="s">
        <v>19</v>
      </c>
      <c r="F531" s="235" t="s">
        <v>744</v>
      </c>
      <c r="G531" s="233"/>
      <c r="H531" s="234" t="s">
        <v>19</v>
      </c>
      <c r="I531" s="236"/>
      <c r="J531" s="233"/>
      <c r="K531" s="233"/>
      <c r="L531" s="237"/>
      <c r="M531" s="238"/>
      <c r="N531" s="239"/>
      <c r="O531" s="239"/>
      <c r="P531" s="239"/>
      <c r="Q531" s="239"/>
      <c r="R531" s="239"/>
      <c r="S531" s="239"/>
      <c r="T531" s="240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1" t="s">
        <v>181</v>
      </c>
      <c r="AU531" s="241" t="s">
        <v>82</v>
      </c>
      <c r="AV531" s="13" t="s">
        <v>80</v>
      </c>
      <c r="AW531" s="13" t="s">
        <v>33</v>
      </c>
      <c r="AX531" s="13" t="s">
        <v>72</v>
      </c>
      <c r="AY531" s="241" t="s">
        <v>168</v>
      </c>
    </row>
    <row r="532" s="14" customFormat="1">
      <c r="A532" s="14"/>
      <c r="B532" s="242"/>
      <c r="C532" s="243"/>
      <c r="D532" s="225" t="s">
        <v>181</v>
      </c>
      <c r="E532" s="244" t="s">
        <v>19</v>
      </c>
      <c r="F532" s="245" t="s">
        <v>746</v>
      </c>
      <c r="G532" s="243"/>
      <c r="H532" s="246">
        <v>1</v>
      </c>
      <c r="I532" s="247"/>
      <c r="J532" s="243"/>
      <c r="K532" s="243"/>
      <c r="L532" s="248"/>
      <c r="M532" s="249"/>
      <c r="N532" s="250"/>
      <c r="O532" s="250"/>
      <c r="P532" s="250"/>
      <c r="Q532" s="250"/>
      <c r="R532" s="250"/>
      <c r="S532" s="250"/>
      <c r="T532" s="251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2" t="s">
        <v>181</v>
      </c>
      <c r="AU532" s="252" t="s">
        <v>82</v>
      </c>
      <c r="AV532" s="14" t="s">
        <v>82</v>
      </c>
      <c r="AW532" s="14" t="s">
        <v>33</v>
      </c>
      <c r="AX532" s="14" t="s">
        <v>72</v>
      </c>
      <c r="AY532" s="252" t="s">
        <v>168</v>
      </c>
    </row>
    <row r="533" s="14" customFormat="1">
      <c r="A533" s="14"/>
      <c r="B533" s="242"/>
      <c r="C533" s="243"/>
      <c r="D533" s="225" t="s">
        <v>181</v>
      </c>
      <c r="E533" s="244" t="s">
        <v>19</v>
      </c>
      <c r="F533" s="245" t="s">
        <v>751</v>
      </c>
      <c r="G533" s="243"/>
      <c r="H533" s="246">
        <v>2</v>
      </c>
      <c r="I533" s="247"/>
      <c r="J533" s="243"/>
      <c r="K533" s="243"/>
      <c r="L533" s="248"/>
      <c r="M533" s="249"/>
      <c r="N533" s="250"/>
      <c r="O533" s="250"/>
      <c r="P533" s="250"/>
      <c r="Q533" s="250"/>
      <c r="R533" s="250"/>
      <c r="S533" s="250"/>
      <c r="T533" s="251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2" t="s">
        <v>181</v>
      </c>
      <c r="AU533" s="252" t="s">
        <v>82</v>
      </c>
      <c r="AV533" s="14" t="s">
        <v>82</v>
      </c>
      <c r="AW533" s="14" t="s">
        <v>33</v>
      </c>
      <c r="AX533" s="14" t="s">
        <v>72</v>
      </c>
      <c r="AY533" s="252" t="s">
        <v>168</v>
      </c>
    </row>
    <row r="534" s="2" customFormat="1" ht="16.5" customHeight="1">
      <c r="A534" s="38"/>
      <c r="B534" s="39"/>
      <c r="C534" s="258" t="s">
        <v>778</v>
      </c>
      <c r="D534" s="258" t="s">
        <v>409</v>
      </c>
      <c r="E534" s="259" t="s">
        <v>779</v>
      </c>
      <c r="F534" s="260" t="s">
        <v>780</v>
      </c>
      <c r="G534" s="261" t="s">
        <v>173</v>
      </c>
      <c r="H534" s="262">
        <v>8</v>
      </c>
      <c r="I534" s="263"/>
      <c r="J534" s="264">
        <f>ROUND(I534*H534,2)</f>
        <v>0</v>
      </c>
      <c r="K534" s="260" t="s">
        <v>174</v>
      </c>
      <c r="L534" s="265"/>
      <c r="M534" s="266" t="s">
        <v>19</v>
      </c>
      <c r="N534" s="267" t="s">
        <v>43</v>
      </c>
      <c r="O534" s="84"/>
      <c r="P534" s="221">
        <f>O534*H534</f>
        <v>0</v>
      </c>
      <c r="Q534" s="221">
        <v>0.0025000000000000001</v>
      </c>
      <c r="R534" s="221">
        <f>Q534*H534</f>
        <v>0.02</v>
      </c>
      <c r="S534" s="221">
        <v>0</v>
      </c>
      <c r="T534" s="222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23" t="s">
        <v>224</v>
      </c>
      <c r="AT534" s="223" t="s">
        <v>409</v>
      </c>
      <c r="AU534" s="223" t="s">
        <v>82</v>
      </c>
      <c r="AY534" s="17" t="s">
        <v>168</v>
      </c>
      <c r="BE534" s="224">
        <f>IF(N534="základní",J534,0)</f>
        <v>0</v>
      </c>
      <c r="BF534" s="224">
        <f>IF(N534="snížená",J534,0)</f>
        <v>0</v>
      </c>
      <c r="BG534" s="224">
        <f>IF(N534="zákl. přenesená",J534,0)</f>
        <v>0</v>
      </c>
      <c r="BH534" s="224">
        <f>IF(N534="sníž. přenesená",J534,0)</f>
        <v>0</v>
      </c>
      <c r="BI534" s="224">
        <f>IF(N534="nulová",J534,0)</f>
        <v>0</v>
      </c>
      <c r="BJ534" s="17" t="s">
        <v>80</v>
      </c>
      <c r="BK534" s="224">
        <f>ROUND(I534*H534,2)</f>
        <v>0</v>
      </c>
      <c r="BL534" s="17" t="s">
        <v>175</v>
      </c>
      <c r="BM534" s="223" t="s">
        <v>781</v>
      </c>
    </row>
    <row r="535" s="2" customFormat="1">
      <c r="A535" s="38"/>
      <c r="B535" s="39"/>
      <c r="C535" s="40"/>
      <c r="D535" s="225" t="s">
        <v>177</v>
      </c>
      <c r="E535" s="40"/>
      <c r="F535" s="226" t="s">
        <v>780</v>
      </c>
      <c r="G535" s="40"/>
      <c r="H535" s="40"/>
      <c r="I535" s="227"/>
      <c r="J535" s="40"/>
      <c r="K535" s="40"/>
      <c r="L535" s="44"/>
      <c r="M535" s="228"/>
      <c r="N535" s="229"/>
      <c r="O535" s="84"/>
      <c r="P535" s="84"/>
      <c r="Q535" s="84"/>
      <c r="R535" s="84"/>
      <c r="S535" s="84"/>
      <c r="T535" s="85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T535" s="17" t="s">
        <v>177</v>
      </c>
      <c r="AU535" s="17" t="s">
        <v>82</v>
      </c>
    </row>
    <row r="536" s="2" customFormat="1">
      <c r="A536" s="38"/>
      <c r="B536" s="39"/>
      <c r="C536" s="40"/>
      <c r="D536" s="230" t="s">
        <v>179</v>
      </c>
      <c r="E536" s="40"/>
      <c r="F536" s="231" t="s">
        <v>782</v>
      </c>
      <c r="G536" s="40"/>
      <c r="H536" s="40"/>
      <c r="I536" s="227"/>
      <c r="J536" s="40"/>
      <c r="K536" s="40"/>
      <c r="L536" s="44"/>
      <c r="M536" s="228"/>
      <c r="N536" s="229"/>
      <c r="O536" s="84"/>
      <c r="P536" s="84"/>
      <c r="Q536" s="84"/>
      <c r="R536" s="84"/>
      <c r="S536" s="84"/>
      <c r="T536" s="85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T536" s="17" t="s">
        <v>179</v>
      </c>
      <c r="AU536" s="17" t="s">
        <v>82</v>
      </c>
    </row>
    <row r="537" s="13" customFormat="1">
      <c r="A537" s="13"/>
      <c r="B537" s="232"/>
      <c r="C537" s="233"/>
      <c r="D537" s="225" t="s">
        <v>181</v>
      </c>
      <c r="E537" s="234" t="s">
        <v>19</v>
      </c>
      <c r="F537" s="235" t="s">
        <v>752</v>
      </c>
      <c r="G537" s="233"/>
      <c r="H537" s="234" t="s">
        <v>19</v>
      </c>
      <c r="I537" s="236"/>
      <c r="J537" s="233"/>
      <c r="K537" s="233"/>
      <c r="L537" s="237"/>
      <c r="M537" s="238"/>
      <c r="N537" s="239"/>
      <c r="O537" s="239"/>
      <c r="P537" s="239"/>
      <c r="Q537" s="239"/>
      <c r="R537" s="239"/>
      <c r="S537" s="239"/>
      <c r="T537" s="240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1" t="s">
        <v>181</v>
      </c>
      <c r="AU537" s="241" t="s">
        <v>82</v>
      </c>
      <c r="AV537" s="13" t="s">
        <v>80</v>
      </c>
      <c r="AW537" s="13" t="s">
        <v>33</v>
      </c>
      <c r="AX537" s="13" t="s">
        <v>72</v>
      </c>
      <c r="AY537" s="241" t="s">
        <v>168</v>
      </c>
    </row>
    <row r="538" s="14" customFormat="1">
      <c r="A538" s="14"/>
      <c r="B538" s="242"/>
      <c r="C538" s="243"/>
      <c r="D538" s="225" t="s">
        <v>181</v>
      </c>
      <c r="E538" s="244" t="s">
        <v>19</v>
      </c>
      <c r="F538" s="245" t="s">
        <v>756</v>
      </c>
      <c r="G538" s="243"/>
      <c r="H538" s="246">
        <v>8</v>
      </c>
      <c r="I538" s="247"/>
      <c r="J538" s="243"/>
      <c r="K538" s="243"/>
      <c r="L538" s="248"/>
      <c r="M538" s="249"/>
      <c r="N538" s="250"/>
      <c r="O538" s="250"/>
      <c r="P538" s="250"/>
      <c r="Q538" s="250"/>
      <c r="R538" s="250"/>
      <c r="S538" s="250"/>
      <c r="T538" s="251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2" t="s">
        <v>181</v>
      </c>
      <c r="AU538" s="252" t="s">
        <v>82</v>
      </c>
      <c r="AV538" s="14" t="s">
        <v>82</v>
      </c>
      <c r="AW538" s="14" t="s">
        <v>33</v>
      </c>
      <c r="AX538" s="14" t="s">
        <v>72</v>
      </c>
      <c r="AY538" s="252" t="s">
        <v>168</v>
      </c>
    </row>
    <row r="539" s="2" customFormat="1" ht="24.15" customHeight="1">
      <c r="A539" s="38"/>
      <c r="B539" s="39"/>
      <c r="C539" s="258" t="s">
        <v>783</v>
      </c>
      <c r="D539" s="258" t="s">
        <v>409</v>
      </c>
      <c r="E539" s="259" t="s">
        <v>784</v>
      </c>
      <c r="F539" s="260" t="s">
        <v>785</v>
      </c>
      <c r="G539" s="261" t="s">
        <v>173</v>
      </c>
      <c r="H539" s="262">
        <v>2</v>
      </c>
      <c r="I539" s="263"/>
      <c r="J539" s="264">
        <f>ROUND(I539*H539,2)</f>
        <v>0</v>
      </c>
      <c r="K539" s="260" t="s">
        <v>174</v>
      </c>
      <c r="L539" s="265"/>
      <c r="M539" s="266" t="s">
        <v>19</v>
      </c>
      <c r="N539" s="267" t="s">
        <v>43</v>
      </c>
      <c r="O539" s="84"/>
      <c r="P539" s="221">
        <f>O539*H539</f>
        <v>0</v>
      </c>
      <c r="Q539" s="221">
        <v>0.0044999999999999997</v>
      </c>
      <c r="R539" s="221">
        <f>Q539*H539</f>
        <v>0.0089999999999999993</v>
      </c>
      <c r="S539" s="221">
        <v>0</v>
      </c>
      <c r="T539" s="222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23" t="s">
        <v>224</v>
      </c>
      <c r="AT539" s="223" t="s">
        <v>409</v>
      </c>
      <c r="AU539" s="223" t="s">
        <v>82</v>
      </c>
      <c r="AY539" s="17" t="s">
        <v>168</v>
      </c>
      <c r="BE539" s="224">
        <f>IF(N539="základní",J539,0)</f>
        <v>0</v>
      </c>
      <c r="BF539" s="224">
        <f>IF(N539="snížená",J539,0)</f>
        <v>0</v>
      </c>
      <c r="BG539" s="224">
        <f>IF(N539="zákl. přenesená",J539,0)</f>
        <v>0</v>
      </c>
      <c r="BH539" s="224">
        <f>IF(N539="sníž. přenesená",J539,0)</f>
        <v>0</v>
      </c>
      <c r="BI539" s="224">
        <f>IF(N539="nulová",J539,0)</f>
        <v>0</v>
      </c>
      <c r="BJ539" s="17" t="s">
        <v>80</v>
      </c>
      <c r="BK539" s="224">
        <f>ROUND(I539*H539,2)</f>
        <v>0</v>
      </c>
      <c r="BL539" s="17" t="s">
        <v>175</v>
      </c>
      <c r="BM539" s="223" t="s">
        <v>786</v>
      </c>
    </row>
    <row r="540" s="2" customFormat="1">
      <c r="A540" s="38"/>
      <c r="B540" s="39"/>
      <c r="C540" s="40"/>
      <c r="D540" s="225" t="s">
        <v>177</v>
      </c>
      <c r="E540" s="40"/>
      <c r="F540" s="226" t="s">
        <v>785</v>
      </c>
      <c r="G540" s="40"/>
      <c r="H540" s="40"/>
      <c r="I540" s="227"/>
      <c r="J540" s="40"/>
      <c r="K540" s="40"/>
      <c r="L540" s="44"/>
      <c r="M540" s="228"/>
      <c r="N540" s="229"/>
      <c r="O540" s="84"/>
      <c r="P540" s="84"/>
      <c r="Q540" s="84"/>
      <c r="R540" s="84"/>
      <c r="S540" s="84"/>
      <c r="T540" s="85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T540" s="17" t="s">
        <v>177</v>
      </c>
      <c r="AU540" s="17" t="s">
        <v>82</v>
      </c>
    </row>
    <row r="541" s="2" customFormat="1">
      <c r="A541" s="38"/>
      <c r="B541" s="39"/>
      <c r="C541" s="40"/>
      <c r="D541" s="230" t="s">
        <v>179</v>
      </c>
      <c r="E541" s="40"/>
      <c r="F541" s="231" t="s">
        <v>787</v>
      </c>
      <c r="G541" s="40"/>
      <c r="H541" s="40"/>
      <c r="I541" s="227"/>
      <c r="J541" s="40"/>
      <c r="K541" s="40"/>
      <c r="L541" s="44"/>
      <c r="M541" s="228"/>
      <c r="N541" s="229"/>
      <c r="O541" s="84"/>
      <c r="P541" s="84"/>
      <c r="Q541" s="84"/>
      <c r="R541" s="84"/>
      <c r="S541" s="84"/>
      <c r="T541" s="85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T541" s="17" t="s">
        <v>179</v>
      </c>
      <c r="AU541" s="17" t="s">
        <v>82</v>
      </c>
    </row>
    <row r="542" s="13" customFormat="1">
      <c r="A542" s="13"/>
      <c r="B542" s="232"/>
      <c r="C542" s="233"/>
      <c r="D542" s="225" t="s">
        <v>181</v>
      </c>
      <c r="E542" s="234" t="s">
        <v>19</v>
      </c>
      <c r="F542" s="235" t="s">
        <v>744</v>
      </c>
      <c r="G542" s="233"/>
      <c r="H542" s="234" t="s">
        <v>19</v>
      </c>
      <c r="I542" s="236"/>
      <c r="J542" s="233"/>
      <c r="K542" s="233"/>
      <c r="L542" s="237"/>
      <c r="M542" s="238"/>
      <c r="N542" s="239"/>
      <c r="O542" s="239"/>
      <c r="P542" s="239"/>
      <c r="Q542" s="239"/>
      <c r="R542" s="239"/>
      <c r="S542" s="239"/>
      <c r="T542" s="240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1" t="s">
        <v>181</v>
      </c>
      <c r="AU542" s="241" t="s">
        <v>82</v>
      </c>
      <c r="AV542" s="13" t="s">
        <v>80</v>
      </c>
      <c r="AW542" s="13" t="s">
        <v>33</v>
      </c>
      <c r="AX542" s="13" t="s">
        <v>72</v>
      </c>
      <c r="AY542" s="241" t="s">
        <v>168</v>
      </c>
    </row>
    <row r="543" s="14" customFormat="1">
      <c r="A543" s="14"/>
      <c r="B543" s="242"/>
      <c r="C543" s="243"/>
      <c r="D543" s="225" t="s">
        <v>181</v>
      </c>
      <c r="E543" s="244" t="s">
        <v>19</v>
      </c>
      <c r="F543" s="245" t="s">
        <v>747</v>
      </c>
      <c r="G543" s="243"/>
      <c r="H543" s="246">
        <v>1</v>
      </c>
      <c r="I543" s="247"/>
      <c r="J543" s="243"/>
      <c r="K543" s="243"/>
      <c r="L543" s="248"/>
      <c r="M543" s="249"/>
      <c r="N543" s="250"/>
      <c r="O543" s="250"/>
      <c r="P543" s="250"/>
      <c r="Q543" s="250"/>
      <c r="R543" s="250"/>
      <c r="S543" s="250"/>
      <c r="T543" s="251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2" t="s">
        <v>181</v>
      </c>
      <c r="AU543" s="252" t="s">
        <v>82</v>
      </c>
      <c r="AV543" s="14" t="s">
        <v>82</v>
      </c>
      <c r="AW543" s="14" t="s">
        <v>33</v>
      </c>
      <c r="AX543" s="14" t="s">
        <v>72</v>
      </c>
      <c r="AY543" s="252" t="s">
        <v>168</v>
      </c>
    </row>
    <row r="544" s="14" customFormat="1">
      <c r="A544" s="14"/>
      <c r="B544" s="242"/>
      <c r="C544" s="243"/>
      <c r="D544" s="225" t="s">
        <v>181</v>
      </c>
      <c r="E544" s="244" t="s">
        <v>19</v>
      </c>
      <c r="F544" s="245" t="s">
        <v>748</v>
      </c>
      <c r="G544" s="243"/>
      <c r="H544" s="246">
        <v>1</v>
      </c>
      <c r="I544" s="247"/>
      <c r="J544" s="243"/>
      <c r="K544" s="243"/>
      <c r="L544" s="248"/>
      <c r="M544" s="249"/>
      <c r="N544" s="250"/>
      <c r="O544" s="250"/>
      <c r="P544" s="250"/>
      <c r="Q544" s="250"/>
      <c r="R544" s="250"/>
      <c r="S544" s="250"/>
      <c r="T544" s="251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2" t="s">
        <v>181</v>
      </c>
      <c r="AU544" s="252" t="s">
        <v>82</v>
      </c>
      <c r="AV544" s="14" t="s">
        <v>82</v>
      </c>
      <c r="AW544" s="14" t="s">
        <v>33</v>
      </c>
      <c r="AX544" s="14" t="s">
        <v>72</v>
      </c>
      <c r="AY544" s="252" t="s">
        <v>168</v>
      </c>
    </row>
    <row r="545" s="2" customFormat="1" ht="24.15" customHeight="1">
      <c r="A545" s="38"/>
      <c r="B545" s="39"/>
      <c r="C545" s="258" t="s">
        <v>788</v>
      </c>
      <c r="D545" s="258" t="s">
        <v>409</v>
      </c>
      <c r="E545" s="259" t="s">
        <v>789</v>
      </c>
      <c r="F545" s="260" t="s">
        <v>790</v>
      </c>
      <c r="G545" s="261" t="s">
        <v>173</v>
      </c>
      <c r="H545" s="262">
        <v>1</v>
      </c>
      <c r="I545" s="263"/>
      <c r="J545" s="264">
        <f>ROUND(I545*H545,2)</f>
        <v>0</v>
      </c>
      <c r="K545" s="260" t="s">
        <v>174</v>
      </c>
      <c r="L545" s="265"/>
      <c r="M545" s="266" t="s">
        <v>19</v>
      </c>
      <c r="N545" s="267" t="s">
        <v>43</v>
      </c>
      <c r="O545" s="84"/>
      <c r="P545" s="221">
        <f>O545*H545</f>
        <v>0</v>
      </c>
      <c r="Q545" s="221">
        <v>0.0055999999999999999</v>
      </c>
      <c r="R545" s="221">
        <f>Q545*H545</f>
        <v>0.0055999999999999999</v>
      </c>
      <c r="S545" s="221">
        <v>0</v>
      </c>
      <c r="T545" s="222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23" t="s">
        <v>224</v>
      </c>
      <c r="AT545" s="223" t="s">
        <v>409</v>
      </c>
      <c r="AU545" s="223" t="s">
        <v>82</v>
      </c>
      <c r="AY545" s="17" t="s">
        <v>168</v>
      </c>
      <c r="BE545" s="224">
        <f>IF(N545="základní",J545,0)</f>
        <v>0</v>
      </c>
      <c r="BF545" s="224">
        <f>IF(N545="snížená",J545,0)</f>
        <v>0</v>
      </c>
      <c r="BG545" s="224">
        <f>IF(N545="zákl. přenesená",J545,0)</f>
        <v>0</v>
      </c>
      <c r="BH545" s="224">
        <f>IF(N545="sníž. přenesená",J545,0)</f>
        <v>0</v>
      </c>
      <c r="BI545" s="224">
        <f>IF(N545="nulová",J545,0)</f>
        <v>0</v>
      </c>
      <c r="BJ545" s="17" t="s">
        <v>80</v>
      </c>
      <c r="BK545" s="224">
        <f>ROUND(I545*H545,2)</f>
        <v>0</v>
      </c>
      <c r="BL545" s="17" t="s">
        <v>175</v>
      </c>
      <c r="BM545" s="223" t="s">
        <v>791</v>
      </c>
    </row>
    <row r="546" s="2" customFormat="1">
      <c r="A546" s="38"/>
      <c r="B546" s="39"/>
      <c r="C546" s="40"/>
      <c r="D546" s="225" t="s">
        <v>177</v>
      </c>
      <c r="E546" s="40"/>
      <c r="F546" s="226" t="s">
        <v>790</v>
      </c>
      <c r="G546" s="40"/>
      <c r="H546" s="40"/>
      <c r="I546" s="227"/>
      <c r="J546" s="40"/>
      <c r="K546" s="40"/>
      <c r="L546" s="44"/>
      <c r="M546" s="228"/>
      <c r="N546" s="229"/>
      <c r="O546" s="84"/>
      <c r="P546" s="84"/>
      <c r="Q546" s="84"/>
      <c r="R546" s="84"/>
      <c r="S546" s="84"/>
      <c r="T546" s="85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T546" s="17" t="s">
        <v>177</v>
      </c>
      <c r="AU546" s="17" t="s">
        <v>82</v>
      </c>
    </row>
    <row r="547" s="2" customFormat="1">
      <c r="A547" s="38"/>
      <c r="B547" s="39"/>
      <c r="C547" s="40"/>
      <c r="D547" s="230" t="s">
        <v>179</v>
      </c>
      <c r="E547" s="40"/>
      <c r="F547" s="231" t="s">
        <v>792</v>
      </c>
      <c r="G547" s="40"/>
      <c r="H547" s="40"/>
      <c r="I547" s="227"/>
      <c r="J547" s="40"/>
      <c r="K547" s="40"/>
      <c r="L547" s="44"/>
      <c r="M547" s="228"/>
      <c r="N547" s="229"/>
      <c r="O547" s="84"/>
      <c r="P547" s="84"/>
      <c r="Q547" s="84"/>
      <c r="R547" s="84"/>
      <c r="S547" s="84"/>
      <c r="T547" s="85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T547" s="17" t="s">
        <v>179</v>
      </c>
      <c r="AU547" s="17" t="s">
        <v>82</v>
      </c>
    </row>
    <row r="548" s="13" customFormat="1">
      <c r="A548" s="13"/>
      <c r="B548" s="232"/>
      <c r="C548" s="233"/>
      <c r="D548" s="225" t="s">
        <v>181</v>
      </c>
      <c r="E548" s="234" t="s">
        <v>19</v>
      </c>
      <c r="F548" s="235" t="s">
        <v>744</v>
      </c>
      <c r="G548" s="233"/>
      <c r="H548" s="234" t="s">
        <v>19</v>
      </c>
      <c r="I548" s="236"/>
      <c r="J548" s="233"/>
      <c r="K548" s="233"/>
      <c r="L548" s="237"/>
      <c r="M548" s="238"/>
      <c r="N548" s="239"/>
      <c r="O548" s="239"/>
      <c r="P548" s="239"/>
      <c r="Q548" s="239"/>
      <c r="R548" s="239"/>
      <c r="S548" s="239"/>
      <c r="T548" s="240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1" t="s">
        <v>181</v>
      </c>
      <c r="AU548" s="241" t="s">
        <v>82</v>
      </c>
      <c r="AV548" s="13" t="s">
        <v>80</v>
      </c>
      <c r="AW548" s="13" t="s">
        <v>33</v>
      </c>
      <c r="AX548" s="13" t="s">
        <v>72</v>
      </c>
      <c r="AY548" s="241" t="s">
        <v>168</v>
      </c>
    </row>
    <row r="549" s="14" customFormat="1">
      <c r="A549" s="14"/>
      <c r="B549" s="242"/>
      <c r="C549" s="243"/>
      <c r="D549" s="225" t="s">
        <v>181</v>
      </c>
      <c r="E549" s="244" t="s">
        <v>19</v>
      </c>
      <c r="F549" s="245" t="s">
        <v>749</v>
      </c>
      <c r="G549" s="243"/>
      <c r="H549" s="246">
        <v>1</v>
      </c>
      <c r="I549" s="247"/>
      <c r="J549" s="243"/>
      <c r="K549" s="243"/>
      <c r="L549" s="248"/>
      <c r="M549" s="249"/>
      <c r="N549" s="250"/>
      <c r="O549" s="250"/>
      <c r="P549" s="250"/>
      <c r="Q549" s="250"/>
      <c r="R549" s="250"/>
      <c r="S549" s="250"/>
      <c r="T549" s="251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2" t="s">
        <v>181</v>
      </c>
      <c r="AU549" s="252" t="s">
        <v>82</v>
      </c>
      <c r="AV549" s="14" t="s">
        <v>82</v>
      </c>
      <c r="AW549" s="14" t="s">
        <v>33</v>
      </c>
      <c r="AX549" s="14" t="s">
        <v>72</v>
      </c>
      <c r="AY549" s="252" t="s">
        <v>168</v>
      </c>
    </row>
    <row r="550" s="2" customFormat="1" ht="21.75" customHeight="1">
      <c r="A550" s="38"/>
      <c r="B550" s="39"/>
      <c r="C550" s="258" t="s">
        <v>793</v>
      </c>
      <c r="D550" s="258" t="s">
        <v>409</v>
      </c>
      <c r="E550" s="259" t="s">
        <v>794</v>
      </c>
      <c r="F550" s="260" t="s">
        <v>795</v>
      </c>
      <c r="G550" s="261" t="s">
        <v>173</v>
      </c>
      <c r="H550" s="262">
        <v>2</v>
      </c>
      <c r="I550" s="263"/>
      <c r="J550" s="264">
        <f>ROUND(I550*H550,2)</f>
        <v>0</v>
      </c>
      <c r="K550" s="260" t="s">
        <v>174</v>
      </c>
      <c r="L550" s="265"/>
      <c r="M550" s="266" t="s">
        <v>19</v>
      </c>
      <c r="N550" s="267" t="s">
        <v>43</v>
      </c>
      <c r="O550" s="84"/>
      <c r="P550" s="221">
        <f>O550*H550</f>
        <v>0</v>
      </c>
      <c r="Q550" s="221">
        <v>0.00089999999999999998</v>
      </c>
      <c r="R550" s="221">
        <f>Q550*H550</f>
        <v>0.0018</v>
      </c>
      <c r="S550" s="221">
        <v>0</v>
      </c>
      <c r="T550" s="222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23" t="s">
        <v>224</v>
      </c>
      <c r="AT550" s="223" t="s">
        <v>409</v>
      </c>
      <c r="AU550" s="223" t="s">
        <v>82</v>
      </c>
      <c r="AY550" s="17" t="s">
        <v>168</v>
      </c>
      <c r="BE550" s="224">
        <f>IF(N550="základní",J550,0)</f>
        <v>0</v>
      </c>
      <c r="BF550" s="224">
        <f>IF(N550="snížená",J550,0)</f>
        <v>0</v>
      </c>
      <c r="BG550" s="224">
        <f>IF(N550="zákl. přenesená",J550,0)</f>
        <v>0</v>
      </c>
      <c r="BH550" s="224">
        <f>IF(N550="sníž. přenesená",J550,0)</f>
        <v>0</v>
      </c>
      <c r="BI550" s="224">
        <f>IF(N550="nulová",J550,0)</f>
        <v>0</v>
      </c>
      <c r="BJ550" s="17" t="s">
        <v>80</v>
      </c>
      <c r="BK550" s="224">
        <f>ROUND(I550*H550,2)</f>
        <v>0</v>
      </c>
      <c r="BL550" s="17" t="s">
        <v>175</v>
      </c>
      <c r="BM550" s="223" t="s">
        <v>796</v>
      </c>
    </row>
    <row r="551" s="2" customFormat="1">
      <c r="A551" s="38"/>
      <c r="B551" s="39"/>
      <c r="C551" s="40"/>
      <c r="D551" s="225" t="s">
        <v>177</v>
      </c>
      <c r="E551" s="40"/>
      <c r="F551" s="226" t="s">
        <v>795</v>
      </c>
      <c r="G551" s="40"/>
      <c r="H551" s="40"/>
      <c r="I551" s="227"/>
      <c r="J551" s="40"/>
      <c r="K551" s="40"/>
      <c r="L551" s="44"/>
      <c r="M551" s="228"/>
      <c r="N551" s="229"/>
      <c r="O551" s="84"/>
      <c r="P551" s="84"/>
      <c r="Q551" s="84"/>
      <c r="R551" s="84"/>
      <c r="S551" s="84"/>
      <c r="T551" s="85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T551" s="17" t="s">
        <v>177</v>
      </c>
      <c r="AU551" s="17" t="s">
        <v>82</v>
      </c>
    </row>
    <row r="552" s="2" customFormat="1">
      <c r="A552" s="38"/>
      <c r="B552" s="39"/>
      <c r="C552" s="40"/>
      <c r="D552" s="230" t="s">
        <v>179</v>
      </c>
      <c r="E552" s="40"/>
      <c r="F552" s="231" t="s">
        <v>797</v>
      </c>
      <c r="G552" s="40"/>
      <c r="H552" s="40"/>
      <c r="I552" s="227"/>
      <c r="J552" s="40"/>
      <c r="K552" s="40"/>
      <c r="L552" s="44"/>
      <c r="M552" s="228"/>
      <c r="N552" s="229"/>
      <c r="O552" s="84"/>
      <c r="P552" s="84"/>
      <c r="Q552" s="84"/>
      <c r="R552" s="84"/>
      <c r="S552" s="84"/>
      <c r="T552" s="85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T552" s="17" t="s">
        <v>179</v>
      </c>
      <c r="AU552" s="17" t="s">
        <v>82</v>
      </c>
    </row>
    <row r="553" s="13" customFormat="1">
      <c r="A553" s="13"/>
      <c r="B553" s="232"/>
      <c r="C553" s="233"/>
      <c r="D553" s="225" t="s">
        <v>181</v>
      </c>
      <c r="E553" s="234" t="s">
        <v>19</v>
      </c>
      <c r="F553" s="235" t="s">
        <v>752</v>
      </c>
      <c r="G553" s="233"/>
      <c r="H553" s="234" t="s">
        <v>19</v>
      </c>
      <c r="I553" s="236"/>
      <c r="J553" s="233"/>
      <c r="K553" s="233"/>
      <c r="L553" s="237"/>
      <c r="M553" s="238"/>
      <c r="N553" s="239"/>
      <c r="O553" s="239"/>
      <c r="P553" s="239"/>
      <c r="Q553" s="239"/>
      <c r="R553" s="239"/>
      <c r="S553" s="239"/>
      <c r="T553" s="24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1" t="s">
        <v>181</v>
      </c>
      <c r="AU553" s="241" t="s">
        <v>82</v>
      </c>
      <c r="AV553" s="13" t="s">
        <v>80</v>
      </c>
      <c r="AW553" s="13" t="s">
        <v>33</v>
      </c>
      <c r="AX553" s="13" t="s">
        <v>72</v>
      </c>
      <c r="AY553" s="241" t="s">
        <v>168</v>
      </c>
    </row>
    <row r="554" s="14" customFormat="1">
      <c r="A554" s="14"/>
      <c r="B554" s="242"/>
      <c r="C554" s="243"/>
      <c r="D554" s="225" t="s">
        <v>181</v>
      </c>
      <c r="E554" s="244" t="s">
        <v>19</v>
      </c>
      <c r="F554" s="245" t="s">
        <v>757</v>
      </c>
      <c r="G554" s="243"/>
      <c r="H554" s="246">
        <v>2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2" t="s">
        <v>181</v>
      </c>
      <c r="AU554" s="252" t="s">
        <v>82</v>
      </c>
      <c r="AV554" s="14" t="s">
        <v>82</v>
      </c>
      <c r="AW554" s="14" t="s">
        <v>33</v>
      </c>
      <c r="AX554" s="14" t="s">
        <v>72</v>
      </c>
      <c r="AY554" s="252" t="s">
        <v>168</v>
      </c>
    </row>
    <row r="555" s="2" customFormat="1" ht="24.15" customHeight="1">
      <c r="A555" s="38"/>
      <c r="B555" s="39"/>
      <c r="C555" s="212" t="s">
        <v>798</v>
      </c>
      <c r="D555" s="212" t="s">
        <v>170</v>
      </c>
      <c r="E555" s="213" t="s">
        <v>799</v>
      </c>
      <c r="F555" s="214" t="s">
        <v>800</v>
      </c>
      <c r="G555" s="215" t="s">
        <v>173</v>
      </c>
      <c r="H555" s="216">
        <v>16</v>
      </c>
      <c r="I555" s="217"/>
      <c r="J555" s="218">
        <f>ROUND(I555*H555,2)</f>
        <v>0</v>
      </c>
      <c r="K555" s="214" t="s">
        <v>174</v>
      </c>
      <c r="L555" s="44"/>
      <c r="M555" s="219" t="s">
        <v>19</v>
      </c>
      <c r="N555" s="220" t="s">
        <v>43</v>
      </c>
      <c r="O555" s="84"/>
      <c r="P555" s="221">
        <f>O555*H555</f>
        <v>0</v>
      </c>
      <c r="Q555" s="221">
        <v>0.11241</v>
      </c>
      <c r="R555" s="221">
        <f>Q555*H555</f>
        <v>1.7985599999999999</v>
      </c>
      <c r="S555" s="221">
        <v>0</v>
      </c>
      <c r="T555" s="222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23" t="s">
        <v>175</v>
      </c>
      <c r="AT555" s="223" t="s">
        <v>170</v>
      </c>
      <c r="AU555" s="223" t="s">
        <v>82</v>
      </c>
      <c r="AY555" s="17" t="s">
        <v>168</v>
      </c>
      <c r="BE555" s="224">
        <f>IF(N555="základní",J555,0)</f>
        <v>0</v>
      </c>
      <c r="BF555" s="224">
        <f>IF(N555="snížená",J555,0)</f>
        <v>0</v>
      </c>
      <c r="BG555" s="224">
        <f>IF(N555="zákl. přenesená",J555,0)</f>
        <v>0</v>
      </c>
      <c r="BH555" s="224">
        <f>IF(N555="sníž. přenesená",J555,0)</f>
        <v>0</v>
      </c>
      <c r="BI555" s="224">
        <f>IF(N555="nulová",J555,0)</f>
        <v>0</v>
      </c>
      <c r="BJ555" s="17" t="s">
        <v>80</v>
      </c>
      <c r="BK555" s="224">
        <f>ROUND(I555*H555,2)</f>
        <v>0</v>
      </c>
      <c r="BL555" s="17" t="s">
        <v>175</v>
      </c>
      <c r="BM555" s="223" t="s">
        <v>801</v>
      </c>
    </row>
    <row r="556" s="2" customFormat="1">
      <c r="A556" s="38"/>
      <c r="B556" s="39"/>
      <c r="C556" s="40"/>
      <c r="D556" s="225" t="s">
        <v>177</v>
      </c>
      <c r="E556" s="40"/>
      <c r="F556" s="226" t="s">
        <v>802</v>
      </c>
      <c r="G556" s="40"/>
      <c r="H556" s="40"/>
      <c r="I556" s="227"/>
      <c r="J556" s="40"/>
      <c r="K556" s="40"/>
      <c r="L556" s="44"/>
      <c r="M556" s="228"/>
      <c r="N556" s="229"/>
      <c r="O556" s="84"/>
      <c r="P556" s="84"/>
      <c r="Q556" s="84"/>
      <c r="R556" s="84"/>
      <c r="S556" s="84"/>
      <c r="T556" s="85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177</v>
      </c>
      <c r="AU556" s="17" t="s">
        <v>82</v>
      </c>
    </row>
    <row r="557" s="2" customFormat="1">
      <c r="A557" s="38"/>
      <c r="B557" s="39"/>
      <c r="C557" s="40"/>
      <c r="D557" s="230" t="s">
        <v>179</v>
      </c>
      <c r="E557" s="40"/>
      <c r="F557" s="231" t="s">
        <v>803</v>
      </c>
      <c r="G557" s="40"/>
      <c r="H557" s="40"/>
      <c r="I557" s="227"/>
      <c r="J557" s="40"/>
      <c r="K557" s="40"/>
      <c r="L557" s="44"/>
      <c r="M557" s="228"/>
      <c r="N557" s="229"/>
      <c r="O557" s="84"/>
      <c r="P557" s="84"/>
      <c r="Q557" s="84"/>
      <c r="R557" s="84"/>
      <c r="S557" s="84"/>
      <c r="T557" s="85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T557" s="17" t="s">
        <v>179</v>
      </c>
      <c r="AU557" s="17" t="s">
        <v>82</v>
      </c>
    </row>
    <row r="558" s="13" customFormat="1">
      <c r="A558" s="13"/>
      <c r="B558" s="232"/>
      <c r="C558" s="233"/>
      <c r="D558" s="225" t="s">
        <v>181</v>
      </c>
      <c r="E558" s="234" t="s">
        <v>19</v>
      </c>
      <c r="F558" s="235" t="s">
        <v>742</v>
      </c>
      <c r="G558" s="233"/>
      <c r="H558" s="234" t="s">
        <v>19</v>
      </c>
      <c r="I558" s="236"/>
      <c r="J558" s="233"/>
      <c r="K558" s="233"/>
      <c r="L558" s="237"/>
      <c r="M558" s="238"/>
      <c r="N558" s="239"/>
      <c r="O558" s="239"/>
      <c r="P558" s="239"/>
      <c r="Q558" s="239"/>
      <c r="R558" s="239"/>
      <c r="S558" s="239"/>
      <c r="T558" s="240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1" t="s">
        <v>181</v>
      </c>
      <c r="AU558" s="241" t="s">
        <v>82</v>
      </c>
      <c r="AV558" s="13" t="s">
        <v>80</v>
      </c>
      <c r="AW558" s="13" t="s">
        <v>33</v>
      </c>
      <c r="AX558" s="13" t="s">
        <v>72</v>
      </c>
      <c r="AY558" s="241" t="s">
        <v>168</v>
      </c>
    </row>
    <row r="559" s="13" customFormat="1">
      <c r="A559" s="13"/>
      <c r="B559" s="232"/>
      <c r="C559" s="233"/>
      <c r="D559" s="225" t="s">
        <v>181</v>
      </c>
      <c r="E559" s="234" t="s">
        <v>19</v>
      </c>
      <c r="F559" s="235" t="s">
        <v>743</v>
      </c>
      <c r="G559" s="233"/>
      <c r="H559" s="234" t="s">
        <v>19</v>
      </c>
      <c r="I559" s="236"/>
      <c r="J559" s="233"/>
      <c r="K559" s="233"/>
      <c r="L559" s="237"/>
      <c r="M559" s="238"/>
      <c r="N559" s="239"/>
      <c r="O559" s="239"/>
      <c r="P559" s="239"/>
      <c r="Q559" s="239"/>
      <c r="R559" s="239"/>
      <c r="S559" s="239"/>
      <c r="T559" s="24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1" t="s">
        <v>181</v>
      </c>
      <c r="AU559" s="241" t="s">
        <v>82</v>
      </c>
      <c r="AV559" s="13" t="s">
        <v>80</v>
      </c>
      <c r="AW559" s="13" t="s">
        <v>33</v>
      </c>
      <c r="AX559" s="13" t="s">
        <v>72</v>
      </c>
      <c r="AY559" s="241" t="s">
        <v>168</v>
      </c>
    </row>
    <row r="560" s="13" customFormat="1">
      <c r="A560" s="13"/>
      <c r="B560" s="232"/>
      <c r="C560" s="233"/>
      <c r="D560" s="225" t="s">
        <v>181</v>
      </c>
      <c r="E560" s="234" t="s">
        <v>19</v>
      </c>
      <c r="F560" s="235" t="s">
        <v>744</v>
      </c>
      <c r="G560" s="233"/>
      <c r="H560" s="234" t="s">
        <v>19</v>
      </c>
      <c r="I560" s="236"/>
      <c r="J560" s="233"/>
      <c r="K560" s="233"/>
      <c r="L560" s="237"/>
      <c r="M560" s="238"/>
      <c r="N560" s="239"/>
      <c r="O560" s="239"/>
      <c r="P560" s="239"/>
      <c r="Q560" s="239"/>
      <c r="R560" s="239"/>
      <c r="S560" s="239"/>
      <c r="T560" s="240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1" t="s">
        <v>181</v>
      </c>
      <c r="AU560" s="241" t="s">
        <v>82</v>
      </c>
      <c r="AV560" s="13" t="s">
        <v>80</v>
      </c>
      <c r="AW560" s="13" t="s">
        <v>33</v>
      </c>
      <c r="AX560" s="13" t="s">
        <v>72</v>
      </c>
      <c r="AY560" s="241" t="s">
        <v>168</v>
      </c>
    </row>
    <row r="561" s="14" customFormat="1">
      <c r="A561" s="14"/>
      <c r="B561" s="242"/>
      <c r="C561" s="243"/>
      <c r="D561" s="225" t="s">
        <v>181</v>
      </c>
      <c r="E561" s="244" t="s">
        <v>19</v>
      </c>
      <c r="F561" s="245" t="s">
        <v>745</v>
      </c>
      <c r="G561" s="243"/>
      <c r="H561" s="246">
        <v>3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2" t="s">
        <v>181</v>
      </c>
      <c r="AU561" s="252" t="s">
        <v>82</v>
      </c>
      <c r="AV561" s="14" t="s">
        <v>82</v>
      </c>
      <c r="AW561" s="14" t="s">
        <v>33</v>
      </c>
      <c r="AX561" s="14" t="s">
        <v>72</v>
      </c>
      <c r="AY561" s="252" t="s">
        <v>168</v>
      </c>
    </row>
    <row r="562" s="14" customFormat="1">
      <c r="A562" s="14"/>
      <c r="B562" s="242"/>
      <c r="C562" s="243"/>
      <c r="D562" s="225" t="s">
        <v>181</v>
      </c>
      <c r="E562" s="244" t="s">
        <v>19</v>
      </c>
      <c r="F562" s="245" t="s">
        <v>747</v>
      </c>
      <c r="G562" s="243"/>
      <c r="H562" s="246">
        <v>1</v>
      </c>
      <c r="I562" s="247"/>
      <c r="J562" s="243"/>
      <c r="K562" s="243"/>
      <c r="L562" s="248"/>
      <c r="M562" s="249"/>
      <c r="N562" s="250"/>
      <c r="O562" s="250"/>
      <c r="P562" s="250"/>
      <c r="Q562" s="250"/>
      <c r="R562" s="250"/>
      <c r="S562" s="250"/>
      <c r="T562" s="251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2" t="s">
        <v>181</v>
      </c>
      <c r="AU562" s="252" t="s">
        <v>82</v>
      </c>
      <c r="AV562" s="14" t="s">
        <v>82</v>
      </c>
      <c r="AW562" s="14" t="s">
        <v>33</v>
      </c>
      <c r="AX562" s="14" t="s">
        <v>72</v>
      </c>
      <c r="AY562" s="252" t="s">
        <v>168</v>
      </c>
    </row>
    <row r="563" s="14" customFormat="1">
      <c r="A563" s="14"/>
      <c r="B563" s="242"/>
      <c r="C563" s="243"/>
      <c r="D563" s="225" t="s">
        <v>181</v>
      </c>
      <c r="E563" s="244" t="s">
        <v>19</v>
      </c>
      <c r="F563" s="245" t="s">
        <v>748</v>
      </c>
      <c r="G563" s="243"/>
      <c r="H563" s="246">
        <v>1</v>
      </c>
      <c r="I563" s="247"/>
      <c r="J563" s="243"/>
      <c r="K563" s="243"/>
      <c r="L563" s="248"/>
      <c r="M563" s="249"/>
      <c r="N563" s="250"/>
      <c r="O563" s="250"/>
      <c r="P563" s="250"/>
      <c r="Q563" s="250"/>
      <c r="R563" s="250"/>
      <c r="S563" s="250"/>
      <c r="T563" s="251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2" t="s">
        <v>181</v>
      </c>
      <c r="AU563" s="252" t="s">
        <v>82</v>
      </c>
      <c r="AV563" s="14" t="s">
        <v>82</v>
      </c>
      <c r="AW563" s="14" t="s">
        <v>33</v>
      </c>
      <c r="AX563" s="14" t="s">
        <v>72</v>
      </c>
      <c r="AY563" s="252" t="s">
        <v>168</v>
      </c>
    </row>
    <row r="564" s="14" customFormat="1">
      <c r="A564" s="14"/>
      <c r="B564" s="242"/>
      <c r="C564" s="243"/>
      <c r="D564" s="225" t="s">
        <v>181</v>
      </c>
      <c r="E564" s="244" t="s">
        <v>19</v>
      </c>
      <c r="F564" s="245" t="s">
        <v>749</v>
      </c>
      <c r="G564" s="243"/>
      <c r="H564" s="246">
        <v>1</v>
      </c>
      <c r="I564" s="247"/>
      <c r="J564" s="243"/>
      <c r="K564" s="243"/>
      <c r="L564" s="248"/>
      <c r="M564" s="249"/>
      <c r="N564" s="250"/>
      <c r="O564" s="250"/>
      <c r="P564" s="250"/>
      <c r="Q564" s="250"/>
      <c r="R564" s="250"/>
      <c r="S564" s="250"/>
      <c r="T564" s="251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2" t="s">
        <v>181</v>
      </c>
      <c r="AU564" s="252" t="s">
        <v>82</v>
      </c>
      <c r="AV564" s="14" t="s">
        <v>82</v>
      </c>
      <c r="AW564" s="14" t="s">
        <v>33</v>
      </c>
      <c r="AX564" s="14" t="s">
        <v>72</v>
      </c>
      <c r="AY564" s="252" t="s">
        <v>168</v>
      </c>
    </row>
    <row r="565" s="14" customFormat="1">
      <c r="A565" s="14"/>
      <c r="B565" s="242"/>
      <c r="C565" s="243"/>
      <c r="D565" s="225" t="s">
        <v>181</v>
      </c>
      <c r="E565" s="244" t="s">
        <v>19</v>
      </c>
      <c r="F565" s="245" t="s">
        <v>750</v>
      </c>
      <c r="G565" s="243"/>
      <c r="H565" s="246">
        <v>2</v>
      </c>
      <c r="I565" s="247"/>
      <c r="J565" s="243"/>
      <c r="K565" s="243"/>
      <c r="L565" s="248"/>
      <c r="M565" s="249"/>
      <c r="N565" s="250"/>
      <c r="O565" s="250"/>
      <c r="P565" s="250"/>
      <c r="Q565" s="250"/>
      <c r="R565" s="250"/>
      <c r="S565" s="250"/>
      <c r="T565" s="251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2" t="s">
        <v>181</v>
      </c>
      <c r="AU565" s="252" t="s">
        <v>82</v>
      </c>
      <c r="AV565" s="14" t="s">
        <v>82</v>
      </c>
      <c r="AW565" s="14" t="s">
        <v>33</v>
      </c>
      <c r="AX565" s="14" t="s">
        <v>72</v>
      </c>
      <c r="AY565" s="252" t="s">
        <v>168</v>
      </c>
    </row>
    <row r="566" s="13" customFormat="1">
      <c r="A566" s="13"/>
      <c r="B566" s="232"/>
      <c r="C566" s="233"/>
      <c r="D566" s="225" t="s">
        <v>181</v>
      </c>
      <c r="E566" s="234" t="s">
        <v>19</v>
      </c>
      <c r="F566" s="235" t="s">
        <v>752</v>
      </c>
      <c r="G566" s="233"/>
      <c r="H566" s="234" t="s">
        <v>19</v>
      </c>
      <c r="I566" s="236"/>
      <c r="J566" s="233"/>
      <c r="K566" s="233"/>
      <c r="L566" s="237"/>
      <c r="M566" s="238"/>
      <c r="N566" s="239"/>
      <c r="O566" s="239"/>
      <c r="P566" s="239"/>
      <c r="Q566" s="239"/>
      <c r="R566" s="239"/>
      <c r="S566" s="239"/>
      <c r="T566" s="240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1" t="s">
        <v>181</v>
      </c>
      <c r="AU566" s="241" t="s">
        <v>82</v>
      </c>
      <c r="AV566" s="13" t="s">
        <v>80</v>
      </c>
      <c r="AW566" s="13" t="s">
        <v>33</v>
      </c>
      <c r="AX566" s="13" t="s">
        <v>72</v>
      </c>
      <c r="AY566" s="241" t="s">
        <v>168</v>
      </c>
    </row>
    <row r="567" s="14" customFormat="1">
      <c r="A567" s="14"/>
      <c r="B567" s="242"/>
      <c r="C567" s="243"/>
      <c r="D567" s="225" t="s">
        <v>181</v>
      </c>
      <c r="E567" s="244" t="s">
        <v>19</v>
      </c>
      <c r="F567" s="245" t="s">
        <v>753</v>
      </c>
      <c r="G567" s="243"/>
      <c r="H567" s="246">
        <v>1</v>
      </c>
      <c r="I567" s="247"/>
      <c r="J567" s="243"/>
      <c r="K567" s="243"/>
      <c r="L567" s="248"/>
      <c r="M567" s="249"/>
      <c r="N567" s="250"/>
      <c r="O567" s="250"/>
      <c r="P567" s="250"/>
      <c r="Q567" s="250"/>
      <c r="R567" s="250"/>
      <c r="S567" s="250"/>
      <c r="T567" s="251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2" t="s">
        <v>181</v>
      </c>
      <c r="AU567" s="252" t="s">
        <v>82</v>
      </c>
      <c r="AV567" s="14" t="s">
        <v>82</v>
      </c>
      <c r="AW567" s="14" t="s">
        <v>33</v>
      </c>
      <c r="AX567" s="14" t="s">
        <v>72</v>
      </c>
      <c r="AY567" s="252" t="s">
        <v>168</v>
      </c>
    </row>
    <row r="568" s="14" customFormat="1">
      <c r="A568" s="14"/>
      <c r="B568" s="242"/>
      <c r="C568" s="243"/>
      <c r="D568" s="225" t="s">
        <v>181</v>
      </c>
      <c r="E568" s="244" t="s">
        <v>19</v>
      </c>
      <c r="F568" s="245" t="s">
        <v>754</v>
      </c>
      <c r="G568" s="243"/>
      <c r="H568" s="246">
        <v>1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2" t="s">
        <v>181</v>
      </c>
      <c r="AU568" s="252" t="s">
        <v>82</v>
      </c>
      <c r="AV568" s="14" t="s">
        <v>82</v>
      </c>
      <c r="AW568" s="14" t="s">
        <v>33</v>
      </c>
      <c r="AX568" s="14" t="s">
        <v>72</v>
      </c>
      <c r="AY568" s="252" t="s">
        <v>168</v>
      </c>
    </row>
    <row r="569" s="14" customFormat="1">
      <c r="A569" s="14"/>
      <c r="B569" s="242"/>
      <c r="C569" s="243"/>
      <c r="D569" s="225" t="s">
        <v>181</v>
      </c>
      <c r="E569" s="244" t="s">
        <v>19</v>
      </c>
      <c r="F569" s="245" t="s">
        <v>755</v>
      </c>
      <c r="G569" s="243"/>
      <c r="H569" s="246">
        <v>2</v>
      </c>
      <c r="I569" s="247"/>
      <c r="J569" s="243"/>
      <c r="K569" s="243"/>
      <c r="L569" s="248"/>
      <c r="M569" s="249"/>
      <c r="N569" s="250"/>
      <c r="O569" s="250"/>
      <c r="P569" s="250"/>
      <c r="Q569" s="250"/>
      <c r="R569" s="250"/>
      <c r="S569" s="250"/>
      <c r="T569" s="251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2" t="s">
        <v>181</v>
      </c>
      <c r="AU569" s="252" t="s">
        <v>82</v>
      </c>
      <c r="AV569" s="14" t="s">
        <v>82</v>
      </c>
      <c r="AW569" s="14" t="s">
        <v>33</v>
      </c>
      <c r="AX569" s="14" t="s">
        <v>72</v>
      </c>
      <c r="AY569" s="252" t="s">
        <v>168</v>
      </c>
    </row>
    <row r="570" s="14" customFormat="1">
      <c r="A570" s="14"/>
      <c r="B570" s="242"/>
      <c r="C570" s="243"/>
      <c r="D570" s="225" t="s">
        <v>181</v>
      </c>
      <c r="E570" s="244" t="s">
        <v>19</v>
      </c>
      <c r="F570" s="245" t="s">
        <v>804</v>
      </c>
      <c r="G570" s="243"/>
      <c r="H570" s="246">
        <v>4</v>
      </c>
      <c r="I570" s="247"/>
      <c r="J570" s="243"/>
      <c r="K570" s="243"/>
      <c r="L570" s="248"/>
      <c r="M570" s="249"/>
      <c r="N570" s="250"/>
      <c r="O570" s="250"/>
      <c r="P570" s="250"/>
      <c r="Q570" s="250"/>
      <c r="R570" s="250"/>
      <c r="S570" s="250"/>
      <c r="T570" s="251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2" t="s">
        <v>181</v>
      </c>
      <c r="AU570" s="252" t="s">
        <v>82</v>
      </c>
      <c r="AV570" s="14" t="s">
        <v>82</v>
      </c>
      <c r="AW570" s="14" t="s">
        <v>33</v>
      </c>
      <c r="AX570" s="14" t="s">
        <v>72</v>
      </c>
      <c r="AY570" s="252" t="s">
        <v>168</v>
      </c>
    </row>
    <row r="571" s="2" customFormat="1" ht="21.75" customHeight="1">
      <c r="A571" s="38"/>
      <c r="B571" s="39"/>
      <c r="C571" s="258" t="s">
        <v>805</v>
      </c>
      <c r="D571" s="258" t="s">
        <v>409</v>
      </c>
      <c r="E571" s="259" t="s">
        <v>806</v>
      </c>
      <c r="F571" s="260" t="s">
        <v>807</v>
      </c>
      <c r="G571" s="261" t="s">
        <v>173</v>
      </c>
      <c r="H571" s="262">
        <v>16</v>
      </c>
      <c r="I571" s="263"/>
      <c r="J571" s="264">
        <f>ROUND(I571*H571,2)</f>
        <v>0</v>
      </c>
      <c r="K571" s="260" t="s">
        <v>174</v>
      </c>
      <c r="L571" s="265"/>
      <c r="M571" s="266" t="s">
        <v>19</v>
      </c>
      <c r="N571" s="267" t="s">
        <v>43</v>
      </c>
      <c r="O571" s="84"/>
      <c r="P571" s="221">
        <f>O571*H571</f>
        <v>0</v>
      </c>
      <c r="Q571" s="221">
        <v>0.0061000000000000004</v>
      </c>
      <c r="R571" s="221">
        <f>Q571*H571</f>
        <v>0.097600000000000006</v>
      </c>
      <c r="S571" s="221">
        <v>0</v>
      </c>
      <c r="T571" s="222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23" t="s">
        <v>224</v>
      </c>
      <c r="AT571" s="223" t="s">
        <v>409</v>
      </c>
      <c r="AU571" s="223" t="s">
        <v>82</v>
      </c>
      <c r="AY571" s="17" t="s">
        <v>168</v>
      </c>
      <c r="BE571" s="224">
        <f>IF(N571="základní",J571,0)</f>
        <v>0</v>
      </c>
      <c r="BF571" s="224">
        <f>IF(N571="snížená",J571,0)</f>
        <v>0</v>
      </c>
      <c r="BG571" s="224">
        <f>IF(N571="zákl. přenesená",J571,0)</f>
        <v>0</v>
      </c>
      <c r="BH571" s="224">
        <f>IF(N571="sníž. přenesená",J571,0)</f>
        <v>0</v>
      </c>
      <c r="BI571" s="224">
        <f>IF(N571="nulová",J571,0)</f>
        <v>0</v>
      </c>
      <c r="BJ571" s="17" t="s">
        <v>80</v>
      </c>
      <c r="BK571" s="224">
        <f>ROUND(I571*H571,2)</f>
        <v>0</v>
      </c>
      <c r="BL571" s="17" t="s">
        <v>175</v>
      </c>
      <c r="BM571" s="223" t="s">
        <v>808</v>
      </c>
    </row>
    <row r="572" s="2" customFormat="1">
      <c r="A572" s="38"/>
      <c r="B572" s="39"/>
      <c r="C572" s="40"/>
      <c r="D572" s="225" t="s">
        <v>177</v>
      </c>
      <c r="E572" s="40"/>
      <c r="F572" s="226" t="s">
        <v>807</v>
      </c>
      <c r="G572" s="40"/>
      <c r="H572" s="40"/>
      <c r="I572" s="227"/>
      <c r="J572" s="40"/>
      <c r="K572" s="40"/>
      <c r="L572" s="44"/>
      <c r="M572" s="228"/>
      <c r="N572" s="229"/>
      <c r="O572" s="84"/>
      <c r="P572" s="84"/>
      <c r="Q572" s="84"/>
      <c r="R572" s="84"/>
      <c r="S572" s="84"/>
      <c r="T572" s="85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177</v>
      </c>
      <c r="AU572" s="17" t="s">
        <v>82</v>
      </c>
    </row>
    <row r="573" s="2" customFormat="1">
      <c r="A573" s="38"/>
      <c r="B573" s="39"/>
      <c r="C573" s="40"/>
      <c r="D573" s="230" t="s">
        <v>179</v>
      </c>
      <c r="E573" s="40"/>
      <c r="F573" s="231" t="s">
        <v>809</v>
      </c>
      <c r="G573" s="40"/>
      <c r="H573" s="40"/>
      <c r="I573" s="227"/>
      <c r="J573" s="40"/>
      <c r="K573" s="40"/>
      <c r="L573" s="44"/>
      <c r="M573" s="228"/>
      <c r="N573" s="229"/>
      <c r="O573" s="84"/>
      <c r="P573" s="84"/>
      <c r="Q573" s="84"/>
      <c r="R573" s="84"/>
      <c r="S573" s="84"/>
      <c r="T573" s="85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T573" s="17" t="s">
        <v>179</v>
      </c>
      <c r="AU573" s="17" t="s">
        <v>82</v>
      </c>
    </row>
    <row r="574" s="2" customFormat="1" ht="24.15" customHeight="1">
      <c r="A574" s="38"/>
      <c r="B574" s="39"/>
      <c r="C574" s="212" t="s">
        <v>810</v>
      </c>
      <c r="D574" s="212" t="s">
        <v>170</v>
      </c>
      <c r="E574" s="213" t="s">
        <v>811</v>
      </c>
      <c r="F574" s="214" t="s">
        <v>812</v>
      </c>
      <c r="G574" s="215" t="s">
        <v>545</v>
      </c>
      <c r="H574" s="216">
        <v>948</v>
      </c>
      <c r="I574" s="217"/>
      <c r="J574" s="218">
        <f>ROUND(I574*H574,2)</f>
        <v>0</v>
      </c>
      <c r="K574" s="214" t="s">
        <v>174</v>
      </c>
      <c r="L574" s="44"/>
      <c r="M574" s="219" t="s">
        <v>19</v>
      </c>
      <c r="N574" s="220" t="s">
        <v>43</v>
      </c>
      <c r="O574" s="84"/>
      <c r="P574" s="221">
        <f>O574*H574</f>
        <v>0</v>
      </c>
      <c r="Q574" s="221">
        <v>0.00011</v>
      </c>
      <c r="R574" s="221">
        <f>Q574*H574</f>
        <v>0.10428</v>
      </c>
      <c r="S574" s="221">
        <v>0</v>
      </c>
      <c r="T574" s="222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23" t="s">
        <v>175</v>
      </c>
      <c r="AT574" s="223" t="s">
        <v>170</v>
      </c>
      <c r="AU574" s="223" t="s">
        <v>82</v>
      </c>
      <c r="AY574" s="17" t="s">
        <v>168</v>
      </c>
      <c r="BE574" s="224">
        <f>IF(N574="základní",J574,0)</f>
        <v>0</v>
      </c>
      <c r="BF574" s="224">
        <f>IF(N574="snížená",J574,0)</f>
        <v>0</v>
      </c>
      <c r="BG574" s="224">
        <f>IF(N574="zákl. přenesená",J574,0)</f>
        <v>0</v>
      </c>
      <c r="BH574" s="224">
        <f>IF(N574="sníž. přenesená",J574,0)</f>
        <v>0</v>
      </c>
      <c r="BI574" s="224">
        <f>IF(N574="nulová",J574,0)</f>
        <v>0</v>
      </c>
      <c r="BJ574" s="17" t="s">
        <v>80</v>
      </c>
      <c r="BK574" s="224">
        <f>ROUND(I574*H574,2)</f>
        <v>0</v>
      </c>
      <c r="BL574" s="17" t="s">
        <v>175</v>
      </c>
      <c r="BM574" s="223" t="s">
        <v>813</v>
      </c>
    </row>
    <row r="575" s="2" customFormat="1">
      <c r="A575" s="38"/>
      <c r="B575" s="39"/>
      <c r="C575" s="40"/>
      <c r="D575" s="225" t="s">
        <v>177</v>
      </c>
      <c r="E575" s="40"/>
      <c r="F575" s="226" t="s">
        <v>814</v>
      </c>
      <c r="G575" s="40"/>
      <c r="H575" s="40"/>
      <c r="I575" s="227"/>
      <c r="J575" s="40"/>
      <c r="K575" s="40"/>
      <c r="L575" s="44"/>
      <c r="M575" s="228"/>
      <c r="N575" s="229"/>
      <c r="O575" s="84"/>
      <c r="P575" s="84"/>
      <c r="Q575" s="84"/>
      <c r="R575" s="84"/>
      <c r="S575" s="84"/>
      <c r="T575" s="85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T575" s="17" t="s">
        <v>177</v>
      </c>
      <c r="AU575" s="17" t="s">
        <v>82</v>
      </c>
    </row>
    <row r="576" s="2" customFormat="1">
      <c r="A576" s="38"/>
      <c r="B576" s="39"/>
      <c r="C576" s="40"/>
      <c r="D576" s="230" t="s">
        <v>179</v>
      </c>
      <c r="E576" s="40"/>
      <c r="F576" s="231" t="s">
        <v>815</v>
      </c>
      <c r="G576" s="40"/>
      <c r="H576" s="40"/>
      <c r="I576" s="227"/>
      <c r="J576" s="40"/>
      <c r="K576" s="40"/>
      <c r="L576" s="44"/>
      <c r="M576" s="228"/>
      <c r="N576" s="229"/>
      <c r="O576" s="84"/>
      <c r="P576" s="84"/>
      <c r="Q576" s="84"/>
      <c r="R576" s="84"/>
      <c r="S576" s="84"/>
      <c r="T576" s="85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T576" s="17" t="s">
        <v>179</v>
      </c>
      <c r="AU576" s="17" t="s">
        <v>82</v>
      </c>
    </row>
    <row r="577" s="13" customFormat="1">
      <c r="A577" s="13"/>
      <c r="B577" s="232"/>
      <c r="C577" s="233"/>
      <c r="D577" s="225" t="s">
        <v>181</v>
      </c>
      <c r="E577" s="234" t="s">
        <v>19</v>
      </c>
      <c r="F577" s="235" t="s">
        <v>742</v>
      </c>
      <c r="G577" s="233"/>
      <c r="H577" s="234" t="s">
        <v>19</v>
      </c>
      <c r="I577" s="236"/>
      <c r="J577" s="233"/>
      <c r="K577" s="233"/>
      <c r="L577" s="237"/>
      <c r="M577" s="238"/>
      <c r="N577" s="239"/>
      <c r="O577" s="239"/>
      <c r="P577" s="239"/>
      <c r="Q577" s="239"/>
      <c r="R577" s="239"/>
      <c r="S577" s="239"/>
      <c r="T577" s="240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1" t="s">
        <v>181</v>
      </c>
      <c r="AU577" s="241" t="s">
        <v>82</v>
      </c>
      <c r="AV577" s="13" t="s">
        <v>80</v>
      </c>
      <c r="AW577" s="13" t="s">
        <v>33</v>
      </c>
      <c r="AX577" s="13" t="s">
        <v>72</v>
      </c>
      <c r="AY577" s="241" t="s">
        <v>168</v>
      </c>
    </row>
    <row r="578" s="13" customFormat="1">
      <c r="A578" s="13"/>
      <c r="B578" s="232"/>
      <c r="C578" s="233"/>
      <c r="D578" s="225" t="s">
        <v>181</v>
      </c>
      <c r="E578" s="234" t="s">
        <v>19</v>
      </c>
      <c r="F578" s="235" t="s">
        <v>816</v>
      </c>
      <c r="G578" s="233"/>
      <c r="H578" s="234" t="s">
        <v>19</v>
      </c>
      <c r="I578" s="236"/>
      <c r="J578" s="233"/>
      <c r="K578" s="233"/>
      <c r="L578" s="237"/>
      <c r="M578" s="238"/>
      <c r="N578" s="239"/>
      <c r="O578" s="239"/>
      <c r="P578" s="239"/>
      <c r="Q578" s="239"/>
      <c r="R578" s="239"/>
      <c r="S578" s="239"/>
      <c r="T578" s="240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1" t="s">
        <v>181</v>
      </c>
      <c r="AU578" s="241" t="s">
        <v>82</v>
      </c>
      <c r="AV578" s="13" t="s">
        <v>80</v>
      </c>
      <c r="AW578" s="13" t="s">
        <v>33</v>
      </c>
      <c r="AX578" s="13" t="s">
        <v>72</v>
      </c>
      <c r="AY578" s="241" t="s">
        <v>168</v>
      </c>
    </row>
    <row r="579" s="14" customFormat="1">
      <c r="A579" s="14"/>
      <c r="B579" s="242"/>
      <c r="C579" s="243"/>
      <c r="D579" s="225" t="s">
        <v>181</v>
      </c>
      <c r="E579" s="244" t="s">
        <v>19</v>
      </c>
      <c r="F579" s="245" t="s">
        <v>817</v>
      </c>
      <c r="G579" s="243"/>
      <c r="H579" s="246">
        <v>948</v>
      </c>
      <c r="I579" s="247"/>
      <c r="J579" s="243"/>
      <c r="K579" s="243"/>
      <c r="L579" s="248"/>
      <c r="M579" s="249"/>
      <c r="N579" s="250"/>
      <c r="O579" s="250"/>
      <c r="P579" s="250"/>
      <c r="Q579" s="250"/>
      <c r="R579" s="250"/>
      <c r="S579" s="250"/>
      <c r="T579" s="251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2" t="s">
        <v>181</v>
      </c>
      <c r="AU579" s="252" t="s">
        <v>82</v>
      </c>
      <c r="AV579" s="14" t="s">
        <v>82</v>
      </c>
      <c r="AW579" s="14" t="s">
        <v>33</v>
      </c>
      <c r="AX579" s="14" t="s">
        <v>72</v>
      </c>
      <c r="AY579" s="252" t="s">
        <v>168</v>
      </c>
    </row>
    <row r="580" s="2" customFormat="1" ht="24.15" customHeight="1">
      <c r="A580" s="38"/>
      <c r="B580" s="39"/>
      <c r="C580" s="212" t="s">
        <v>818</v>
      </c>
      <c r="D580" s="212" t="s">
        <v>170</v>
      </c>
      <c r="E580" s="213" t="s">
        <v>819</v>
      </c>
      <c r="F580" s="214" t="s">
        <v>820</v>
      </c>
      <c r="G580" s="215" t="s">
        <v>545</v>
      </c>
      <c r="H580" s="216">
        <v>3625.5</v>
      </c>
      <c r="I580" s="217"/>
      <c r="J580" s="218">
        <f>ROUND(I580*H580,2)</f>
        <v>0</v>
      </c>
      <c r="K580" s="214" t="s">
        <v>174</v>
      </c>
      <c r="L580" s="44"/>
      <c r="M580" s="219" t="s">
        <v>19</v>
      </c>
      <c r="N580" s="220" t="s">
        <v>43</v>
      </c>
      <c r="O580" s="84"/>
      <c r="P580" s="221">
        <f>O580*H580</f>
        <v>0</v>
      </c>
      <c r="Q580" s="221">
        <v>4.0000000000000003E-05</v>
      </c>
      <c r="R580" s="221">
        <f>Q580*H580</f>
        <v>0.14502000000000001</v>
      </c>
      <c r="S580" s="221">
        <v>0</v>
      </c>
      <c r="T580" s="222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23" t="s">
        <v>175</v>
      </c>
      <c r="AT580" s="223" t="s">
        <v>170</v>
      </c>
      <c r="AU580" s="223" t="s">
        <v>82</v>
      </c>
      <c r="AY580" s="17" t="s">
        <v>168</v>
      </c>
      <c r="BE580" s="224">
        <f>IF(N580="základní",J580,0)</f>
        <v>0</v>
      </c>
      <c r="BF580" s="224">
        <f>IF(N580="snížená",J580,0)</f>
        <v>0</v>
      </c>
      <c r="BG580" s="224">
        <f>IF(N580="zákl. přenesená",J580,0)</f>
        <v>0</v>
      </c>
      <c r="BH580" s="224">
        <f>IF(N580="sníž. přenesená",J580,0)</f>
        <v>0</v>
      </c>
      <c r="BI580" s="224">
        <f>IF(N580="nulová",J580,0)</f>
        <v>0</v>
      </c>
      <c r="BJ580" s="17" t="s">
        <v>80</v>
      </c>
      <c r="BK580" s="224">
        <f>ROUND(I580*H580,2)</f>
        <v>0</v>
      </c>
      <c r="BL580" s="17" t="s">
        <v>175</v>
      </c>
      <c r="BM580" s="223" t="s">
        <v>821</v>
      </c>
    </row>
    <row r="581" s="2" customFormat="1">
      <c r="A581" s="38"/>
      <c r="B581" s="39"/>
      <c r="C581" s="40"/>
      <c r="D581" s="225" t="s">
        <v>177</v>
      </c>
      <c r="E581" s="40"/>
      <c r="F581" s="226" t="s">
        <v>822</v>
      </c>
      <c r="G581" s="40"/>
      <c r="H581" s="40"/>
      <c r="I581" s="227"/>
      <c r="J581" s="40"/>
      <c r="K581" s="40"/>
      <c r="L581" s="44"/>
      <c r="M581" s="228"/>
      <c r="N581" s="229"/>
      <c r="O581" s="84"/>
      <c r="P581" s="84"/>
      <c r="Q581" s="84"/>
      <c r="R581" s="84"/>
      <c r="S581" s="84"/>
      <c r="T581" s="85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T581" s="17" t="s">
        <v>177</v>
      </c>
      <c r="AU581" s="17" t="s">
        <v>82</v>
      </c>
    </row>
    <row r="582" s="2" customFormat="1">
      <c r="A582" s="38"/>
      <c r="B582" s="39"/>
      <c r="C582" s="40"/>
      <c r="D582" s="230" t="s">
        <v>179</v>
      </c>
      <c r="E582" s="40"/>
      <c r="F582" s="231" t="s">
        <v>823</v>
      </c>
      <c r="G582" s="40"/>
      <c r="H582" s="40"/>
      <c r="I582" s="227"/>
      <c r="J582" s="40"/>
      <c r="K582" s="40"/>
      <c r="L582" s="44"/>
      <c r="M582" s="228"/>
      <c r="N582" s="229"/>
      <c r="O582" s="84"/>
      <c r="P582" s="84"/>
      <c r="Q582" s="84"/>
      <c r="R582" s="84"/>
      <c r="S582" s="84"/>
      <c r="T582" s="85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7" t="s">
        <v>179</v>
      </c>
      <c r="AU582" s="17" t="s">
        <v>82</v>
      </c>
    </row>
    <row r="583" s="13" customFormat="1">
      <c r="A583" s="13"/>
      <c r="B583" s="232"/>
      <c r="C583" s="233"/>
      <c r="D583" s="225" t="s">
        <v>181</v>
      </c>
      <c r="E583" s="234" t="s">
        <v>19</v>
      </c>
      <c r="F583" s="235" t="s">
        <v>742</v>
      </c>
      <c r="G583" s="233"/>
      <c r="H583" s="234" t="s">
        <v>19</v>
      </c>
      <c r="I583" s="236"/>
      <c r="J583" s="233"/>
      <c r="K583" s="233"/>
      <c r="L583" s="237"/>
      <c r="M583" s="238"/>
      <c r="N583" s="239"/>
      <c r="O583" s="239"/>
      <c r="P583" s="239"/>
      <c r="Q583" s="239"/>
      <c r="R583" s="239"/>
      <c r="S583" s="239"/>
      <c r="T583" s="240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1" t="s">
        <v>181</v>
      </c>
      <c r="AU583" s="241" t="s">
        <v>82</v>
      </c>
      <c r="AV583" s="13" t="s">
        <v>80</v>
      </c>
      <c r="AW583" s="13" t="s">
        <v>33</v>
      </c>
      <c r="AX583" s="13" t="s">
        <v>72</v>
      </c>
      <c r="AY583" s="241" t="s">
        <v>168</v>
      </c>
    </row>
    <row r="584" s="13" customFormat="1">
      <c r="A584" s="13"/>
      <c r="B584" s="232"/>
      <c r="C584" s="233"/>
      <c r="D584" s="225" t="s">
        <v>181</v>
      </c>
      <c r="E584" s="234" t="s">
        <v>19</v>
      </c>
      <c r="F584" s="235" t="s">
        <v>816</v>
      </c>
      <c r="G584" s="233"/>
      <c r="H584" s="234" t="s">
        <v>19</v>
      </c>
      <c r="I584" s="236"/>
      <c r="J584" s="233"/>
      <c r="K584" s="233"/>
      <c r="L584" s="237"/>
      <c r="M584" s="238"/>
      <c r="N584" s="239"/>
      <c r="O584" s="239"/>
      <c r="P584" s="239"/>
      <c r="Q584" s="239"/>
      <c r="R584" s="239"/>
      <c r="S584" s="239"/>
      <c r="T584" s="240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1" t="s">
        <v>181</v>
      </c>
      <c r="AU584" s="241" t="s">
        <v>82</v>
      </c>
      <c r="AV584" s="13" t="s">
        <v>80</v>
      </c>
      <c r="AW584" s="13" t="s">
        <v>33</v>
      </c>
      <c r="AX584" s="13" t="s">
        <v>72</v>
      </c>
      <c r="AY584" s="241" t="s">
        <v>168</v>
      </c>
    </row>
    <row r="585" s="14" customFormat="1">
      <c r="A585" s="14"/>
      <c r="B585" s="242"/>
      <c r="C585" s="243"/>
      <c r="D585" s="225" t="s">
        <v>181</v>
      </c>
      <c r="E585" s="244" t="s">
        <v>19</v>
      </c>
      <c r="F585" s="245" t="s">
        <v>824</v>
      </c>
      <c r="G585" s="243"/>
      <c r="H585" s="246">
        <v>998.5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2" t="s">
        <v>181</v>
      </c>
      <c r="AU585" s="252" t="s">
        <v>82</v>
      </c>
      <c r="AV585" s="14" t="s">
        <v>82</v>
      </c>
      <c r="AW585" s="14" t="s">
        <v>33</v>
      </c>
      <c r="AX585" s="14" t="s">
        <v>72</v>
      </c>
      <c r="AY585" s="252" t="s">
        <v>168</v>
      </c>
    </row>
    <row r="586" s="14" customFormat="1">
      <c r="A586" s="14"/>
      <c r="B586" s="242"/>
      <c r="C586" s="243"/>
      <c r="D586" s="225" t="s">
        <v>181</v>
      </c>
      <c r="E586" s="244" t="s">
        <v>19</v>
      </c>
      <c r="F586" s="245" t="s">
        <v>825</v>
      </c>
      <c r="G586" s="243"/>
      <c r="H586" s="246">
        <v>1069</v>
      </c>
      <c r="I586" s="247"/>
      <c r="J586" s="243"/>
      <c r="K586" s="243"/>
      <c r="L586" s="248"/>
      <c r="M586" s="249"/>
      <c r="N586" s="250"/>
      <c r="O586" s="250"/>
      <c r="P586" s="250"/>
      <c r="Q586" s="250"/>
      <c r="R586" s="250"/>
      <c r="S586" s="250"/>
      <c r="T586" s="251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2" t="s">
        <v>181</v>
      </c>
      <c r="AU586" s="252" t="s">
        <v>82</v>
      </c>
      <c r="AV586" s="14" t="s">
        <v>82</v>
      </c>
      <c r="AW586" s="14" t="s">
        <v>33</v>
      </c>
      <c r="AX586" s="14" t="s">
        <v>72</v>
      </c>
      <c r="AY586" s="252" t="s">
        <v>168</v>
      </c>
    </row>
    <row r="587" s="14" customFormat="1">
      <c r="A587" s="14"/>
      <c r="B587" s="242"/>
      <c r="C587" s="243"/>
      <c r="D587" s="225" t="s">
        <v>181</v>
      </c>
      <c r="E587" s="244" t="s">
        <v>19</v>
      </c>
      <c r="F587" s="245" t="s">
        <v>826</v>
      </c>
      <c r="G587" s="243"/>
      <c r="H587" s="246">
        <v>1558</v>
      </c>
      <c r="I587" s="247"/>
      <c r="J587" s="243"/>
      <c r="K587" s="243"/>
      <c r="L587" s="248"/>
      <c r="M587" s="249"/>
      <c r="N587" s="250"/>
      <c r="O587" s="250"/>
      <c r="P587" s="250"/>
      <c r="Q587" s="250"/>
      <c r="R587" s="250"/>
      <c r="S587" s="250"/>
      <c r="T587" s="251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2" t="s">
        <v>181</v>
      </c>
      <c r="AU587" s="252" t="s">
        <v>82</v>
      </c>
      <c r="AV587" s="14" t="s">
        <v>82</v>
      </c>
      <c r="AW587" s="14" t="s">
        <v>33</v>
      </c>
      <c r="AX587" s="14" t="s">
        <v>72</v>
      </c>
      <c r="AY587" s="252" t="s">
        <v>168</v>
      </c>
    </row>
    <row r="588" s="2" customFormat="1" ht="24.15" customHeight="1">
      <c r="A588" s="38"/>
      <c r="B588" s="39"/>
      <c r="C588" s="212" t="s">
        <v>827</v>
      </c>
      <c r="D588" s="212" t="s">
        <v>170</v>
      </c>
      <c r="E588" s="213" t="s">
        <v>828</v>
      </c>
      <c r="F588" s="214" t="s">
        <v>829</v>
      </c>
      <c r="G588" s="215" t="s">
        <v>545</v>
      </c>
      <c r="H588" s="216">
        <v>6909</v>
      </c>
      <c r="I588" s="217"/>
      <c r="J588" s="218">
        <f>ROUND(I588*H588,2)</f>
        <v>0</v>
      </c>
      <c r="K588" s="214" t="s">
        <v>174</v>
      </c>
      <c r="L588" s="44"/>
      <c r="M588" s="219" t="s">
        <v>19</v>
      </c>
      <c r="N588" s="220" t="s">
        <v>43</v>
      </c>
      <c r="O588" s="84"/>
      <c r="P588" s="221">
        <f>O588*H588</f>
        <v>0</v>
      </c>
      <c r="Q588" s="221">
        <v>0.00021000000000000001</v>
      </c>
      <c r="R588" s="221">
        <f>Q588*H588</f>
        <v>1.45089</v>
      </c>
      <c r="S588" s="221">
        <v>0</v>
      </c>
      <c r="T588" s="222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23" t="s">
        <v>175</v>
      </c>
      <c r="AT588" s="223" t="s">
        <v>170</v>
      </c>
      <c r="AU588" s="223" t="s">
        <v>82</v>
      </c>
      <c r="AY588" s="17" t="s">
        <v>168</v>
      </c>
      <c r="BE588" s="224">
        <f>IF(N588="základní",J588,0)</f>
        <v>0</v>
      </c>
      <c r="BF588" s="224">
        <f>IF(N588="snížená",J588,0)</f>
        <v>0</v>
      </c>
      <c r="BG588" s="224">
        <f>IF(N588="zákl. přenesená",J588,0)</f>
        <v>0</v>
      </c>
      <c r="BH588" s="224">
        <f>IF(N588="sníž. přenesená",J588,0)</f>
        <v>0</v>
      </c>
      <c r="BI588" s="224">
        <f>IF(N588="nulová",J588,0)</f>
        <v>0</v>
      </c>
      <c r="BJ588" s="17" t="s">
        <v>80</v>
      </c>
      <c r="BK588" s="224">
        <f>ROUND(I588*H588,2)</f>
        <v>0</v>
      </c>
      <c r="BL588" s="17" t="s">
        <v>175</v>
      </c>
      <c r="BM588" s="223" t="s">
        <v>830</v>
      </c>
    </row>
    <row r="589" s="2" customFormat="1">
      <c r="A589" s="38"/>
      <c r="B589" s="39"/>
      <c r="C589" s="40"/>
      <c r="D589" s="225" t="s">
        <v>177</v>
      </c>
      <c r="E589" s="40"/>
      <c r="F589" s="226" t="s">
        <v>831</v>
      </c>
      <c r="G589" s="40"/>
      <c r="H589" s="40"/>
      <c r="I589" s="227"/>
      <c r="J589" s="40"/>
      <c r="K589" s="40"/>
      <c r="L589" s="44"/>
      <c r="M589" s="228"/>
      <c r="N589" s="229"/>
      <c r="O589" s="84"/>
      <c r="P589" s="84"/>
      <c r="Q589" s="84"/>
      <c r="R589" s="84"/>
      <c r="S589" s="84"/>
      <c r="T589" s="85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T589" s="17" t="s">
        <v>177</v>
      </c>
      <c r="AU589" s="17" t="s">
        <v>82</v>
      </c>
    </row>
    <row r="590" s="2" customFormat="1">
      <c r="A590" s="38"/>
      <c r="B590" s="39"/>
      <c r="C590" s="40"/>
      <c r="D590" s="230" t="s">
        <v>179</v>
      </c>
      <c r="E590" s="40"/>
      <c r="F590" s="231" t="s">
        <v>832</v>
      </c>
      <c r="G590" s="40"/>
      <c r="H590" s="40"/>
      <c r="I590" s="227"/>
      <c r="J590" s="40"/>
      <c r="K590" s="40"/>
      <c r="L590" s="44"/>
      <c r="M590" s="228"/>
      <c r="N590" s="229"/>
      <c r="O590" s="84"/>
      <c r="P590" s="84"/>
      <c r="Q590" s="84"/>
      <c r="R590" s="84"/>
      <c r="S590" s="84"/>
      <c r="T590" s="85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T590" s="17" t="s">
        <v>179</v>
      </c>
      <c r="AU590" s="17" t="s">
        <v>82</v>
      </c>
    </row>
    <row r="591" s="13" customFormat="1">
      <c r="A591" s="13"/>
      <c r="B591" s="232"/>
      <c r="C591" s="233"/>
      <c r="D591" s="225" t="s">
        <v>181</v>
      </c>
      <c r="E591" s="234" t="s">
        <v>19</v>
      </c>
      <c r="F591" s="235" t="s">
        <v>742</v>
      </c>
      <c r="G591" s="233"/>
      <c r="H591" s="234" t="s">
        <v>19</v>
      </c>
      <c r="I591" s="236"/>
      <c r="J591" s="233"/>
      <c r="K591" s="233"/>
      <c r="L591" s="237"/>
      <c r="M591" s="238"/>
      <c r="N591" s="239"/>
      <c r="O591" s="239"/>
      <c r="P591" s="239"/>
      <c r="Q591" s="239"/>
      <c r="R591" s="239"/>
      <c r="S591" s="239"/>
      <c r="T591" s="240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1" t="s">
        <v>181</v>
      </c>
      <c r="AU591" s="241" t="s">
        <v>82</v>
      </c>
      <c r="AV591" s="13" t="s">
        <v>80</v>
      </c>
      <c r="AW591" s="13" t="s">
        <v>33</v>
      </c>
      <c r="AX591" s="13" t="s">
        <v>72</v>
      </c>
      <c r="AY591" s="241" t="s">
        <v>168</v>
      </c>
    </row>
    <row r="592" s="13" customFormat="1">
      <c r="A592" s="13"/>
      <c r="B592" s="232"/>
      <c r="C592" s="233"/>
      <c r="D592" s="225" t="s">
        <v>181</v>
      </c>
      <c r="E592" s="234" t="s">
        <v>19</v>
      </c>
      <c r="F592" s="235" t="s">
        <v>816</v>
      </c>
      <c r="G592" s="233"/>
      <c r="H592" s="234" t="s">
        <v>19</v>
      </c>
      <c r="I592" s="236"/>
      <c r="J592" s="233"/>
      <c r="K592" s="233"/>
      <c r="L592" s="237"/>
      <c r="M592" s="238"/>
      <c r="N592" s="239"/>
      <c r="O592" s="239"/>
      <c r="P592" s="239"/>
      <c r="Q592" s="239"/>
      <c r="R592" s="239"/>
      <c r="S592" s="239"/>
      <c r="T592" s="240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1" t="s">
        <v>181</v>
      </c>
      <c r="AU592" s="241" t="s">
        <v>82</v>
      </c>
      <c r="AV592" s="13" t="s">
        <v>80</v>
      </c>
      <c r="AW592" s="13" t="s">
        <v>33</v>
      </c>
      <c r="AX592" s="13" t="s">
        <v>72</v>
      </c>
      <c r="AY592" s="241" t="s">
        <v>168</v>
      </c>
    </row>
    <row r="593" s="14" customFormat="1">
      <c r="A593" s="14"/>
      <c r="B593" s="242"/>
      <c r="C593" s="243"/>
      <c r="D593" s="225" t="s">
        <v>181</v>
      </c>
      <c r="E593" s="244" t="s">
        <v>19</v>
      </c>
      <c r="F593" s="245" t="s">
        <v>833</v>
      </c>
      <c r="G593" s="243"/>
      <c r="H593" s="246">
        <v>6909</v>
      </c>
      <c r="I593" s="247"/>
      <c r="J593" s="243"/>
      <c r="K593" s="243"/>
      <c r="L593" s="248"/>
      <c r="M593" s="249"/>
      <c r="N593" s="250"/>
      <c r="O593" s="250"/>
      <c r="P593" s="250"/>
      <c r="Q593" s="250"/>
      <c r="R593" s="250"/>
      <c r="S593" s="250"/>
      <c r="T593" s="251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2" t="s">
        <v>181</v>
      </c>
      <c r="AU593" s="252" t="s">
        <v>82</v>
      </c>
      <c r="AV593" s="14" t="s">
        <v>82</v>
      </c>
      <c r="AW593" s="14" t="s">
        <v>33</v>
      </c>
      <c r="AX593" s="14" t="s">
        <v>72</v>
      </c>
      <c r="AY593" s="252" t="s">
        <v>168</v>
      </c>
    </row>
    <row r="594" s="2" customFormat="1" ht="24.15" customHeight="1">
      <c r="A594" s="38"/>
      <c r="B594" s="39"/>
      <c r="C594" s="212" t="s">
        <v>834</v>
      </c>
      <c r="D594" s="212" t="s">
        <v>170</v>
      </c>
      <c r="E594" s="213" t="s">
        <v>835</v>
      </c>
      <c r="F594" s="214" t="s">
        <v>836</v>
      </c>
      <c r="G594" s="215" t="s">
        <v>545</v>
      </c>
      <c r="H594" s="216">
        <v>119.5</v>
      </c>
      <c r="I594" s="217"/>
      <c r="J594" s="218">
        <f>ROUND(I594*H594,2)</f>
        <v>0</v>
      </c>
      <c r="K594" s="214" t="s">
        <v>174</v>
      </c>
      <c r="L594" s="44"/>
      <c r="M594" s="219" t="s">
        <v>19</v>
      </c>
      <c r="N594" s="220" t="s">
        <v>43</v>
      </c>
      <c r="O594" s="84"/>
      <c r="P594" s="221">
        <f>O594*H594</f>
        <v>0</v>
      </c>
      <c r="Q594" s="221">
        <v>0.00011</v>
      </c>
      <c r="R594" s="221">
        <f>Q594*H594</f>
        <v>0.013145</v>
      </c>
      <c r="S594" s="221">
        <v>0</v>
      </c>
      <c r="T594" s="222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23" t="s">
        <v>175</v>
      </c>
      <c r="AT594" s="223" t="s">
        <v>170</v>
      </c>
      <c r="AU594" s="223" t="s">
        <v>82</v>
      </c>
      <c r="AY594" s="17" t="s">
        <v>168</v>
      </c>
      <c r="BE594" s="224">
        <f>IF(N594="základní",J594,0)</f>
        <v>0</v>
      </c>
      <c r="BF594" s="224">
        <f>IF(N594="snížená",J594,0)</f>
        <v>0</v>
      </c>
      <c r="BG594" s="224">
        <f>IF(N594="zákl. přenesená",J594,0)</f>
        <v>0</v>
      </c>
      <c r="BH594" s="224">
        <f>IF(N594="sníž. přenesená",J594,0)</f>
        <v>0</v>
      </c>
      <c r="BI594" s="224">
        <f>IF(N594="nulová",J594,0)</f>
        <v>0</v>
      </c>
      <c r="BJ594" s="17" t="s">
        <v>80</v>
      </c>
      <c r="BK594" s="224">
        <f>ROUND(I594*H594,2)</f>
        <v>0</v>
      </c>
      <c r="BL594" s="17" t="s">
        <v>175</v>
      </c>
      <c r="BM594" s="223" t="s">
        <v>837</v>
      </c>
    </row>
    <row r="595" s="2" customFormat="1">
      <c r="A595" s="38"/>
      <c r="B595" s="39"/>
      <c r="C595" s="40"/>
      <c r="D595" s="225" t="s">
        <v>177</v>
      </c>
      <c r="E595" s="40"/>
      <c r="F595" s="226" t="s">
        <v>838</v>
      </c>
      <c r="G595" s="40"/>
      <c r="H595" s="40"/>
      <c r="I595" s="227"/>
      <c r="J595" s="40"/>
      <c r="K595" s="40"/>
      <c r="L595" s="44"/>
      <c r="M595" s="228"/>
      <c r="N595" s="229"/>
      <c r="O595" s="84"/>
      <c r="P595" s="84"/>
      <c r="Q595" s="84"/>
      <c r="R595" s="84"/>
      <c r="S595" s="84"/>
      <c r="T595" s="85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T595" s="17" t="s">
        <v>177</v>
      </c>
      <c r="AU595" s="17" t="s">
        <v>82</v>
      </c>
    </row>
    <row r="596" s="2" customFormat="1">
      <c r="A596" s="38"/>
      <c r="B596" s="39"/>
      <c r="C596" s="40"/>
      <c r="D596" s="230" t="s">
        <v>179</v>
      </c>
      <c r="E596" s="40"/>
      <c r="F596" s="231" t="s">
        <v>839</v>
      </c>
      <c r="G596" s="40"/>
      <c r="H596" s="40"/>
      <c r="I596" s="227"/>
      <c r="J596" s="40"/>
      <c r="K596" s="40"/>
      <c r="L596" s="44"/>
      <c r="M596" s="228"/>
      <c r="N596" s="229"/>
      <c r="O596" s="84"/>
      <c r="P596" s="84"/>
      <c r="Q596" s="84"/>
      <c r="R596" s="84"/>
      <c r="S596" s="84"/>
      <c r="T596" s="85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T596" s="17" t="s">
        <v>179</v>
      </c>
      <c r="AU596" s="17" t="s">
        <v>82</v>
      </c>
    </row>
    <row r="597" s="13" customFormat="1">
      <c r="A597" s="13"/>
      <c r="B597" s="232"/>
      <c r="C597" s="233"/>
      <c r="D597" s="225" t="s">
        <v>181</v>
      </c>
      <c r="E597" s="234" t="s">
        <v>19</v>
      </c>
      <c r="F597" s="235" t="s">
        <v>742</v>
      </c>
      <c r="G597" s="233"/>
      <c r="H597" s="234" t="s">
        <v>19</v>
      </c>
      <c r="I597" s="236"/>
      <c r="J597" s="233"/>
      <c r="K597" s="233"/>
      <c r="L597" s="237"/>
      <c r="M597" s="238"/>
      <c r="N597" s="239"/>
      <c r="O597" s="239"/>
      <c r="P597" s="239"/>
      <c r="Q597" s="239"/>
      <c r="R597" s="239"/>
      <c r="S597" s="239"/>
      <c r="T597" s="240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1" t="s">
        <v>181</v>
      </c>
      <c r="AU597" s="241" t="s">
        <v>82</v>
      </c>
      <c r="AV597" s="13" t="s">
        <v>80</v>
      </c>
      <c r="AW597" s="13" t="s">
        <v>33</v>
      </c>
      <c r="AX597" s="13" t="s">
        <v>72</v>
      </c>
      <c r="AY597" s="241" t="s">
        <v>168</v>
      </c>
    </row>
    <row r="598" s="13" customFormat="1">
      <c r="A598" s="13"/>
      <c r="B598" s="232"/>
      <c r="C598" s="233"/>
      <c r="D598" s="225" t="s">
        <v>181</v>
      </c>
      <c r="E598" s="234" t="s">
        <v>19</v>
      </c>
      <c r="F598" s="235" t="s">
        <v>816</v>
      </c>
      <c r="G598" s="233"/>
      <c r="H598" s="234" t="s">
        <v>19</v>
      </c>
      <c r="I598" s="236"/>
      <c r="J598" s="233"/>
      <c r="K598" s="233"/>
      <c r="L598" s="237"/>
      <c r="M598" s="238"/>
      <c r="N598" s="239"/>
      <c r="O598" s="239"/>
      <c r="P598" s="239"/>
      <c r="Q598" s="239"/>
      <c r="R598" s="239"/>
      <c r="S598" s="239"/>
      <c r="T598" s="240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1" t="s">
        <v>181</v>
      </c>
      <c r="AU598" s="241" t="s">
        <v>82</v>
      </c>
      <c r="AV598" s="13" t="s">
        <v>80</v>
      </c>
      <c r="AW598" s="13" t="s">
        <v>33</v>
      </c>
      <c r="AX598" s="13" t="s">
        <v>72</v>
      </c>
      <c r="AY598" s="241" t="s">
        <v>168</v>
      </c>
    </row>
    <row r="599" s="14" customFormat="1">
      <c r="A599" s="14"/>
      <c r="B599" s="242"/>
      <c r="C599" s="243"/>
      <c r="D599" s="225" t="s">
        <v>181</v>
      </c>
      <c r="E599" s="244" t="s">
        <v>19</v>
      </c>
      <c r="F599" s="245" t="s">
        <v>840</v>
      </c>
      <c r="G599" s="243"/>
      <c r="H599" s="246">
        <v>119.5</v>
      </c>
      <c r="I599" s="247"/>
      <c r="J599" s="243"/>
      <c r="K599" s="243"/>
      <c r="L599" s="248"/>
      <c r="M599" s="249"/>
      <c r="N599" s="250"/>
      <c r="O599" s="250"/>
      <c r="P599" s="250"/>
      <c r="Q599" s="250"/>
      <c r="R599" s="250"/>
      <c r="S599" s="250"/>
      <c r="T599" s="251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2" t="s">
        <v>181</v>
      </c>
      <c r="AU599" s="252" t="s">
        <v>82</v>
      </c>
      <c r="AV599" s="14" t="s">
        <v>82</v>
      </c>
      <c r="AW599" s="14" t="s">
        <v>33</v>
      </c>
      <c r="AX599" s="14" t="s">
        <v>72</v>
      </c>
      <c r="AY599" s="252" t="s">
        <v>168</v>
      </c>
    </row>
    <row r="600" s="2" customFormat="1" ht="24.15" customHeight="1">
      <c r="A600" s="38"/>
      <c r="B600" s="39"/>
      <c r="C600" s="212" t="s">
        <v>841</v>
      </c>
      <c r="D600" s="212" t="s">
        <v>170</v>
      </c>
      <c r="E600" s="213" t="s">
        <v>842</v>
      </c>
      <c r="F600" s="214" t="s">
        <v>843</v>
      </c>
      <c r="G600" s="215" t="s">
        <v>545</v>
      </c>
      <c r="H600" s="216">
        <v>948</v>
      </c>
      <c r="I600" s="217"/>
      <c r="J600" s="218">
        <f>ROUND(I600*H600,2)</f>
        <v>0</v>
      </c>
      <c r="K600" s="214" t="s">
        <v>174</v>
      </c>
      <c r="L600" s="44"/>
      <c r="M600" s="219" t="s">
        <v>19</v>
      </c>
      <c r="N600" s="220" t="s">
        <v>43</v>
      </c>
      <c r="O600" s="84"/>
      <c r="P600" s="221">
        <f>O600*H600</f>
        <v>0</v>
      </c>
      <c r="Q600" s="221">
        <v>0.00033</v>
      </c>
      <c r="R600" s="221">
        <f>Q600*H600</f>
        <v>0.31284000000000001</v>
      </c>
      <c r="S600" s="221">
        <v>0</v>
      </c>
      <c r="T600" s="222">
        <f>S600*H600</f>
        <v>0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R600" s="223" t="s">
        <v>175</v>
      </c>
      <c r="AT600" s="223" t="s">
        <v>170</v>
      </c>
      <c r="AU600" s="223" t="s">
        <v>82</v>
      </c>
      <c r="AY600" s="17" t="s">
        <v>168</v>
      </c>
      <c r="BE600" s="224">
        <f>IF(N600="základní",J600,0)</f>
        <v>0</v>
      </c>
      <c r="BF600" s="224">
        <f>IF(N600="snížená",J600,0)</f>
        <v>0</v>
      </c>
      <c r="BG600" s="224">
        <f>IF(N600="zákl. přenesená",J600,0)</f>
        <v>0</v>
      </c>
      <c r="BH600" s="224">
        <f>IF(N600="sníž. přenesená",J600,0)</f>
        <v>0</v>
      </c>
      <c r="BI600" s="224">
        <f>IF(N600="nulová",J600,0)</f>
        <v>0</v>
      </c>
      <c r="BJ600" s="17" t="s">
        <v>80</v>
      </c>
      <c r="BK600" s="224">
        <f>ROUND(I600*H600,2)</f>
        <v>0</v>
      </c>
      <c r="BL600" s="17" t="s">
        <v>175</v>
      </c>
      <c r="BM600" s="223" t="s">
        <v>844</v>
      </c>
    </row>
    <row r="601" s="2" customFormat="1">
      <c r="A601" s="38"/>
      <c r="B601" s="39"/>
      <c r="C601" s="40"/>
      <c r="D601" s="225" t="s">
        <v>177</v>
      </c>
      <c r="E601" s="40"/>
      <c r="F601" s="226" t="s">
        <v>845</v>
      </c>
      <c r="G601" s="40"/>
      <c r="H601" s="40"/>
      <c r="I601" s="227"/>
      <c r="J601" s="40"/>
      <c r="K601" s="40"/>
      <c r="L601" s="44"/>
      <c r="M601" s="228"/>
      <c r="N601" s="229"/>
      <c r="O601" s="84"/>
      <c r="P601" s="84"/>
      <c r="Q601" s="84"/>
      <c r="R601" s="84"/>
      <c r="S601" s="84"/>
      <c r="T601" s="85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T601" s="17" t="s">
        <v>177</v>
      </c>
      <c r="AU601" s="17" t="s">
        <v>82</v>
      </c>
    </row>
    <row r="602" s="2" customFormat="1">
      <c r="A602" s="38"/>
      <c r="B602" s="39"/>
      <c r="C602" s="40"/>
      <c r="D602" s="230" t="s">
        <v>179</v>
      </c>
      <c r="E602" s="40"/>
      <c r="F602" s="231" t="s">
        <v>846</v>
      </c>
      <c r="G602" s="40"/>
      <c r="H602" s="40"/>
      <c r="I602" s="227"/>
      <c r="J602" s="40"/>
      <c r="K602" s="40"/>
      <c r="L602" s="44"/>
      <c r="M602" s="228"/>
      <c r="N602" s="229"/>
      <c r="O602" s="84"/>
      <c r="P602" s="84"/>
      <c r="Q602" s="84"/>
      <c r="R602" s="84"/>
      <c r="S602" s="84"/>
      <c r="T602" s="85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T602" s="17" t="s">
        <v>179</v>
      </c>
      <c r="AU602" s="17" t="s">
        <v>82</v>
      </c>
    </row>
    <row r="603" s="13" customFormat="1">
      <c r="A603" s="13"/>
      <c r="B603" s="232"/>
      <c r="C603" s="233"/>
      <c r="D603" s="225" t="s">
        <v>181</v>
      </c>
      <c r="E603" s="234" t="s">
        <v>19</v>
      </c>
      <c r="F603" s="235" t="s">
        <v>742</v>
      </c>
      <c r="G603" s="233"/>
      <c r="H603" s="234" t="s">
        <v>19</v>
      </c>
      <c r="I603" s="236"/>
      <c r="J603" s="233"/>
      <c r="K603" s="233"/>
      <c r="L603" s="237"/>
      <c r="M603" s="238"/>
      <c r="N603" s="239"/>
      <c r="O603" s="239"/>
      <c r="P603" s="239"/>
      <c r="Q603" s="239"/>
      <c r="R603" s="239"/>
      <c r="S603" s="239"/>
      <c r="T603" s="240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1" t="s">
        <v>181</v>
      </c>
      <c r="AU603" s="241" t="s">
        <v>82</v>
      </c>
      <c r="AV603" s="13" t="s">
        <v>80</v>
      </c>
      <c r="AW603" s="13" t="s">
        <v>33</v>
      </c>
      <c r="AX603" s="13" t="s">
        <v>72</v>
      </c>
      <c r="AY603" s="241" t="s">
        <v>168</v>
      </c>
    </row>
    <row r="604" s="13" customFormat="1">
      <c r="A604" s="13"/>
      <c r="B604" s="232"/>
      <c r="C604" s="233"/>
      <c r="D604" s="225" t="s">
        <v>181</v>
      </c>
      <c r="E604" s="234" t="s">
        <v>19</v>
      </c>
      <c r="F604" s="235" t="s">
        <v>847</v>
      </c>
      <c r="G604" s="233"/>
      <c r="H604" s="234" t="s">
        <v>19</v>
      </c>
      <c r="I604" s="236"/>
      <c r="J604" s="233"/>
      <c r="K604" s="233"/>
      <c r="L604" s="237"/>
      <c r="M604" s="238"/>
      <c r="N604" s="239"/>
      <c r="O604" s="239"/>
      <c r="P604" s="239"/>
      <c r="Q604" s="239"/>
      <c r="R604" s="239"/>
      <c r="S604" s="239"/>
      <c r="T604" s="240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1" t="s">
        <v>181</v>
      </c>
      <c r="AU604" s="241" t="s">
        <v>82</v>
      </c>
      <c r="AV604" s="13" t="s">
        <v>80</v>
      </c>
      <c r="AW604" s="13" t="s">
        <v>33</v>
      </c>
      <c r="AX604" s="13" t="s">
        <v>72</v>
      </c>
      <c r="AY604" s="241" t="s">
        <v>168</v>
      </c>
    </row>
    <row r="605" s="14" customFormat="1">
      <c r="A605" s="14"/>
      <c r="B605" s="242"/>
      <c r="C605" s="243"/>
      <c r="D605" s="225" t="s">
        <v>181</v>
      </c>
      <c r="E605" s="244" t="s">
        <v>19</v>
      </c>
      <c r="F605" s="245" t="s">
        <v>817</v>
      </c>
      <c r="G605" s="243"/>
      <c r="H605" s="246">
        <v>948</v>
      </c>
      <c r="I605" s="247"/>
      <c r="J605" s="243"/>
      <c r="K605" s="243"/>
      <c r="L605" s="248"/>
      <c r="M605" s="249"/>
      <c r="N605" s="250"/>
      <c r="O605" s="250"/>
      <c r="P605" s="250"/>
      <c r="Q605" s="250"/>
      <c r="R605" s="250"/>
      <c r="S605" s="250"/>
      <c r="T605" s="251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2" t="s">
        <v>181</v>
      </c>
      <c r="AU605" s="252" t="s">
        <v>82</v>
      </c>
      <c r="AV605" s="14" t="s">
        <v>82</v>
      </c>
      <c r="AW605" s="14" t="s">
        <v>33</v>
      </c>
      <c r="AX605" s="14" t="s">
        <v>72</v>
      </c>
      <c r="AY605" s="252" t="s">
        <v>168</v>
      </c>
    </row>
    <row r="606" s="2" customFormat="1" ht="24.15" customHeight="1">
      <c r="A606" s="38"/>
      <c r="B606" s="39"/>
      <c r="C606" s="212" t="s">
        <v>848</v>
      </c>
      <c r="D606" s="212" t="s">
        <v>170</v>
      </c>
      <c r="E606" s="213" t="s">
        <v>849</v>
      </c>
      <c r="F606" s="214" t="s">
        <v>850</v>
      </c>
      <c r="G606" s="215" t="s">
        <v>545</v>
      </c>
      <c r="H606" s="216">
        <v>3625.5</v>
      </c>
      <c r="I606" s="217"/>
      <c r="J606" s="218">
        <f>ROUND(I606*H606,2)</f>
        <v>0</v>
      </c>
      <c r="K606" s="214" t="s">
        <v>174</v>
      </c>
      <c r="L606" s="44"/>
      <c r="M606" s="219" t="s">
        <v>19</v>
      </c>
      <c r="N606" s="220" t="s">
        <v>43</v>
      </c>
      <c r="O606" s="84"/>
      <c r="P606" s="221">
        <f>O606*H606</f>
        <v>0</v>
      </c>
      <c r="Q606" s="221">
        <v>0.00011</v>
      </c>
      <c r="R606" s="221">
        <f>Q606*H606</f>
        <v>0.39880500000000002</v>
      </c>
      <c r="S606" s="221">
        <v>0</v>
      </c>
      <c r="T606" s="222">
        <f>S606*H606</f>
        <v>0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223" t="s">
        <v>175</v>
      </c>
      <c r="AT606" s="223" t="s">
        <v>170</v>
      </c>
      <c r="AU606" s="223" t="s">
        <v>82</v>
      </c>
      <c r="AY606" s="17" t="s">
        <v>168</v>
      </c>
      <c r="BE606" s="224">
        <f>IF(N606="základní",J606,0)</f>
        <v>0</v>
      </c>
      <c r="BF606" s="224">
        <f>IF(N606="snížená",J606,0)</f>
        <v>0</v>
      </c>
      <c r="BG606" s="224">
        <f>IF(N606="zákl. přenesená",J606,0)</f>
        <v>0</v>
      </c>
      <c r="BH606" s="224">
        <f>IF(N606="sníž. přenesená",J606,0)</f>
        <v>0</v>
      </c>
      <c r="BI606" s="224">
        <f>IF(N606="nulová",J606,0)</f>
        <v>0</v>
      </c>
      <c r="BJ606" s="17" t="s">
        <v>80</v>
      </c>
      <c r="BK606" s="224">
        <f>ROUND(I606*H606,2)</f>
        <v>0</v>
      </c>
      <c r="BL606" s="17" t="s">
        <v>175</v>
      </c>
      <c r="BM606" s="223" t="s">
        <v>851</v>
      </c>
    </row>
    <row r="607" s="2" customFormat="1">
      <c r="A607" s="38"/>
      <c r="B607" s="39"/>
      <c r="C607" s="40"/>
      <c r="D607" s="225" t="s">
        <v>177</v>
      </c>
      <c r="E607" s="40"/>
      <c r="F607" s="226" t="s">
        <v>852</v>
      </c>
      <c r="G607" s="40"/>
      <c r="H607" s="40"/>
      <c r="I607" s="227"/>
      <c r="J607" s="40"/>
      <c r="K607" s="40"/>
      <c r="L607" s="44"/>
      <c r="M607" s="228"/>
      <c r="N607" s="229"/>
      <c r="O607" s="84"/>
      <c r="P607" s="84"/>
      <c r="Q607" s="84"/>
      <c r="R607" s="84"/>
      <c r="S607" s="84"/>
      <c r="T607" s="85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T607" s="17" t="s">
        <v>177</v>
      </c>
      <c r="AU607" s="17" t="s">
        <v>82</v>
      </c>
    </row>
    <row r="608" s="2" customFormat="1">
      <c r="A608" s="38"/>
      <c r="B608" s="39"/>
      <c r="C608" s="40"/>
      <c r="D608" s="230" t="s">
        <v>179</v>
      </c>
      <c r="E608" s="40"/>
      <c r="F608" s="231" t="s">
        <v>853</v>
      </c>
      <c r="G608" s="40"/>
      <c r="H608" s="40"/>
      <c r="I608" s="227"/>
      <c r="J608" s="40"/>
      <c r="K608" s="40"/>
      <c r="L608" s="44"/>
      <c r="M608" s="228"/>
      <c r="N608" s="229"/>
      <c r="O608" s="84"/>
      <c r="P608" s="84"/>
      <c r="Q608" s="84"/>
      <c r="R608" s="84"/>
      <c r="S608" s="84"/>
      <c r="T608" s="85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T608" s="17" t="s">
        <v>179</v>
      </c>
      <c r="AU608" s="17" t="s">
        <v>82</v>
      </c>
    </row>
    <row r="609" s="13" customFormat="1">
      <c r="A609" s="13"/>
      <c r="B609" s="232"/>
      <c r="C609" s="233"/>
      <c r="D609" s="225" t="s">
        <v>181</v>
      </c>
      <c r="E609" s="234" t="s">
        <v>19</v>
      </c>
      <c r="F609" s="235" t="s">
        <v>742</v>
      </c>
      <c r="G609" s="233"/>
      <c r="H609" s="234" t="s">
        <v>19</v>
      </c>
      <c r="I609" s="236"/>
      <c r="J609" s="233"/>
      <c r="K609" s="233"/>
      <c r="L609" s="237"/>
      <c r="M609" s="238"/>
      <c r="N609" s="239"/>
      <c r="O609" s="239"/>
      <c r="P609" s="239"/>
      <c r="Q609" s="239"/>
      <c r="R609" s="239"/>
      <c r="S609" s="239"/>
      <c r="T609" s="240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1" t="s">
        <v>181</v>
      </c>
      <c r="AU609" s="241" t="s">
        <v>82</v>
      </c>
      <c r="AV609" s="13" t="s">
        <v>80</v>
      </c>
      <c r="AW609" s="13" t="s">
        <v>33</v>
      </c>
      <c r="AX609" s="13" t="s">
        <v>72</v>
      </c>
      <c r="AY609" s="241" t="s">
        <v>168</v>
      </c>
    </row>
    <row r="610" s="13" customFormat="1">
      <c r="A610" s="13"/>
      <c r="B610" s="232"/>
      <c r="C610" s="233"/>
      <c r="D610" s="225" t="s">
        <v>181</v>
      </c>
      <c r="E610" s="234" t="s">
        <v>19</v>
      </c>
      <c r="F610" s="235" t="s">
        <v>847</v>
      </c>
      <c r="G610" s="233"/>
      <c r="H610" s="234" t="s">
        <v>19</v>
      </c>
      <c r="I610" s="236"/>
      <c r="J610" s="233"/>
      <c r="K610" s="233"/>
      <c r="L610" s="237"/>
      <c r="M610" s="238"/>
      <c r="N610" s="239"/>
      <c r="O610" s="239"/>
      <c r="P610" s="239"/>
      <c r="Q610" s="239"/>
      <c r="R610" s="239"/>
      <c r="S610" s="239"/>
      <c r="T610" s="240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1" t="s">
        <v>181</v>
      </c>
      <c r="AU610" s="241" t="s">
        <v>82</v>
      </c>
      <c r="AV610" s="13" t="s">
        <v>80</v>
      </c>
      <c r="AW610" s="13" t="s">
        <v>33</v>
      </c>
      <c r="AX610" s="13" t="s">
        <v>72</v>
      </c>
      <c r="AY610" s="241" t="s">
        <v>168</v>
      </c>
    </row>
    <row r="611" s="14" customFormat="1">
      <c r="A611" s="14"/>
      <c r="B611" s="242"/>
      <c r="C611" s="243"/>
      <c r="D611" s="225" t="s">
        <v>181</v>
      </c>
      <c r="E611" s="244" t="s">
        <v>19</v>
      </c>
      <c r="F611" s="245" t="s">
        <v>824</v>
      </c>
      <c r="G611" s="243"/>
      <c r="H611" s="246">
        <v>998.5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2" t="s">
        <v>181</v>
      </c>
      <c r="AU611" s="252" t="s">
        <v>82</v>
      </c>
      <c r="AV611" s="14" t="s">
        <v>82</v>
      </c>
      <c r="AW611" s="14" t="s">
        <v>33</v>
      </c>
      <c r="AX611" s="14" t="s">
        <v>72</v>
      </c>
      <c r="AY611" s="252" t="s">
        <v>168</v>
      </c>
    </row>
    <row r="612" s="14" customFormat="1">
      <c r="A612" s="14"/>
      <c r="B612" s="242"/>
      <c r="C612" s="243"/>
      <c r="D612" s="225" t="s">
        <v>181</v>
      </c>
      <c r="E612" s="244" t="s">
        <v>19</v>
      </c>
      <c r="F612" s="245" t="s">
        <v>825</v>
      </c>
      <c r="G612" s="243"/>
      <c r="H612" s="246">
        <v>1069</v>
      </c>
      <c r="I612" s="247"/>
      <c r="J612" s="243"/>
      <c r="K612" s="243"/>
      <c r="L612" s="248"/>
      <c r="M612" s="249"/>
      <c r="N612" s="250"/>
      <c r="O612" s="250"/>
      <c r="P612" s="250"/>
      <c r="Q612" s="250"/>
      <c r="R612" s="250"/>
      <c r="S612" s="250"/>
      <c r="T612" s="251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2" t="s">
        <v>181</v>
      </c>
      <c r="AU612" s="252" t="s">
        <v>82</v>
      </c>
      <c r="AV612" s="14" t="s">
        <v>82</v>
      </c>
      <c r="AW612" s="14" t="s">
        <v>33</v>
      </c>
      <c r="AX612" s="14" t="s">
        <v>72</v>
      </c>
      <c r="AY612" s="252" t="s">
        <v>168</v>
      </c>
    </row>
    <row r="613" s="14" customFormat="1">
      <c r="A613" s="14"/>
      <c r="B613" s="242"/>
      <c r="C613" s="243"/>
      <c r="D613" s="225" t="s">
        <v>181</v>
      </c>
      <c r="E613" s="244" t="s">
        <v>19</v>
      </c>
      <c r="F613" s="245" t="s">
        <v>826</v>
      </c>
      <c r="G613" s="243"/>
      <c r="H613" s="246">
        <v>1558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2" t="s">
        <v>181</v>
      </c>
      <c r="AU613" s="252" t="s">
        <v>82</v>
      </c>
      <c r="AV613" s="14" t="s">
        <v>82</v>
      </c>
      <c r="AW613" s="14" t="s">
        <v>33</v>
      </c>
      <c r="AX613" s="14" t="s">
        <v>72</v>
      </c>
      <c r="AY613" s="252" t="s">
        <v>168</v>
      </c>
    </row>
    <row r="614" s="2" customFormat="1" ht="24.15" customHeight="1">
      <c r="A614" s="38"/>
      <c r="B614" s="39"/>
      <c r="C614" s="212" t="s">
        <v>854</v>
      </c>
      <c r="D614" s="212" t="s">
        <v>170</v>
      </c>
      <c r="E614" s="213" t="s">
        <v>855</v>
      </c>
      <c r="F614" s="214" t="s">
        <v>856</v>
      </c>
      <c r="G614" s="215" t="s">
        <v>545</v>
      </c>
      <c r="H614" s="216">
        <v>6909</v>
      </c>
      <c r="I614" s="217"/>
      <c r="J614" s="218">
        <f>ROUND(I614*H614,2)</f>
        <v>0</v>
      </c>
      <c r="K614" s="214" t="s">
        <v>174</v>
      </c>
      <c r="L614" s="44"/>
      <c r="M614" s="219" t="s">
        <v>19</v>
      </c>
      <c r="N614" s="220" t="s">
        <v>43</v>
      </c>
      <c r="O614" s="84"/>
      <c r="P614" s="221">
        <f>O614*H614</f>
        <v>0</v>
      </c>
      <c r="Q614" s="221">
        <v>0.00064999999999999997</v>
      </c>
      <c r="R614" s="221">
        <f>Q614*H614</f>
        <v>4.49085</v>
      </c>
      <c r="S614" s="221">
        <v>0</v>
      </c>
      <c r="T614" s="222">
        <f>S614*H614</f>
        <v>0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223" t="s">
        <v>175</v>
      </c>
      <c r="AT614" s="223" t="s">
        <v>170</v>
      </c>
      <c r="AU614" s="223" t="s">
        <v>82</v>
      </c>
      <c r="AY614" s="17" t="s">
        <v>168</v>
      </c>
      <c r="BE614" s="224">
        <f>IF(N614="základní",J614,0)</f>
        <v>0</v>
      </c>
      <c r="BF614" s="224">
        <f>IF(N614="snížená",J614,0)</f>
        <v>0</v>
      </c>
      <c r="BG614" s="224">
        <f>IF(N614="zákl. přenesená",J614,0)</f>
        <v>0</v>
      </c>
      <c r="BH614" s="224">
        <f>IF(N614="sníž. přenesená",J614,0)</f>
        <v>0</v>
      </c>
      <c r="BI614" s="224">
        <f>IF(N614="nulová",J614,0)</f>
        <v>0</v>
      </c>
      <c r="BJ614" s="17" t="s">
        <v>80</v>
      </c>
      <c r="BK614" s="224">
        <f>ROUND(I614*H614,2)</f>
        <v>0</v>
      </c>
      <c r="BL614" s="17" t="s">
        <v>175</v>
      </c>
      <c r="BM614" s="223" t="s">
        <v>857</v>
      </c>
    </row>
    <row r="615" s="2" customFormat="1">
      <c r="A615" s="38"/>
      <c r="B615" s="39"/>
      <c r="C615" s="40"/>
      <c r="D615" s="225" t="s">
        <v>177</v>
      </c>
      <c r="E615" s="40"/>
      <c r="F615" s="226" t="s">
        <v>858</v>
      </c>
      <c r="G615" s="40"/>
      <c r="H615" s="40"/>
      <c r="I615" s="227"/>
      <c r="J615" s="40"/>
      <c r="K615" s="40"/>
      <c r="L615" s="44"/>
      <c r="M615" s="228"/>
      <c r="N615" s="229"/>
      <c r="O615" s="84"/>
      <c r="P615" s="84"/>
      <c r="Q615" s="84"/>
      <c r="R615" s="84"/>
      <c r="S615" s="84"/>
      <c r="T615" s="85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T615" s="17" t="s">
        <v>177</v>
      </c>
      <c r="AU615" s="17" t="s">
        <v>82</v>
      </c>
    </row>
    <row r="616" s="2" customFormat="1">
      <c r="A616" s="38"/>
      <c r="B616" s="39"/>
      <c r="C616" s="40"/>
      <c r="D616" s="230" t="s">
        <v>179</v>
      </c>
      <c r="E616" s="40"/>
      <c r="F616" s="231" t="s">
        <v>859</v>
      </c>
      <c r="G616" s="40"/>
      <c r="H616" s="40"/>
      <c r="I616" s="227"/>
      <c r="J616" s="40"/>
      <c r="K616" s="40"/>
      <c r="L616" s="44"/>
      <c r="M616" s="228"/>
      <c r="N616" s="229"/>
      <c r="O616" s="84"/>
      <c r="P616" s="84"/>
      <c r="Q616" s="84"/>
      <c r="R616" s="84"/>
      <c r="S616" s="84"/>
      <c r="T616" s="85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T616" s="17" t="s">
        <v>179</v>
      </c>
      <c r="AU616" s="17" t="s">
        <v>82</v>
      </c>
    </row>
    <row r="617" s="2" customFormat="1">
      <c r="A617" s="38"/>
      <c r="B617" s="39"/>
      <c r="C617" s="40"/>
      <c r="D617" s="225" t="s">
        <v>196</v>
      </c>
      <c r="E617" s="40"/>
      <c r="F617" s="253" t="s">
        <v>860</v>
      </c>
      <c r="G617" s="40"/>
      <c r="H617" s="40"/>
      <c r="I617" s="227"/>
      <c r="J617" s="40"/>
      <c r="K617" s="40"/>
      <c r="L617" s="44"/>
      <c r="M617" s="228"/>
      <c r="N617" s="229"/>
      <c r="O617" s="84"/>
      <c r="P617" s="84"/>
      <c r="Q617" s="84"/>
      <c r="R617" s="84"/>
      <c r="S617" s="84"/>
      <c r="T617" s="85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T617" s="17" t="s">
        <v>196</v>
      </c>
      <c r="AU617" s="17" t="s">
        <v>82</v>
      </c>
    </row>
    <row r="618" s="13" customFormat="1">
      <c r="A618" s="13"/>
      <c r="B618" s="232"/>
      <c r="C618" s="233"/>
      <c r="D618" s="225" t="s">
        <v>181</v>
      </c>
      <c r="E618" s="234" t="s">
        <v>19</v>
      </c>
      <c r="F618" s="235" t="s">
        <v>742</v>
      </c>
      <c r="G618" s="233"/>
      <c r="H618" s="234" t="s">
        <v>19</v>
      </c>
      <c r="I618" s="236"/>
      <c r="J618" s="233"/>
      <c r="K618" s="233"/>
      <c r="L618" s="237"/>
      <c r="M618" s="238"/>
      <c r="N618" s="239"/>
      <c r="O618" s="239"/>
      <c r="P618" s="239"/>
      <c r="Q618" s="239"/>
      <c r="R618" s="239"/>
      <c r="S618" s="239"/>
      <c r="T618" s="240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1" t="s">
        <v>181</v>
      </c>
      <c r="AU618" s="241" t="s">
        <v>82</v>
      </c>
      <c r="AV618" s="13" t="s">
        <v>80</v>
      </c>
      <c r="AW618" s="13" t="s">
        <v>33</v>
      </c>
      <c r="AX618" s="13" t="s">
        <v>72</v>
      </c>
      <c r="AY618" s="241" t="s">
        <v>168</v>
      </c>
    </row>
    <row r="619" s="13" customFormat="1">
      <c r="A619" s="13"/>
      <c r="B619" s="232"/>
      <c r="C619" s="233"/>
      <c r="D619" s="225" t="s">
        <v>181</v>
      </c>
      <c r="E619" s="234" t="s">
        <v>19</v>
      </c>
      <c r="F619" s="235" t="s">
        <v>847</v>
      </c>
      <c r="G619" s="233"/>
      <c r="H619" s="234" t="s">
        <v>19</v>
      </c>
      <c r="I619" s="236"/>
      <c r="J619" s="233"/>
      <c r="K619" s="233"/>
      <c r="L619" s="237"/>
      <c r="M619" s="238"/>
      <c r="N619" s="239"/>
      <c r="O619" s="239"/>
      <c r="P619" s="239"/>
      <c r="Q619" s="239"/>
      <c r="R619" s="239"/>
      <c r="S619" s="239"/>
      <c r="T619" s="240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1" t="s">
        <v>181</v>
      </c>
      <c r="AU619" s="241" t="s">
        <v>82</v>
      </c>
      <c r="AV619" s="13" t="s">
        <v>80</v>
      </c>
      <c r="AW619" s="13" t="s">
        <v>33</v>
      </c>
      <c r="AX619" s="13" t="s">
        <v>72</v>
      </c>
      <c r="AY619" s="241" t="s">
        <v>168</v>
      </c>
    </row>
    <row r="620" s="14" customFormat="1">
      <c r="A620" s="14"/>
      <c r="B620" s="242"/>
      <c r="C620" s="243"/>
      <c r="D620" s="225" t="s">
        <v>181</v>
      </c>
      <c r="E620" s="244" t="s">
        <v>19</v>
      </c>
      <c r="F620" s="245" t="s">
        <v>833</v>
      </c>
      <c r="G620" s="243"/>
      <c r="H620" s="246">
        <v>6909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2" t="s">
        <v>181</v>
      </c>
      <c r="AU620" s="252" t="s">
        <v>82</v>
      </c>
      <c r="AV620" s="14" t="s">
        <v>82</v>
      </c>
      <c r="AW620" s="14" t="s">
        <v>33</v>
      </c>
      <c r="AX620" s="14" t="s">
        <v>72</v>
      </c>
      <c r="AY620" s="252" t="s">
        <v>168</v>
      </c>
    </row>
    <row r="621" s="2" customFormat="1" ht="24.15" customHeight="1">
      <c r="A621" s="38"/>
      <c r="B621" s="39"/>
      <c r="C621" s="212" t="s">
        <v>861</v>
      </c>
      <c r="D621" s="212" t="s">
        <v>170</v>
      </c>
      <c r="E621" s="213" t="s">
        <v>862</v>
      </c>
      <c r="F621" s="214" t="s">
        <v>863</v>
      </c>
      <c r="G621" s="215" t="s">
        <v>545</v>
      </c>
      <c r="H621" s="216">
        <v>119.5</v>
      </c>
      <c r="I621" s="217"/>
      <c r="J621" s="218">
        <f>ROUND(I621*H621,2)</f>
        <v>0</v>
      </c>
      <c r="K621" s="214" t="s">
        <v>174</v>
      </c>
      <c r="L621" s="44"/>
      <c r="M621" s="219" t="s">
        <v>19</v>
      </c>
      <c r="N621" s="220" t="s">
        <v>43</v>
      </c>
      <c r="O621" s="84"/>
      <c r="P621" s="221">
        <f>O621*H621</f>
        <v>0</v>
      </c>
      <c r="Q621" s="221">
        <v>0.00038000000000000002</v>
      </c>
      <c r="R621" s="221">
        <f>Q621*H621</f>
        <v>0.045410000000000006</v>
      </c>
      <c r="S621" s="221">
        <v>0</v>
      </c>
      <c r="T621" s="222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23" t="s">
        <v>175</v>
      </c>
      <c r="AT621" s="223" t="s">
        <v>170</v>
      </c>
      <c r="AU621" s="223" t="s">
        <v>82</v>
      </c>
      <c r="AY621" s="17" t="s">
        <v>168</v>
      </c>
      <c r="BE621" s="224">
        <f>IF(N621="základní",J621,0)</f>
        <v>0</v>
      </c>
      <c r="BF621" s="224">
        <f>IF(N621="snížená",J621,0)</f>
        <v>0</v>
      </c>
      <c r="BG621" s="224">
        <f>IF(N621="zákl. přenesená",J621,0)</f>
        <v>0</v>
      </c>
      <c r="BH621" s="224">
        <f>IF(N621="sníž. přenesená",J621,0)</f>
        <v>0</v>
      </c>
      <c r="BI621" s="224">
        <f>IF(N621="nulová",J621,0)</f>
        <v>0</v>
      </c>
      <c r="BJ621" s="17" t="s">
        <v>80</v>
      </c>
      <c r="BK621" s="224">
        <f>ROUND(I621*H621,2)</f>
        <v>0</v>
      </c>
      <c r="BL621" s="17" t="s">
        <v>175</v>
      </c>
      <c r="BM621" s="223" t="s">
        <v>864</v>
      </c>
    </row>
    <row r="622" s="2" customFormat="1">
      <c r="A622" s="38"/>
      <c r="B622" s="39"/>
      <c r="C622" s="40"/>
      <c r="D622" s="225" t="s">
        <v>177</v>
      </c>
      <c r="E622" s="40"/>
      <c r="F622" s="226" t="s">
        <v>865</v>
      </c>
      <c r="G622" s="40"/>
      <c r="H622" s="40"/>
      <c r="I622" s="227"/>
      <c r="J622" s="40"/>
      <c r="K622" s="40"/>
      <c r="L622" s="44"/>
      <c r="M622" s="228"/>
      <c r="N622" s="229"/>
      <c r="O622" s="84"/>
      <c r="P622" s="84"/>
      <c r="Q622" s="84"/>
      <c r="R622" s="84"/>
      <c r="S622" s="84"/>
      <c r="T622" s="85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T622" s="17" t="s">
        <v>177</v>
      </c>
      <c r="AU622" s="17" t="s">
        <v>82</v>
      </c>
    </row>
    <row r="623" s="2" customFormat="1">
      <c r="A623" s="38"/>
      <c r="B623" s="39"/>
      <c r="C623" s="40"/>
      <c r="D623" s="230" t="s">
        <v>179</v>
      </c>
      <c r="E623" s="40"/>
      <c r="F623" s="231" t="s">
        <v>866</v>
      </c>
      <c r="G623" s="40"/>
      <c r="H623" s="40"/>
      <c r="I623" s="227"/>
      <c r="J623" s="40"/>
      <c r="K623" s="40"/>
      <c r="L623" s="44"/>
      <c r="M623" s="228"/>
      <c r="N623" s="229"/>
      <c r="O623" s="84"/>
      <c r="P623" s="84"/>
      <c r="Q623" s="84"/>
      <c r="R623" s="84"/>
      <c r="S623" s="84"/>
      <c r="T623" s="85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T623" s="17" t="s">
        <v>179</v>
      </c>
      <c r="AU623" s="17" t="s">
        <v>82</v>
      </c>
    </row>
    <row r="624" s="13" customFormat="1">
      <c r="A624" s="13"/>
      <c r="B624" s="232"/>
      <c r="C624" s="233"/>
      <c r="D624" s="225" t="s">
        <v>181</v>
      </c>
      <c r="E624" s="234" t="s">
        <v>19</v>
      </c>
      <c r="F624" s="235" t="s">
        <v>742</v>
      </c>
      <c r="G624" s="233"/>
      <c r="H624" s="234" t="s">
        <v>19</v>
      </c>
      <c r="I624" s="236"/>
      <c r="J624" s="233"/>
      <c r="K624" s="233"/>
      <c r="L624" s="237"/>
      <c r="M624" s="238"/>
      <c r="N624" s="239"/>
      <c r="O624" s="239"/>
      <c r="P624" s="239"/>
      <c r="Q624" s="239"/>
      <c r="R624" s="239"/>
      <c r="S624" s="239"/>
      <c r="T624" s="240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1" t="s">
        <v>181</v>
      </c>
      <c r="AU624" s="241" t="s">
        <v>82</v>
      </c>
      <c r="AV624" s="13" t="s">
        <v>80</v>
      </c>
      <c r="AW624" s="13" t="s">
        <v>33</v>
      </c>
      <c r="AX624" s="13" t="s">
        <v>72</v>
      </c>
      <c r="AY624" s="241" t="s">
        <v>168</v>
      </c>
    </row>
    <row r="625" s="13" customFormat="1">
      <c r="A625" s="13"/>
      <c r="B625" s="232"/>
      <c r="C625" s="233"/>
      <c r="D625" s="225" t="s">
        <v>181</v>
      </c>
      <c r="E625" s="234" t="s">
        <v>19</v>
      </c>
      <c r="F625" s="235" t="s">
        <v>847</v>
      </c>
      <c r="G625" s="233"/>
      <c r="H625" s="234" t="s">
        <v>19</v>
      </c>
      <c r="I625" s="236"/>
      <c r="J625" s="233"/>
      <c r="K625" s="233"/>
      <c r="L625" s="237"/>
      <c r="M625" s="238"/>
      <c r="N625" s="239"/>
      <c r="O625" s="239"/>
      <c r="P625" s="239"/>
      <c r="Q625" s="239"/>
      <c r="R625" s="239"/>
      <c r="S625" s="239"/>
      <c r="T625" s="240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1" t="s">
        <v>181</v>
      </c>
      <c r="AU625" s="241" t="s">
        <v>82</v>
      </c>
      <c r="AV625" s="13" t="s">
        <v>80</v>
      </c>
      <c r="AW625" s="13" t="s">
        <v>33</v>
      </c>
      <c r="AX625" s="13" t="s">
        <v>72</v>
      </c>
      <c r="AY625" s="241" t="s">
        <v>168</v>
      </c>
    </row>
    <row r="626" s="14" customFormat="1">
      <c r="A626" s="14"/>
      <c r="B626" s="242"/>
      <c r="C626" s="243"/>
      <c r="D626" s="225" t="s">
        <v>181</v>
      </c>
      <c r="E626" s="244" t="s">
        <v>19</v>
      </c>
      <c r="F626" s="245" t="s">
        <v>840</v>
      </c>
      <c r="G626" s="243"/>
      <c r="H626" s="246">
        <v>119.5</v>
      </c>
      <c r="I626" s="247"/>
      <c r="J626" s="243"/>
      <c r="K626" s="243"/>
      <c r="L626" s="248"/>
      <c r="M626" s="249"/>
      <c r="N626" s="250"/>
      <c r="O626" s="250"/>
      <c r="P626" s="250"/>
      <c r="Q626" s="250"/>
      <c r="R626" s="250"/>
      <c r="S626" s="250"/>
      <c r="T626" s="251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2" t="s">
        <v>181</v>
      </c>
      <c r="AU626" s="252" t="s">
        <v>82</v>
      </c>
      <c r="AV626" s="14" t="s">
        <v>82</v>
      </c>
      <c r="AW626" s="14" t="s">
        <v>33</v>
      </c>
      <c r="AX626" s="14" t="s">
        <v>72</v>
      </c>
      <c r="AY626" s="252" t="s">
        <v>168</v>
      </c>
    </row>
    <row r="627" s="2" customFormat="1" ht="16.5" customHeight="1">
      <c r="A627" s="38"/>
      <c r="B627" s="39"/>
      <c r="C627" s="212" t="s">
        <v>867</v>
      </c>
      <c r="D627" s="212" t="s">
        <v>170</v>
      </c>
      <c r="E627" s="213" t="s">
        <v>868</v>
      </c>
      <c r="F627" s="214" t="s">
        <v>869</v>
      </c>
      <c r="G627" s="215" t="s">
        <v>545</v>
      </c>
      <c r="H627" s="216">
        <v>11602</v>
      </c>
      <c r="I627" s="217"/>
      <c r="J627" s="218">
        <f>ROUND(I627*H627,2)</f>
        <v>0</v>
      </c>
      <c r="K627" s="214" t="s">
        <v>174</v>
      </c>
      <c r="L627" s="44"/>
      <c r="M627" s="219" t="s">
        <v>19</v>
      </c>
      <c r="N627" s="220" t="s">
        <v>43</v>
      </c>
      <c r="O627" s="84"/>
      <c r="P627" s="221">
        <f>O627*H627</f>
        <v>0</v>
      </c>
      <c r="Q627" s="221">
        <v>0</v>
      </c>
      <c r="R627" s="221">
        <f>Q627*H627</f>
        <v>0</v>
      </c>
      <c r="S627" s="221">
        <v>0</v>
      </c>
      <c r="T627" s="222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23" t="s">
        <v>175</v>
      </c>
      <c r="AT627" s="223" t="s">
        <v>170</v>
      </c>
      <c r="AU627" s="223" t="s">
        <v>82</v>
      </c>
      <c r="AY627" s="17" t="s">
        <v>168</v>
      </c>
      <c r="BE627" s="224">
        <f>IF(N627="základní",J627,0)</f>
        <v>0</v>
      </c>
      <c r="BF627" s="224">
        <f>IF(N627="snížená",J627,0)</f>
        <v>0</v>
      </c>
      <c r="BG627" s="224">
        <f>IF(N627="zákl. přenesená",J627,0)</f>
        <v>0</v>
      </c>
      <c r="BH627" s="224">
        <f>IF(N627="sníž. přenesená",J627,0)</f>
        <v>0</v>
      </c>
      <c r="BI627" s="224">
        <f>IF(N627="nulová",J627,0)</f>
        <v>0</v>
      </c>
      <c r="BJ627" s="17" t="s">
        <v>80</v>
      </c>
      <c r="BK627" s="224">
        <f>ROUND(I627*H627,2)</f>
        <v>0</v>
      </c>
      <c r="BL627" s="17" t="s">
        <v>175</v>
      </c>
      <c r="BM627" s="223" t="s">
        <v>870</v>
      </c>
    </row>
    <row r="628" s="2" customFormat="1">
      <c r="A628" s="38"/>
      <c r="B628" s="39"/>
      <c r="C628" s="40"/>
      <c r="D628" s="225" t="s">
        <v>177</v>
      </c>
      <c r="E628" s="40"/>
      <c r="F628" s="226" t="s">
        <v>871</v>
      </c>
      <c r="G628" s="40"/>
      <c r="H628" s="40"/>
      <c r="I628" s="227"/>
      <c r="J628" s="40"/>
      <c r="K628" s="40"/>
      <c r="L628" s="44"/>
      <c r="M628" s="228"/>
      <c r="N628" s="229"/>
      <c r="O628" s="84"/>
      <c r="P628" s="84"/>
      <c r="Q628" s="84"/>
      <c r="R628" s="84"/>
      <c r="S628" s="84"/>
      <c r="T628" s="85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T628" s="17" t="s">
        <v>177</v>
      </c>
      <c r="AU628" s="17" t="s">
        <v>82</v>
      </c>
    </row>
    <row r="629" s="2" customFormat="1">
      <c r="A629" s="38"/>
      <c r="B629" s="39"/>
      <c r="C629" s="40"/>
      <c r="D629" s="230" t="s">
        <v>179</v>
      </c>
      <c r="E629" s="40"/>
      <c r="F629" s="231" t="s">
        <v>872</v>
      </c>
      <c r="G629" s="40"/>
      <c r="H629" s="40"/>
      <c r="I629" s="227"/>
      <c r="J629" s="40"/>
      <c r="K629" s="40"/>
      <c r="L629" s="44"/>
      <c r="M629" s="228"/>
      <c r="N629" s="229"/>
      <c r="O629" s="84"/>
      <c r="P629" s="84"/>
      <c r="Q629" s="84"/>
      <c r="R629" s="84"/>
      <c r="S629" s="84"/>
      <c r="T629" s="85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T629" s="17" t="s">
        <v>179</v>
      </c>
      <c r="AU629" s="17" t="s">
        <v>82</v>
      </c>
    </row>
    <row r="630" s="13" customFormat="1">
      <c r="A630" s="13"/>
      <c r="B630" s="232"/>
      <c r="C630" s="233"/>
      <c r="D630" s="225" t="s">
        <v>181</v>
      </c>
      <c r="E630" s="234" t="s">
        <v>19</v>
      </c>
      <c r="F630" s="235" t="s">
        <v>742</v>
      </c>
      <c r="G630" s="233"/>
      <c r="H630" s="234" t="s">
        <v>19</v>
      </c>
      <c r="I630" s="236"/>
      <c r="J630" s="233"/>
      <c r="K630" s="233"/>
      <c r="L630" s="237"/>
      <c r="M630" s="238"/>
      <c r="N630" s="239"/>
      <c r="O630" s="239"/>
      <c r="P630" s="239"/>
      <c r="Q630" s="239"/>
      <c r="R630" s="239"/>
      <c r="S630" s="239"/>
      <c r="T630" s="240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1" t="s">
        <v>181</v>
      </c>
      <c r="AU630" s="241" t="s">
        <v>82</v>
      </c>
      <c r="AV630" s="13" t="s">
        <v>80</v>
      </c>
      <c r="AW630" s="13" t="s">
        <v>33</v>
      </c>
      <c r="AX630" s="13" t="s">
        <v>72</v>
      </c>
      <c r="AY630" s="241" t="s">
        <v>168</v>
      </c>
    </row>
    <row r="631" s="13" customFormat="1">
      <c r="A631" s="13"/>
      <c r="B631" s="232"/>
      <c r="C631" s="233"/>
      <c r="D631" s="225" t="s">
        <v>181</v>
      </c>
      <c r="E631" s="234" t="s">
        <v>19</v>
      </c>
      <c r="F631" s="235" t="s">
        <v>816</v>
      </c>
      <c r="G631" s="233"/>
      <c r="H631" s="234" t="s">
        <v>19</v>
      </c>
      <c r="I631" s="236"/>
      <c r="J631" s="233"/>
      <c r="K631" s="233"/>
      <c r="L631" s="237"/>
      <c r="M631" s="238"/>
      <c r="N631" s="239"/>
      <c r="O631" s="239"/>
      <c r="P631" s="239"/>
      <c r="Q631" s="239"/>
      <c r="R631" s="239"/>
      <c r="S631" s="239"/>
      <c r="T631" s="240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1" t="s">
        <v>181</v>
      </c>
      <c r="AU631" s="241" t="s">
        <v>82</v>
      </c>
      <c r="AV631" s="13" t="s">
        <v>80</v>
      </c>
      <c r="AW631" s="13" t="s">
        <v>33</v>
      </c>
      <c r="AX631" s="13" t="s">
        <v>72</v>
      </c>
      <c r="AY631" s="241" t="s">
        <v>168</v>
      </c>
    </row>
    <row r="632" s="14" customFormat="1">
      <c r="A632" s="14"/>
      <c r="B632" s="242"/>
      <c r="C632" s="243"/>
      <c r="D632" s="225" t="s">
        <v>181</v>
      </c>
      <c r="E632" s="244" t="s">
        <v>19</v>
      </c>
      <c r="F632" s="245" t="s">
        <v>817</v>
      </c>
      <c r="G632" s="243"/>
      <c r="H632" s="246">
        <v>948</v>
      </c>
      <c r="I632" s="247"/>
      <c r="J632" s="243"/>
      <c r="K632" s="243"/>
      <c r="L632" s="248"/>
      <c r="M632" s="249"/>
      <c r="N632" s="250"/>
      <c r="O632" s="250"/>
      <c r="P632" s="250"/>
      <c r="Q632" s="250"/>
      <c r="R632" s="250"/>
      <c r="S632" s="250"/>
      <c r="T632" s="251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2" t="s">
        <v>181</v>
      </c>
      <c r="AU632" s="252" t="s">
        <v>82</v>
      </c>
      <c r="AV632" s="14" t="s">
        <v>82</v>
      </c>
      <c r="AW632" s="14" t="s">
        <v>33</v>
      </c>
      <c r="AX632" s="14" t="s">
        <v>72</v>
      </c>
      <c r="AY632" s="252" t="s">
        <v>168</v>
      </c>
    </row>
    <row r="633" s="14" customFormat="1">
      <c r="A633" s="14"/>
      <c r="B633" s="242"/>
      <c r="C633" s="243"/>
      <c r="D633" s="225" t="s">
        <v>181</v>
      </c>
      <c r="E633" s="244" t="s">
        <v>19</v>
      </c>
      <c r="F633" s="245" t="s">
        <v>824</v>
      </c>
      <c r="G633" s="243"/>
      <c r="H633" s="246">
        <v>998.5</v>
      </c>
      <c r="I633" s="247"/>
      <c r="J633" s="243"/>
      <c r="K633" s="243"/>
      <c r="L633" s="248"/>
      <c r="M633" s="249"/>
      <c r="N633" s="250"/>
      <c r="O633" s="250"/>
      <c r="P633" s="250"/>
      <c r="Q633" s="250"/>
      <c r="R633" s="250"/>
      <c r="S633" s="250"/>
      <c r="T633" s="251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2" t="s">
        <v>181</v>
      </c>
      <c r="AU633" s="252" t="s">
        <v>82</v>
      </c>
      <c r="AV633" s="14" t="s">
        <v>82</v>
      </c>
      <c r="AW633" s="14" t="s">
        <v>33</v>
      </c>
      <c r="AX633" s="14" t="s">
        <v>72</v>
      </c>
      <c r="AY633" s="252" t="s">
        <v>168</v>
      </c>
    </row>
    <row r="634" s="14" customFormat="1">
      <c r="A634" s="14"/>
      <c r="B634" s="242"/>
      <c r="C634" s="243"/>
      <c r="D634" s="225" t="s">
        <v>181</v>
      </c>
      <c r="E634" s="244" t="s">
        <v>19</v>
      </c>
      <c r="F634" s="245" t="s">
        <v>825</v>
      </c>
      <c r="G634" s="243"/>
      <c r="H634" s="246">
        <v>1069</v>
      </c>
      <c r="I634" s="247"/>
      <c r="J634" s="243"/>
      <c r="K634" s="243"/>
      <c r="L634" s="248"/>
      <c r="M634" s="249"/>
      <c r="N634" s="250"/>
      <c r="O634" s="250"/>
      <c r="P634" s="250"/>
      <c r="Q634" s="250"/>
      <c r="R634" s="250"/>
      <c r="S634" s="250"/>
      <c r="T634" s="251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2" t="s">
        <v>181</v>
      </c>
      <c r="AU634" s="252" t="s">
        <v>82</v>
      </c>
      <c r="AV634" s="14" t="s">
        <v>82</v>
      </c>
      <c r="AW634" s="14" t="s">
        <v>33</v>
      </c>
      <c r="AX634" s="14" t="s">
        <v>72</v>
      </c>
      <c r="AY634" s="252" t="s">
        <v>168</v>
      </c>
    </row>
    <row r="635" s="14" customFormat="1">
      <c r="A635" s="14"/>
      <c r="B635" s="242"/>
      <c r="C635" s="243"/>
      <c r="D635" s="225" t="s">
        <v>181</v>
      </c>
      <c r="E635" s="244" t="s">
        <v>19</v>
      </c>
      <c r="F635" s="245" t="s">
        <v>826</v>
      </c>
      <c r="G635" s="243"/>
      <c r="H635" s="246">
        <v>1558</v>
      </c>
      <c r="I635" s="247"/>
      <c r="J635" s="243"/>
      <c r="K635" s="243"/>
      <c r="L635" s="248"/>
      <c r="M635" s="249"/>
      <c r="N635" s="250"/>
      <c r="O635" s="250"/>
      <c r="P635" s="250"/>
      <c r="Q635" s="250"/>
      <c r="R635" s="250"/>
      <c r="S635" s="250"/>
      <c r="T635" s="251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2" t="s">
        <v>181</v>
      </c>
      <c r="AU635" s="252" t="s">
        <v>82</v>
      </c>
      <c r="AV635" s="14" t="s">
        <v>82</v>
      </c>
      <c r="AW635" s="14" t="s">
        <v>33</v>
      </c>
      <c r="AX635" s="14" t="s">
        <v>72</v>
      </c>
      <c r="AY635" s="252" t="s">
        <v>168</v>
      </c>
    </row>
    <row r="636" s="14" customFormat="1">
      <c r="A636" s="14"/>
      <c r="B636" s="242"/>
      <c r="C636" s="243"/>
      <c r="D636" s="225" t="s">
        <v>181</v>
      </c>
      <c r="E636" s="244" t="s">
        <v>19</v>
      </c>
      <c r="F636" s="245" t="s">
        <v>833</v>
      </c>
      <c r="G636" s="243"/>
      <c r="H636" s="246">
        <v>6909</v>
      </c>
      <c r="I636" s="247"/>
      <c r="J636" s="243"/>
      <c r="K636" s="243"/>
      <c r="L636" s="248"/>
      <c r="M636" s="249"/>
      <c r="N636" s="250"/>
      <c r="O636" s="250"/>
      <c r="P636" s="250"/>
      <c r="Q636" s="250"/>
      <c r="R636" s="250"/>
      <c r="S636" s="250"/>
      <c r="T636" s="251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2" t="s">
        <v>181</v>
      </c>
      <c r="AU636" s="252" t="s">
        <v>82</v>
      </c>
      <c r="AV636" s="14" t="s">
        <v>82</v>
      </c>
      <c r="AW636" s="14" t="s">
        <v>33</v>
      </c>
      <c r="AX636" s="14" t="s">
        <v>72</v>
      </c>
      <c r="AY636" s="252" t="s">
        <v>168</v>
      </c>
    </row>
    <row r="637" s="14" customFormat="1">
      <c r="A637" s="14"/>
      <c r="B637" s="242"/>
      <c r="C637" s="243"/>
      <c r="D637" s="225" t="s">
        <v>181</v>
      </c>
      <c r="E637" s="244" t="s">
        <v>19</v>
      </c>
      <c r="F637" s="245" t="s">
        <v>840</v>
      </c>
      <c r="G637" s="243"/>
      <c r="H637" s="246">
        <v>119.5</v>
      </c>
      <c r="I637" s="247"/>
      <c r="J637" s="243"/>
      <c r="K637" s="243"/>
      <c r="L637" s="248"/>
      <c r="M637" s="249"/>
      <c r="N637" s="250"/>
      <c r="O637" s="250"/>
      <c r="P637" s="250"/>
      <c r="Q637" s="250"/>
      <c r="R637" s="250"/>
      <c r="S637" s="250"/>
      <c r="T637" s="251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2" t="s">
        <v>181</v>
      </c>
      <c r="AU637" s="252" t="s">
        <v>82</v>
      </c>
      <c r="AV637" s="14" t="s">
        <v>82</v>
      </c>
      <c r="AW637" s="14" t="s">
        <v>33</v>
      </c>
      <c r="AX637" s="14" t="s">
        <v>72</v>
      </c>
      <c r="AY637" s="252" t="s">
        <v>168</v>
      </c>
    </row>
    <row r="638" s="2" customFormat="1" ht="24.15" customHeight="1">
      <c r="A638" s="38"/>
      <c r="B638" s="39"/>
      <c r="C638" s="212" t="s">
        <v>873</v>
      </c>
      <c r="D638" s="212" t="s">
        <v>170</v>
      </c>
      <c r="E638" s="213" t="s">
        <v>874</v>
      </c>
      <c r="F638" s="214" t="s">
        <v>875</v>
      </c>
      <c r="G638" s="215" t="s">
        <v>545</v>
      </c>
      <c r="H638" s="216">
        <v>1795</v>
      </c>
      <c r="I638" s="217"/>
      <c r="J638" s="218">
        <f>ROUND(I638*H638,2)</f>
        <v>0</v>
      </c>
      <c r="K638" s="214" t="s">
        <v>174</v>
      </c>
      <c r="L638" s="44"/>
      <c r="M638" s="219" t="s">
        <v>19</v>
      </c>
      <c r="N638" s="220" t="s">
        <v>43</v>
      </c>
      <c r="O638" s="84"/>
      <c r="P638" s="221">
        <f>O638*H638</f>
        <v>0</v>
      </c>
      <c r="Q638" s="221">
        <v>0.16370999999999999</v>
      </c>
      <c r="R638" s="221">
        <f>Q638*H638</f>
        <v>293.85944999999998</v>
      </c>
      <c r="S638" s="221">
        <v>0</v>
      </c>
      <c r="T638" s="222">
        <f>S638*H638</f>
        <v>0</v>
      </c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R638" s="223" t="s">
        <v>175</v>
      </c>
      <c r="AT638" s="223" t="s">
        <v>170</v>
      </c>
      <c r="AU638" s="223" t="s">
        <v>82</v>
      </c>
      <c r="AY638" s="17" t="s">
        <v>168</v>
      </c>
      <c r="BE638" s="224">
        <f>IF(N638="základní",J638,0)</f>
        <v>0</v>
      </c>
      <c r="BF638" s="224">
        <f>IF(N638="snížená",J638,0)</f>
        <v>0</v>
      </c>
      <c r="BG638" s="224">
        <f>IF(N638="zákl. přenesená",J638,0)</f>
        <v>0</v>
      </c>
      <c r="BH638" s="224">
        <f>IF(N638="sníž. přenesená",J638,0)</f>
        <v>0</v>
      </c>
      <c r="BI638" s="224">
        <f>IF(N638="nulová",J638,0)</f>
        <v>0</v>
      </c>
      <c r="BJ638" s="17" t="s">
        <v>80</v>
      </c>
      <c r="BK638" s="224">
        <f>ROUND(I638*H638,2)</f>
        <v>0</v>
      </c>
      <c r="BL638" s="17" t="s">
        <v>175</v>
      </c>
      <c r="BM638" s="223" t="s">
        <v>876</v>
      </c>
    </row>
    <row r="639" s="2" customFormat="1">
      <c r="A639" s="38"/>
      <c r="B639" s="39"/>
      <c r="C639" s="40"/>
      <c r="D639" s="225" t="s">
        <v>177</v>
      </c>
      <c r="E639" s="40"/>
      <c r="F639" s="226" t="s">
        <v>877</v>
      </c>
      <c r="G639" s="40"/>
      <c r="H639" s="40"/>
      <c r="I639" s="227"/>
      <c r="J639" s="40"/>
      <c r="K639" s="40"/>
      <c r="L639" s="44"/>
      <c r="M639" s="228"/>
      <c r="N639" s="229"/>
      <c r="O639" s="84"/>
      <c r="P639" s="84"/>
      <c r="Q639" s="84"/>
      <c r="R639" s="84"/>
      <c r="S639" s="84"/>
      <c r="T639" s="85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T639" s="17" t="s">
        <v>177</v>
      </c>
      <c r="AU639" s="17" t="s">
        <v>82</v>
      </c>
    </row>
    <row r="640" s="2" customFormat="1">
      <c r="A640" s="38"/>
      <c r="B640" s="39"/>
      <c r="C640" s="40"/>
      <c r="D640" s="230" t="s">
        <v>179</v>
      </c>
      <c r="E640" s="40"/>
      <c r="F640" s="231" t="s">
        <v>878</v>
      </c>
      <c r="G640" s="40"/>
      <c r="H640" s="40"/>
      <c r="I640" s="227"/>
      <c r="J640" s="40"/>
      <c r="K640" s="40"/>
      <c r="L640" s="44"/>
      <c r="M640" s="228"/>
      <c r="N640" s="229"/>
      <c r="O640" s="84"/>
      <c r="P640" s="84"/>
      <c r="Q640" s="84"/>
      <c r="R640" s="84"/>
      <c r="S640" s="84"/>
      <c r="T640" s="85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7" t="s">
        <v>179</v>
      </c>
      <c r="AU640" s="17" t="s">
        <v>82</v>
      </c>
    </row>
    <row r="641" s="13" customFormat="1">
      <c r="A641" s="13"/>
      <c r="B641" s="232"/>
      <c r="C641" s="233"/>
      <c r="D641" s="225" t="s">
        <v>181</v>
      </c>
      <c r="E641" s="234" t="s">
        <v>19</v>
      </c>
      <c r="F641" s="235" t="s">
        <v>550</v>
      </c>
      <c r="G641" s="233"/>
      <c r="H641" s="234" t="s">
        <v>19</v>
      </c>
      <c r="I641" s="236"/>
      <c r="J641" s="233"/>
      <c r="K641" s="233"/>
      <c r="L641" s="237"/>
      <c r="M641" s="238"/>
      <c r="N641" s="239"/>
      <c r="O641" s="239"/>
      <c r="P641" s="239"/>
      <c r="Q641" s="239"/>
      <c r="R641" s="239"/>
      <c r="S641" s="239"/>
      <c r="T641" s="240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1" t="s">
        <v>181</v>
      </c>
      <c r="AU641" s="241" t="s">
        <v>82</v>
      </c>
      <c r="AV641" s="13" t="s">
        <v>80</v>
      </c>
      <c r="AW641" s="13" t="s">
        <v>33</v>
      </c>
      <c r="AX641" s="13" t="s">
        <v>72</v>
      </c>
      <c r="AY641" s="241" t="s">
        <v>168</v>
      </c>
    </row>
    <row r="642" s="14" customFormat="1">
      <c r="A642" s="14"/>
      <c r="B642" s="242"/>
      <c r="C642" s="243"/>
      <c r="D642" s="225" t="s">
        <v>181</v>
      </c>
      <c r="E642" s="244" t="s">
        <v>19</v>
      </c>
      <c r="F642" s="245" t="s">
        <v>879</v>
      </c>
      <c r="G642" s="243"/>
      <c r="H642" s="246">
        <v>1795</v>
      </c>
      <c r="I642" s="247"/>
      <c r="J642" s="243"/>
      <c r="K642" s="243"/>
      <c r="L642" s="248"/>
      <c r="M642" s="249"/>
      <c r="N642" s="250"/>
      <c r="O642" s="250"/>
      <c r="P642" s="250"/>
      <c r="Q642" s="250"/>
      <c r="R642" s="250"/>
      <c r="S642" s="250"/>
      <c r="T642" s="251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2" t="s">
        <v>181</v>
      </c>
      <c r="AU642" s="252" t="s">
        <v>82</v>
      </c>
      <c r="AV642" s="14" t="s">
        <v>82</v>
      </c>
      <c r="AW642" s="14" t="s">
        <v>33</v>
      </c>
      <c r="AX642" s="14" t="s">
        <v>72</v>
      </c>
      <c r="AY642" s="252" t="s">
        <v>168</v>
      </c>
    </row>
    <row r="643" s="2" customFormat="1" ht="16.5" customHeight="1">
      <c r="A643" s="38"/>
      <c r="B643" s="39"/>
      <c r="C643" s="258" t="s">
        <v>880</v>
      </c>
      <c r="D643" s="258" t="s">
        <v>409</v>
      </c>
      <c r="E643" s="259" t="s">
        <v>881</v>
      </c>
      <c r="F643" s="260" t="s">
        <v>882</v>
      </c>
      <c r="G643" s="261" t="s">
        <v>545</v>
      </c>
      <c r="H643" s="262">
        <v>1812.9500000000001</v>
      </c>
      <c r="I643" s="263"/>
      <c r="J643" s="264">
        <f>ROUND(I643*H643,2)</f>
        <v>0</v>
      </c>
      <c r="K643" s="260" t="s">
        <v>174</v>
      </c>
      <c r="L643" s="265"/>
      <c r="M643" s="266" t="s">
        <v>19</v>
      </c>
      <c r="N643" s="267" t="s">
        <v>43</v>
      </c>
      <c r="O643" s="84"/>
      <c r="P643" s="221">
        <f>O643*H643</f>
        <v>0</v>
      </c>
      <c r="Q643" s="221">
        <v>0.13400000000000001</v>
      </c>
      <c r="R643" s="221">
        <f>Q643*H643</f>
        <v>242.93530000000001</v>
      </c>
      <c r="S643" s="221">
        <v>0</v>
      </c>
      <c r="T643" s="222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223" t="s">
        <v>224</v>
      </c>
      <c r="AT643" s="223" t="s">
        <v>409</v>
      </c>
      <c r="AU643" s="223" t="s">
        <v>82</v>
      </c>
      <c r="AY643" s="17" t="s">
        <v>168</v>
      </c>
      <c r="BE643" s="224">
        <f>IF(N643="základní",J643,0)</f>
        <v>0</v>
      </c>
      <c r="BF643" s="224">
        <f>IF(N643="snížená",J643,0)</f>
        <v>0</v>
      </c>
      <c r="BG643" s="224">
        <f>IF(N643="zákl. přenesená",J643,0)</f>
        <v>0</v>
      </c>
      <c r="BH643" s="224">
        <f>IF(N643="sníž. přenesená",J643,0)</f>
        <v>0</v>
      </c>
      <c r="BI643" s="224">
        <f>IF(N643="nulová",J643,0)</f>
        <v>0</v>
      </c>
      <c r="BJ643" s="17" t="s">
        <v>80</v>
      </c>
      <c r="BK643" s="224">
        <f>ROUND(I643*H643,2)</f>
        <v>0</v>
      </c>
      <c r="BL643" s="17" t="s">
        <v>175</v>
      </c>
      <c r="BM643" s="223" t="s">
        <v>883</v>
      </c>
    </row>
    <row r="644" s="2" customFormat="1">
      <c r="A644" s="38"/>
      <c r="B644" s="39"/>
      <c r="C644" s="40"/>
      <c r="D644" s="225" t="s">
        <v>177</v>
      </c>
      <c r="E644" s="40"/>
      <c r="F644" s="226" t="s">
        <v>882</v>
      </c>
      <c r="G644" s="40"/>
      <c r="H644" s="40"/>
      <c r="I644" s="227"/>
      <c r="J644" s="40"/>
      <c r="K644" s="40"/>
      <c r="L644" s="44"/>
      <c r="M644" s="228"/>
      <c r="N644" s="229"/>
      <c r="O644" s="84"/>
      <c r="P644" s="84"/>
      <c r="Q644" s="84"/>
      <c r="R644" s="84"/>
      <c r="S644" s="84"/>
      <c r="T644" s="85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T644" s="17" t="s">
        <v>177</v>
      </c>
      <c r="AU644" s="17" t="s">
        <v>82</v>
      </c>
    </row>
    <row r="645" s="2" customFormat="1">
      <c r="A645" s="38"/>
      <c r="B645" s="39"/>
      <c r="C645" s="40"/>
      <c r="D645" s="230" t="s">
        <v>179</v>
      </c>
      <c r="E645" s="40"/>
      <c r="F645" s="231" t="s">
        <v>884</v>
      </c>
      <c r="G645" s="40"/>
      <c r="H645" s="40"/>
      <c r="I645" s="227"/>
      <c r="J645" s="40"/>
      <c r="K645" s="40"/>
      <c r="L645" s="44"/>
      <c r="M645" s="228"/>
      <c r="N645" s="229"/>
      <c r="O645" s="84"/>
      <c r="P645" s="84"/>
      <c r="Q645" s="84"/>
      <c r="R645" s="84"/>
      <c r="S645" s="84"/>
      <c r="T645" s="85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T645" s="17" t="s">
        <v>179</v>
      </c>
      <c r="AU645" s="17" t="s">
        <v>82</v>
      </c>
    </row>
    <row r="646" s="14" customFormat="1">
      <c r="A646" s="14"/>
      <c r="B646" s="242"/>
      <c r="C646" s="243"/>
      <c r="D646" s="225" t="s">
        <v>181</v>
      </c>
      <c r="E646" s="243"/>
      <c r="F646" s="245" t="s">
        <v>885</v>
      </c>
      <c r="G646" s="243"/>
      <c r="H646" s="246">
        <v>1812.9500000000001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2" t="s">
        <v>181</v>
      </c>
      <c r="AU646" s="252" t="s">
        <v>82</v>
      </c>
      <c r="AV646" s="14" t="s">
        <v>82</v>
      </c>
      <c r="AW646" s="14" t="s">
        <v>4</v>
      </c>
      <c r="AX646" s="14" t="s">
        <v>80</v>
      </c>
      <c r="AY646" s="252" t="s">
        <v>168</v>
      </c>
    </row>
    <row r="647" s="2" customFormat="1" ht="24.15" customHeight="1">
      <c r="A647" s="38"/>
      <c r="B647" s="39"/>
      <c r="C647" s="212" t="s">
        <v>886</v>
      </c>
      <c r="D647" s="212" t="s">
        <v>170</v>
      </c>
      <c r="E647" s="213" t="s">
        <v>887</v>
      </c>
      <c r="F647" s="214" t="s">
        <v>888</v>
      </c>
      <c r="G647" s="215" t="s">
        <v>218</v>
      </c>
      <c r="H647" s="216">
        <v>30700</v>
      </c>
      <c r="I647" s="217"/>
      <c r="J647" s="218">
        <f>ROUND(I647*H647,2)</f>
        <v>0</v>
      </c>
      <c r="K647" s="214" t="s">
        <v>174</v>
      </c>
      <c r="L647" s="44"/>
      <c r="M647" s="219" t="s">
        <v>19</v>
      </c>
      <c r="N647" s="220" t="s">
        <v>43</v>
      </c>
      <c r="O647" s="84"/>
      <c r="P647" s="221">
        <f>O647*H647</f>
        <v>0</v>
      </c>
      <c r="Q647" s="221">
        <v>0</v>
      </c>
      <c r="R647" s="221">
        <f>Q647*H647</f>
        <v>0</v>
      </c>
      <c r="S647" s="221">
        <v>0</v>
      </c>
      <c r="T647" s="222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23" t="s">
        <v>175</v>
      </c>
      <c r="AT647" s="223" t="s">
        <v>170</v>
      </c>
      <c r="AU647" s="223" t="s">
        <v>82</v>
      </c>
      <c r="AY647" s="17" t="s">
        <v>168</v>
      </c>
      <c r="BE647" s="224">
        <f>IF(N647="základní",J647,0)</f>
        <v>0</v>
      </c>
      <c r="BF647" s="224">
        <f>IF(N647="snížená",J647,0)</f>
        <v>0</v>
      </c>
      <c r="BG647" s="224">
        <f>IF(N647="zákl. přenesená",J647,0)</f>
        <v>0</v>
      </c>
      <c r="BH647" s="224">
        <f>IF(N647="sníž. přenesená",J647,0)</f>
        <v>0</v>
      </c>
      <c r="BI647" s="224">
        <f>IF(N647="nulová",J647,0)</f>
        <v>0</v>
      </c>
      <c r="BJ647" s="17" t="s">
        <v>80</v>
      </c>
      <c r="BK647" s="224">
        <f>ROUND(I647*H647,2)</f>
        <v>0</v>
      </c>
      <c r="BL647" s="17" t="s">
        <v>175</v>
      </c>
      <c r="BM647" s="223" t="s">
        <v>889</v>
      </c>
    </row>
    <row r="648" s="2" customFormat="1">
      <c r="A648" s="38"/>
      <c r="B648" s="39"/>
      <c r="C648" s="40"/>
      <c r="D648" s="225" t="s">
        <v>177</v>
      </c>
      <c r="E648" s="40"/>
      <c r="F648" s="226" t="s">
        <v>890</v>
      </c>
      <c r="G648" s="40"/>
      <c r="H648" s="40"/>
      <c r="I648" s="227"/>
      <c r="J648" s="40"/>
      <c r="K648" s="40"/>
      <c r="L648" s="44"/>
      <c r="M648" s="228"/>
      <c r="N648" s="229"/>
      <c r="O648" s="84"/>
      <c r="P648" s="84"/>
      <c r="Q648" s="84"/>
      <c r="R648" s="84"/>
      <c r="S648" s="84"/>
      <c r="T648" s="85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T648" s="17" t="s">
        <v>177</v>
      </c>
      <c r="AU648" s="17" t="s">
        <v>82</v>
      </c>
    </row>
    <row r="649" s="2" customFormat="1">
      <c r="A649" s="38"/>
      <c r="B649" s="39"/>
      <c r="C649" s="40"/>
      <c r="D649" s="230" t="s">
        <v>179</v>
      </c>
      <c r="E649" s="40"/>
      <c r="F649" s="231" t="s">
        <v>891</v>
      </c>
      <c r="G649" s="40"/>
      <c r="H649" s="40"/>
      <c r="I649" s="227"/>
      <c r="J649" s="40"/>
      <c r="K649" s="40"/>
      <c r="L649" s="44"/>
      <c r="M649" s="228"/>
      <c r="N649" s="229"/>
      <c r="O649" s="84"/>
      <c r="P649" s="84"/>
      <c r="Q649" s="84"/>
      <c r="R649" s="84"/>
      <c r="S649" s="84"/>
      <c r="T649" s="85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T649" s="17" t="s">
        <v>179</v>
      </c>
      <c r="AU649" s="17" t="s">
        <v>82</v>
      </c>
    </row>
    <row r="650" s="2" customFormat="1">
      <c r="A650" s="38"/>
      <c r="B650" s="39"/>
      <c r="C650" s="40"/>
      <c r="D650" s="225" t="s">
        <v>196</v>
      </c>
      <c r="E650" s="40"/>
      <c r="F650" s="253" t="s">
        <v>892</v>
      </c>
      <c r="G650" s="40"/>
      <c r="H650" s="40"/>
      <c r="I650" s="227"/>
      <c r="J650" s="40"/>
      <c r="K650" s="40"/>
      <c r="L650" s="44"/>
      <c r="M650" s="228"/>
      <c r="N650" s="229"/>
      <c r="O650" s="84"/>
      <c r="P650" s="84"/>
      <c r="Q650" s="84"/>
      <c r="R650" s="84"/>
      <c r="S650" s="84"/>
      <c r="T650" s="85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T650" s="17" t="s">
        <v>196</v>
      </c>
      <c r="AU650" s="17" t="s">
        <v>82</v>
      </c>
    </row>
    <row r="651" s="13" customFormat="1">
      <c r="A651" s="13"/>
      <c r="B651" s="232"/>
      <c r="C651" s="233"/>
      <c r="D651" s="225" t="s">
        <v>181</v>
      </c>
      <c r="E651" s="234" t="s">
        <v>19</v>
      </c>
      <c r="F651" s="235" t="s">
        <v>893</v>
      </c>
      <c r="G651" s="233"/>
      <c r="H651" s="234" t="s">
        <v>19</v>
      </c>
      <c r="I651" s="236"/>
      <c r="J651" s="233"/>
      <c r="K651" s="233"/>
      <c r="L651" s="237"/>
      <c r="M651" s="238"/>
      <c r="N651" s="239"/>
      <c r="O651" s="239"/>
      <c r="P651" s="239"/>
      <c r="Q651" s="239"/>
      <c r="R651" s="239"/>
      <c r="S651" s="239"/>
      <c r="T651" s="240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1" t="s">
        <v>181</v>
      </c>
      <c r="AU651" s="241" t="s">
        <v>82</v>
      </c>
      <c r="AV651" s="13" t="s">
        <v>80</v>
      </c>
      <c r="AW651" s="13" t="s">
        <v>33</v>
      </c>
      <c r="AX651" s="13" t="s">
        <v>72</v>
      </c>
      <c r="AY651" s="241" t="s">
        <v>168</v>
      </c>
    </row>
    <row r="652" s="13" customFormat="1">
      <c r="A652" s="13"/>
      <c r="B652" s="232"/>
      <c r="C652" s="233"/>
      <c r="D652" s="225" t="s">
        <v>181</v>
      </c>
      <c r="E652" s="234" t="s">
        <v>19</v>
      </c>
      <c r="F652" s="235" t="s">
        <v>894</v>
      </c>
      <c r="G652" s="233"/>
      <c r="H652" s="234" t="s">
        <v>19</v>
      </c>
      <c r="I652" s="236"/>
      <c r="J652" s="233"/>
      <c r="K652" s="233"/>
      <c r="L652" s="237"/>
      <c r="M652" s="238"/>
      <c r="N652" s="239"/>
      <c r="O652" s="239"/>
      <c r="P652" s="239"/>
      <c r="Q652" s="239"/>
      <c r="R652" s="239"/>
      <c r="S652" s="239"/>
      <c r="T652" s="240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1" t="s">
        <v>181</v>
      </c>
      <c r="AU652" s="241" t="s">
        <v>82</v>
      </c>
      <c r="AV652" s="13" t="s">
        <v>80</v>
      </c>
      <c r="AW652" s="13" t="s">
        <v>33</v>
      </c>
      <c r="AX652" s="13" t="s">
        <v>72</v>
      </c>
      <c r="AY652" s="241" t="s">
        <v>168</v>
      </c>
    </row>
    <row r="653" s="14" customFormat="1">
      <c r="A653" s="14"/>
      <c r="B653" s="242"/>
      <c r="C653" s="243"/>
      <c r="D653" s="225" t="s">
        <v>181</v>
      </c>
      <c r="E653" s="244" t="s">
        <v>19</v>
      </c>
      <c r="F653" s="245" t="s">
        <v>895</v>
      </c>
      <c r="G653" s="243"/>
      <c r="H653" s="246">
        <v>30700</v>
      </c>
      <c r="I653" s="247"/>
      <c r="J653" s="243"/>
      <c r="K653" s="243"/>
      <c r="L653" s="248"/>
      <c r="M653" s="249"/>
      <c r="N653" s="250"/>
      <c r="O653" s="250"/>
      <c r="P653" s="250"/>
      <c r="Q653" s="250"/>
      <c r="R653" s="250"/>
      <c r="S653" s="250"/>
      <c r="T653" s="251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2" t="s">
        <v>181</v>
      </c>
      <c r="AU653" s="252" t="s">
        <v>82</v>
      </c>
      <c r="AV653" s="14" t="s">
        <v>82</v>
      </c>
      <c r="AW653" s="14" t="s">
        <v>33</v>
      </c>
      <c r="AX653" s="14" t="s">
        <v>72</v>
      </c>
      <c r="AY653" s="252" t="s">
        <v>168</v>
      </c>
    </row>
    <row r="654" s="2" customFormat="1" ht="24.15" customHeight="1">
      <c r="A654" s="38"/>
      <c r="B654" s="39"/>
      <c r="C654" s="212" t="s">
        <v>896</v>
      </c>
      <c r="D654" s="212" t="s">
        <v>170</v>
      </c>
      <c r="E654" s="213" t="s">
        <v>897</v>
      </c>
      <c r="F654" s="214" t="s">
        <v>898</v>
      </c>
      <c r="G654" s="215" t="s">
        <v>173</v>
      </c>
      <c r="H654" s="216">
        <v>10</v>
      </c>
      <c r="I654" s="217"/>
      <c r="J654" s="218">
        <f>ROUND(I654*H654,2)</f>
        <v>0</v>
      </c>
      <c r="K654" s="214" t="s">
        <v>174</v>
      </c>
      <c r="L654" s="44"/>
      <c r="M654" s="219" t="s">
        <v>19</v>
      </c>
      <c r="N654" s="220" t="s">
        <v>43</v>
      </c>
      <c r="O654" s="84"/>
      <c r="P654" s="221">
        <f>O654*H654</f>
        <v>0</v>
      </c>
      <c r="Q654" s="221">
        <v>0</v>
      </c>
      <c r="R654" s="221">
        <f>Q654*H654</f>
        <v>0</v>
      </c>
      <c r="S654" s="221">
        <v>0</v>
      </c>
      <c r="T654" s="222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23" t="s">
        <v>175</v>
      </c>
      <c r="AT654" s="223" t="s">
        <v>170</v>
      </c>
      <c r="AU654" s="223" t="s">
        <v>82</v>
      </c>
      <c r="AY654" s="17" t="s">
        <v>168</v>
      </c>
      <c r="BE654" s="224">
        <f>IF(N654="základní",J654,0)</f>
        <v>0</v>
      </c>
      <c r="BF654" s="224">
        <f>IF(N654="snížená",J654,0)</f>
        <v>0</v>
      </c>
      <c r="BG654" s="224">
        <f>IF(N654="zákl. přenesená",J654,0)</f>
        <v>0</v>
      </c>
      <c r="BH654" s="224">
        <f>IF(N654="sníž. přenesená",J654,0)</f>
        <v>0</v>
      </c>
      <c r="BI654" s="224">
        <f>IF(N654="nulová",J654,0)</f>
        <v>0</v>
      </c>
      <c r="BJ654" s="17" t="s">
        <v>80</v>
      </c>
      <c r="BK654" s="224">
        <f>ROUND(I654*H654,2)</f>
        <v>0</v>
      </c>
      <c r="BL654" s="17" t="s">
        <v>175</v>
      </c>
      <c r="BM654" s="223" t="s">
        <v>899</v>
      </c>
    </row>
    <row r="655" s="2" customFormat="1">
      <c r="A655" s="38"/>
      <c r="B655" s="39"/>
      <c r="C655" s="40"/>
      <c r="D655" s="225" t="s">
        <v>177</v>
      </c>
      <c r="E655" s="40"/>
      <c r="F655" s="226" t="s">
        <v>900</v>
      </c>
      <c r="G655" s="40"/>
      <c r="H655" s="40"/>
      <c r="I655" s="227"/>
      <c r="J655" s="40"/>
      <c r="K655" s="40"/>
      <c r="L655" s="44"/>
      <c r="M655" s="228"/>
      <c r="N655" s="229"/>
      <c r="O655" s="84"/>
      <c r="P655" s="84"/>
      <c r="Q655" s="84"/>
      <c r="R655" s="84"/>
      <c r="S655" s="84"/>
      <c r="T655" s="85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T655" s="17" t="s">
        <v>177</v>
      </c>
      <c r="AU655" s="17" t="s">
        <v>82</v>
      </c>
    </row>
    <row r="656" s="2" customFormat="1">
      <c r="A656" s="38"/>
      <c r="B656" s="39"/>
      <c r="C656" s="40"/>
      <c r="D656" s="230" t="s">
        <v>179</v>
      </c>
      <c r="E656" s="40"/>
      <c r="F656" s="231" t="s">
        <v>901</v>
      </c>
      <c r="G656" s="40"/>
      <c r="H656" s="40"/>
      <c r="I656" s="227"/>
      <c r="J656" s="40"/>
      <c r="K656" s="40"/>
      <c r="L656" s="44"/>
      <c r="M656" s="228"/>
      <c r="N656" s="229"/>
      <c r="O656" s="84"/>
      <c r="P656" s="84"/>
      <c r="Q656" s="84"/>
      <c r="R656" s="84"/>
      <c r="S656" s="84"/>
      <c r="T656" s="85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T656" s="17" t="s">
        <v>179</v>
      </c>
      <c r="AU656" s="17" t="s">
        <v>82</v>
      </c>
    </row>
    <row r="657" s="2" customFormat="1">
      <c r="A657" s="38"/>
      <c r="B657" s="39"/>
      <c r="C657" s="40"/>
      <c r="D657" s="225" t="s">
        <v>196</v>
      </c>
      <c r="E657" s="40"/>
      <c r="F657" s="253" t="s">
        <v>902</v>
      </c>
      <c r="G657" s="40"/>
      <c r="H657" s="40"/>
      <c r="I657" s="227"/>
      <c r="J657" s="40"/>
      <c r="K657" s="40"/>
      <c r="L657" s="44"/>
      <c r="M657" s="228"/>
      <c r="N657" s="229"/>
      <c r="O657" s="84"/>
      <c r="P657" s="84"/>
      <c r="Q657" s="84"/>
      <c r="R657" s="84"/>
      <c r="S657" s="84"/>
      <c r="T657" s="85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T657" s="17" t="s">
        <v>196</v>
      </c>
      <c r="AU657" s="17" t="s">
        <v>82</v>
      </c>
    </row>
    <row r="658" s="13" customFormat="1">
      <c r="A658" s="13"/>
      <c r="B658" s="232"/>
      <c r="C658" s="233"/>
      <c r="D658" s="225" t="s">
        <v>181</v>
      </c>
      <c r="E658" s="234" t="s">
        <v>19</v>
      </c>
      <c r="F658" s="235" t="s">
        <v>742</v>
      </c>
      <c r="G658" s="233"/>
      <c r="H658" s="234" t="s">
        <v>19</v>
      </c>
      <c r="I658" s="236"/>
      <c r="J658" s="233"/>
      <c r="K658" s="233"/>
      <c r="L658" s="237"/>
      <c r="M658" s="238"/>
      <c r="N658" s="239"/>
      <c r="O658" s="239"/>
      <c r="P658" s="239"/>
      <c r="Q658" s="239"/>
      <c r="R658" s="239"/>
      <c r="S658" s="239"/>
      <c r="T658" s="240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1" t="s">
        <v>181</v>
      </c>
      <c r="AU658" s="241" t="s">
        <v>82</v>
      </c>
      <c r="AV658" s="13" t="s">
        <v>80</v>
      </c>
      <c r="AW658" s="13" t="s">
        <v>33</v>
      </c>
      <c r="AX658" s="13" t="s">
        <v>72</v>
      </c>
      <c r="AY658" s="241" t="s">
        <v>168</v>
      </c>
    </row>
    <row r="659" s="13" customFormat="1">
      <c r="A659" s="13"/>
      <c r="B659" s="232"/>
      <c r="C659" s="233"/>
      <c r="D659" s="225" t="s">
        <v>181</v>
      </c>
      <c r="E659" s="234" t="s">
        <v>19</v>
      </c>
      <c r="F659" s="235" t="s">
        <v>903</v>
      </c>
      <c r="G659" s="233"/>
      <c r="H659" s="234" t="s">
        <v>19</v>
      </c>
      <c r="I659" s="236"/>
      <c r="J659" s="233"/>
      <c r="K659" s="233"/>
      <c r="L659" s="237"/>
      <c r="M659" s="238"/>
      <c r="N659" s="239"/>
      <c r="O659" s="239"/>
      <c r="P659" s="239"/>
      <c r="Q659" s="239"/>
      <c r="R659" s="239"/>
      <c r="S659" s="239"/>
      <c r="T659" s="240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1" t="s">
        <v>181</v>
      </c>
      <c r="AU659" s="241" t="s">
        <v>82</v>
      </c>
      <c r="AV659" s="13" t="s">
        <v>80</v>
      </c>
      <c r="AW659" s="13" t="s">
        <v>33</v>
      </c>
      <c r="AX659" s="13" t="s">
        <v>72</v>
      </c>
      <c r="AY659" s="241" t="s">
        <v>168</v>
      </c>
    </row>
    <row r="660" s="13" customFormat="1">
      <c r="A660" s="13"/>
      <c r="B660" s="232"/>
      <c r="C660" s="233"/>
      <c r="D660" s="225" t="s">
        <v>181</v>
      </c>
      <c r="E660" s="234" t="s">
        <v>19</v>
      </c>
      <c r="F660" s="235" t="s">
        <v>744</v>
      </c>
      <c r="G660" s="233"/>
      <c r="H660" s="234" t="s">
        <v>19</v>
      </c>
      <c r="I660" s="236"/>
      <c r="J660" s="233"/>
      <c r="K660" s="233"/>
      <c r="L660" s="237"/>
      <c r="M660" s="238"/>
      <c r="N660" s="239"/>
      <c r="O660" s="239"/>
      <c r="P660" s="239"/>
      <c r="Q660" s="239"/>
      <c r="R660" s="239"/>
      <c r="S660" s="239"/>
      <c r="T660" s="240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1" t="s">
        <v>181</v>
      </c>
      <c r="AU660" s="241" t="s">
        <v>82</v>
      </c>
      <c r="AV660" s="13" t="s">
        <v>80</v>
      </c>
      <c r="AW660" s="13" t="s">
        <v>33</v>
      </c>
      <c r="AX660" s="13" t="s">
        <v>72</v>
      </c>
      <c r="AY660" s="241" t="s">
        <v>168</v>
      </c>
    </row>
    <row r="661" s="14" customFormat="1">
      <c r="A661" s="14"/>
      <c r="B661" s="242"/>
      <c r="C661" s="243"/>
      <c r="D661" s="225" t="s">
        <v>181</v>
      </c>
      <c r="E661" s="244" t="s">
        <v>19</v>
      </c>
      <c r="F661" s="245" t="s">
        <v>745</v>
      </c>
      <c r="G661" s="243"/>
      <c r="H661" s="246">
        <v>3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2" t="s">
        <v>181</v>
      </c>
      <c r="AU661" s="252" t="s">
        <v>82</v>
      </c>
      <c r="AV661" s="14" t="s">
        <v>82</v>
      </c>
      <c r="AW661" s="14" t="s">
        <v>33</v>
      </c>
      <c r="AX661" s="14" t="s">
        <v>72</v>
      </c>
      <c r="AY661" s="252" t="s">
        <v>168</v>
      </c>
    </row>
    <row r="662" s="14" customFormat="1">
      <c r="A662" s="14"/>
      <c r="B662" s="242"/>
      <c r="C662" s="243"/>
      <c r="D662" s="225" t="s">
        <v>181</v>
      </c>
      <c r="E662" s="244" t="s">
        <v>19</v>
      </c>
      <c r="F662" s="245" t="s">
        <v>747</v>
      </c>
      <c r="G662" s="243"/>
      <c r="H662" s="246">
        <v>1</v>
      </c>
      <c r="I662" s="247"/>
      <c r="J662" s="243"/>
      <c r="K662" s="243"/>
      <c r="L662" s="248"/>
      <c r="M662" s="249"/>
      <c r="N662" s="250"/>
      <c r="O662" s="250"/>
      <c r="P662" s="250"/>
      <c r="Q662" s="250"/>
      <c r="R662" s="250"/>
      <c r="S662" s="250"/>
      <c r="T662" s="251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2" t="s">
        <v>181</v>
      </c>
      <c r="AU662" s="252" t="s">
        <v>82</v>
      </c>
      <c r="AV662" s="14" t="s">
        <v>82</v>
      </c>
      <c r="AW662" s="14" t="s">
        <v>33</v>
      </c>
      <c r="AX662" s="14" t="s">
        <v>72</v>
      </c>
      <c r="AY662" s="252" t="s">
        <v>168</v>
      </c>
    </row>
    <row r="663" s="14" customFormat="1">
      <c r="A663" s="14"/>
      <c r="B663" s="242"/>
      <c r="C663" s="243"/>
      <c r="D663" s="225" t="s">
        <v>181</v>
      </c>
      <c r="E663" s="244" t="s">
        <v>19</v>
      </c>
      <c r="F663" s="245" t="s">
        <v>748</v>
      </c>
      <c r="G663" s="243"/>
      <c r="H663" s="246">
        <v>1</v>
      </c>
      <c r="I663" s="247"/>
      <c r="J663" s="243"/>
      <c r="K663" s="243"/>
      <c r="L663" s="248"/>
      <c r="M663" s="249"/>
      <c r="N663" s="250"/>
      <c r="O663" s="250"/>
      <c r="P663" s="250"/>
      <c r="Q663" s="250"/>
      <c r="R663" s="250"/>
      <c r="S663" s="250"/>
      <c r="T663" s="251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2" t="s">
        <v>181</v>
      </c>
      <c r="AU663" s="252" t="s">
        <v>82</v>
      </c>
      <c r="AV663" s="14" t="s">
        <v>82</v>
      </c>
      <c r="AW663" s="14" t="s">
        <v>33</v>
      </c>
      <c r="AX663" s="14" t="s">
        <v>72</v>
      </c>
      <c r="AY663" s="252" t="s">
        <v>168</v>
      </c>
    </row>
    <row r="664" s="14" customFormat="1">
      <c r="A664" s="14"/>
      <c r="B664" s="242"/>
      <c r="C664" s="243"/>
      <c r="D664" s="225" t="s">
        <v>181</v>
      </c>
      <c r="E664" s="244" t="s">
        <v>19</v>
      </c>
      <c r="F664" s="245" t="s">
        <v>749</v>
      </c>
      <c r="G664" s="243"/>
      <c r="H664" s="246">
        <v>1</v>
      </c>
      <c r="I664" s="247"/>
      <c r="J664" s="243"/>
      <c r="K664" s="243"/>
      <c r="L664" s="248"/>
      <c r="M664" s="249"/>
      <c r="N664" s="250"/>
      <c r="O664" s="250"/>
      <c r="P664" s="250"/>
      <c r="Q664" s="250"/>
      <c r="R664" s="250"/>
      <c r="S664" s="250"/>
      <c r="T664" s="251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2" t="s">
        <v>181</v>
      </c>
      <c r="AU664" s="252" t="s">
        <v>82</v>
      </c>
      <c r="AV664" s="14" t="s">
        <v>82</v>
      </c>
      <c r="AW664" s="14" t="s">
        <v>33</v>
      </c>
      <c r="AX664" s="14" t="s">
        <v>72</v>
      </c>
      <c r="AY664" s="252" t="s">
        <v>168</v>
      </c>
    </row>
    <row r="665" s="14" customFormat="1">
      <c r="A665" s="14"/>
      <c r="B665" s="242"/>
      <c r="C665" s="243"/>
      <c r="D665" s="225" t="s">
        <v>181</v>
      </c>
      <c r="E665" s="244" t="s">
        <v>19</v>
      </c>
      <c r="F665" s="245" t="s">
        <v>750</v>
      </c>
      <c r="G665" s="243"/>
      <c r="H665" s="246">
        <v>2</v>
      </c>
      <c r="I665" s="247"/>
      <c r="J665" s="243"/>
      <c r="K665" s="243"/>
      <c r="L665" s="248"/>
      <c r="M665" s="249"/>
      <c r="N665" s="250"/>
      <c r="O665" s="250"/>
      <c r="P665" s="250"/>
      <c r="Q665" s="250"/>
      <c r="R665" s="250"/>
      <c r="S665" s="250"/>
      <c r="T665" s="251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2" t="s">
        <v>181</v>
      </c>
      <c r="AU665" s="252" t="s">
        <v>82</v>
      </c>
      <c r="AV665" s="14" t="s">
        <v>82</v>
      </c>
      <c r="AW665" s="14" t="s">
        <v>33</v>
      </c>
      <c r="AX665" s="14" t="s">
        <v>72</v>
      </c>
      <c r="AY665" s="252" t="s">
        <v>168</v>
      </c>
    </row>
    <row r="666" s="13" customFormat="1">
      <c r="A666" s="13"/>
      <c r="B666" s="232"/>
      <c r="C666" s="233"/>
      <c r="D666" s="225" t="s">
        <v>181</v>
      </c>
      <c r="E666" s="234" t="s">
        <v>19</v>
      </c>
      <c r="F666" s="235" t="s">
        <v>904</v>
      </c>
      <c r="G666" s="233"/>
      <c r="H666" s="234" t="s">
        <v>19</v>
      </c>
      <c r="I666" s="236"/>
      <c r="J666" s="233"/>
      <c r="K666" s="233"/>
      <c r="L666" s="237"/>
      <c r="M666" s="238"/>
      <c r="N666" s="239"/>
      <c r="O666" s="239"/>
      <c r="P666" s="239"/>
      <c r="Q666" s="239"/>
      <c r="R666" s="239"/>
      <c r="S666" s="239"/>
      <c r="T666" s="240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1" t="s">
        <v>181</v>
      </c>
      <c r="AU666" s="241" t="s">
        <v>82</v>
      </c>
      <c r="AV666" s="13" t="s">
        <v>80</v>
      </c>
      <c r="AW666" s="13" t="s">
        <v>33</v>
      </c>
      <c r="AX666" s="13" t="s">
        <v>72</v>
      </c>
      <c r="AY666" s="241" t="s">
        <v>168</v>
      </c>
    </row>
    <row r="667" s="14" customFormat="1">
      <c r="A667" s="14"/>
      <c r="B667" s="242"/>
      <c r="C667" s="243"/>
      <c r="D667" s="225" t="s">
        <v>181</v>
      </c>
      <c r="E667" s="244" t="s">
        <v>19</v>
      </c>
      <c r="F667" s="245" t="s">
        <v>905</v>
      </c>
      <c r="G667" s="243"/>
      <c r="H667" s="246">
        <v>1</v>
      </c>
      <c r="I667" s="247"/>
      <c r="J667" s="243"/>
      <c r="K667" s="243"/>
      <c r="L667" s="248"/>
      <c r="M667" s="249"/>
      <c r="N667" s="250"/>
      <c r="O667" s="250"/>
      <c r="P667" s="250"/>
      <c r="Q667" s="250"/>
      <c r="R667" s="250"/>
      <c r="S667" s="250"/>
      <c r="T667" s="251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2" t="s">
        <v>181</v>
      </c>
      <c r="AU667" s="252" t="s">
        <v>82</v>
      </c>
      <c r="AV667" s="14" t="s">
        <v>82</v>
      </c>
      <c r="AW667" s="14" t="s">
        <v>33</v>
      </c>
      <c r="AX667" s="14" t="s">
        <v>72</v>
      </c>
      <c r="AY667" s="252" t="s">
        <v>168</v>
      </c>
    </row>
    <row r="668" s="14" customFormat="1">
      <c r="A668" s="14"/>
      <c r="B668" s="242"/>
      <c r="C668" s="243"/>
      <c r="D668" s="225" t="s">
        <v>181</v>
      </c>
      <c r="E668" s="244" t="s">
        <v>19</v>
      </c>
      <c r="F668" s="245" t="s">
        <v>906</v>
      </c>
      <c r="G668" s="243"/>
      <c r="H668" s="246">
        <v>1</v>
      </c>
      <c r="I668" s="247"/>
      <c r="J668" s="243"/>
      <c r="K668" s="243"/>
      <c r="L668" s="248"/>
      <c r="M668" s="249"/>
      <c r="N668" s="250"/>
      <c r="O668" s="250"/>
      <c r="P668" s="250"/>
      <c r="Q668" s="250"/>
      <c r="R668" s="250"/>
      <c r="S668" s="250"/>
      <c r="T668" s="251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2" t="s">
        <v>181</v>
      </c>
      <c r="AU668" s="252" t="s">
        <v>82</v>
      </c>
      <c r="AV668" s="14" t="s">
        <v>82</v>
      </c>
      <c r="AW668" s="14" t="s">
        <v>33</v>
      </c>
      <c r="AX668" s="14" t="s">
        <v>72</v>
      </c>
      <c r="AY668" s="252" t="s">
        <v>168</v>
      </c>
    </row>
    <row r="669" s="12" customFormat="1" ht="22.8" customHeight="1">
      <c r="A669" s="12"/>
      <c r="B669" s="196"/>
      <c r="C669" s="197"/>
      <c r="D669" s="198" t="s">
        <v>71</v>
      </c>
      <c r="E669" s="210" t="s">
        <v>907</v>
      </c>
      <c r="F669" s="210" t="s">
        <v>908</v>
      </c>
      <c r="G669" s="197"/>
      <c r="H669" s="197"/>
      <c r="I669" s="200"/>
      <c r="J669" s="211">
        <f>BK669</f>
        <v>0</v>
      </c>
      <c r="K669" s="197"/>
      <c r="L669" s="202"/>
      <c r="M669" s="203"/>
      <c r="N669" s="204"/>
      <c r="O669" s="204"/>
      <c r="P669" s="205">
        <f>SUM(P670:P715)</f>
        <v>0</v>
      </c>
      <c r="Q669" s="204"/>
      <c r="R669" s="205">
        <f>SUM(R670:R715)</f>
        <v>0</v>
      </c>
      <c r="S669" s="204"/>
      <c r="T669" s="206">
        <f>SUM(T670:T715)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07" t="s">
        <v>80</v>
      </c>
      <c r="AT669" s="208" t="s">
        <v>71</v>
      </c>
      <c r="AU669" s="208" t="s">
        <v>80</v>
      </c>
      <c r="AY669" s="207" t="s">
        <v>168</v>
      </c>
      <c r="BK669" s="209">
        <f>SUM(BK670:BK715)</f>
        <v>0</v>
      </c>
    </row>
    <row r="670" s="2" customFormat="1" ht="33" customHeight="1">
      <c r="A670" s="38"/>
      <c r="B670" s="39"/>
      <c r="C670" s="212" t="s">
        <v>909</v>
      </c>
      <c r="D670" s="212" t="s">
        <v>170</v>
      </c>
      <c r="E670" s="213" t="s">
        <v>910</v>
      </c>
      <c r="F670" s="214" t="s">
        <v>911</v>
      </c>
      <c r="G670" s="215" t="s">
        <v>412</v>
      </c>
      <c r="H670" s="216">
        <v>100</v>
      </c>
      <c r="I670" s="217"/>
      <c r="J670" s="218">
        <f>ROUND(I670*H670,2)</f>
        <v>0</v>
      </c>
      <c r="K670" s="214" t="s">
        <v>174</v>
      </c>
      <c r="L670" s="44"/>
      <c r="M670" s="219" t="s">
        <v>19</v>
      </c>
      <c r="N670" s="220" t="s">
        <v>43</v>
      </c>
      <c r="O670" s="84"/>
      <c r="P670" s="221">
        <f>O670*H670</f>
        <v>0</v>
      </c>
      <c r="Q670" s="221">
        <v>0</v>
      </c>
      <c r="R670" s="221">
        <f>Q670*H670</f>
        <v>0</v>
      </c>
      <c r="S670" s="221">
        <v>0</v>
      </c>
      <c r="T670" s="222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223" t="s">
        <v>175</v>
      </c>
      <c r="AT670" s="223" t="s">
        <v>170</v>
      </c>
      <c r="AU670" s="223" t="s">
        <v>82</v>
      </c>
      <c r="AY670" s="17" t="s">
        <v>168</v>
      </c>
      <c r="BE670" s="224">
        <f>IF(N670="základní",J670,0)</f>
        <v>0</v>
      </c>
      <c r="BF670" s="224">
        <f>IF(N670="snížená",J670,0)</f>
        <v>0</v>
      </c>
      <c r="BG670" s="224">
        <f>IF(N670="zákl. přenesená",J670,0)</f>
        <v>0</v>
      </c>
      <c r="BH670" s="224">
        <f>IF(N670="sníž. přenesená",J670,0)</f>
        <v>0</v>
      </c>
      <c r="BI670" s="224">
        <f>IF(N670="nulová",J670,0)</f>
        <v>0</v>
      </c>
      <c r="BJ670" s="17" t="s">
        <v>80</v>
      </c>
      <c r="BK670" s="224">
        <f>ROUND(I670*H670,2)</f>
        <v>0</v>
      </c>
      <c r="BL670" s="17" t="s">
        <v>175</v>
      </c>
      <c r="BM670" s="223" t="s">
        <v>912</v>
      </c>
    </row>
    <row r="671" s="2" customFormat="1">
      <c r="A671" s="38"/>
      <c r="B671" s="39"/>
      <c r="C671" s="40"/>
      <c r="D671" s="225" t="s">
        <v>177</v>
      </c>
      <c r="E671" s="40"/>
      <c r="F671" s="226" t="s">
        <v>913</v>
      </c>
      <c r="G671" s="40"/>
      <c r="H671" s="40"/>
      <c r="I671" s="227"/>
      <c r="J671" s="40"/>
      <c r="K671" s="40"/>
      <c r="L671" s="44"/>
      <c r="M671" s="228"/>
      <c r="N671" s="229"/>
      <c r="O671" s="84"/>
      <c r="P671" s="84"/>
      <c r="Q671" s="84"/>
      <c r="R671" s="84"/>
      <c r="S671" s="84"/>
      <c r="T671" s="85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T671" s="17" t="s">
        <v>177</v>
      </c>
      <c r="AU671" s="17" t="s">
        <v>82</v>
      </c>
    </row>
    <row r="672" s="2" customFormat="1">
      <c r="A672" s="38"/>
      <c r="B672" s="39"/>
      <c r="C672" s="40"/>
      <c r="D672" s="230" t="s">
        <v>179</v>
      </c>
      <c r="E672" s="40"/>
      <c r="F672" s="231" t="s">
        <v>914</v>
      </c>
      <c r="G672" s="40"/>
      <c r="H672" s="40"/>
      <c r="I672" s="227"/>
      <c r="J672" s="40"/>
      <c r="K672" s="40"/>
      <c r="L672" s="44"/>
      <c r="M672" s="228"/>
      <c r="N672" s="229"/>
      <c r="O672" s="84"/>
      <c r="P672" s="84"/>
      <c r="Q672" s="84"/>
      <c r="R672" s="84"/>
      <c r="S672" s="84"/>
      <c r="T672" s="85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T672" s="17" t="s">
        <v>179</v>
      </c>
      <c r="AU672" s="17" t="s">
        <v>82</v>
      </c>
    </row>
    <row r="673" s="2" customFormat="1">
      <c r="A673" s="38"/>
      <c r="B673" s="39"/>
      <c r="C673" s="40"/>
      <c r="D673" s="225" t="s">
        <v>196</v>
      </c>
      <c r="E673" s="40"/>
      <c r="F673" s="253" t="s">
        <v>915</v>
      </c>
      <c r="G673" s="40"/>
      <c r="H673" s="40"/>
      <c r="I673" s="227"/>
      <c r="J673" s="40"/>
      <c r="K673" s="40"/>
      <c r="L673" s="44"/>
      <c r="M673" s="228"/>
      <c r="N673" s="229"/>
      <c r="O673" s="84"/>
      <c r="P673" s="84"/>
      <c r="Q673" s="84"/>
      <c r="R673" s="84"/>
      <c r="S673" s="84"/>
      <c r="T673" s="85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T673" s="17" t="s">
        <v>196</v>
      </c>
      <c r="AU673" s="17" t="s">
        <v>82</v>
      </c>
    </row>
    <row r="674" s="14" customFormat="1">
      <c r="A674" s="14"/>
      <c r="B674" s="242"/>
      <c r="C674" s="243"/>
      <c r="D674" s="225" t="s">
        <v>181</v>
      </c>
      <c r="E674" s="244" t="s">
        <v>19</v>
      </c>
      <c r="F674" s="245" t="s">
        <v>916</v>
      </c>
      <c r="G674" s="243"/>
      <c r="H674" s="246">
        <v>100</v>
      </c>
      <c r="I674" s="247"/>
      <c r="J674" s="243"/>
      <c r="K674" s="243"/>
      <c r="L674" s="248"/>
      <c r="M674" s="249"/>
      <c r="N674" s="250"/>
      <c r="O674" s="250"/>
      <c r="P674" s="250"/>
      <c r="Q674" s="250"/>
      <c r="R674" s="250"/>
      <c r="S674" s="250"/>
      <c r="T674" s="251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2" t="s">
        <v>181</v>
      </c>
      <c r="AU674" s="252" t="s">
        <v>82</v>
      </c>
      <c r="AV674" s="14" t="s">
        <v>82</v>
      </c>
      <c r="AW674" s="14" t="s">
        <v>33</v>
      </c>
      <c r="AX674" s="14" t="s">
        <v>72</v>
      </c>
      <c r="AY674" s="252" t="s">
        <v>168</v>
      </c>
    </row>
    <row r="675" s="2" customFormat="1" ht="24.15" customHeight="1">
      <c r="A675" s="38"/>
      <c r="B675" s="39"/>
      <c r="C675" s="212" t="s">
        <v>917</v>
      </c>
      <c r="D675" s="212" t="s">
        <v>170</v>
      </c>
      <c r="E675" s="213" t="s">
        <v>918</v>
      </c>
      <c r="F675" s="214" t="s">
        <v>919</v>
      </c>
      <c r="G675" s="215" t="s">
        <v>412</v>
      </c>
      <c r="H675" s="216">
        <v>40704.356</v>
      </c>
      <c r="I675" s="217"/>
      <c r="J675" s="218">
        <f>ROUND(I675*H675,2)</f>
        <v>0</v>
      </c>
      <c r="K675" s="214" t="s">
        <v>19</v>
      </c>
      <c r="L675" s="44"/>
      <c r="M675" s="219" t="s">
        <v>19</v>
      </c>
      <c r="N675" s="220" t="s">
        <v>43</v>
      </c>
      <c r="O675" s="84"/>
      <c r="P675" s="221">
        <f>O675*H675</f>
        <v>0</v>
      </c>
      <c r="Q675" s="221">
        <v>0</v>
      </c>
      <c r="R675" s="221">
        <f>Q675*H675</f>
        <v>0</v>
      </c>
      <c r="S675" s="221">
        <v>0</v>
      </c>
      <c r="T675" s="222">
        <f>S675*H675</f>
        <v>0</v>
      </c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R675" s="223" t="s">
        <v>175</v>
      </c>
      <c r="AT675" s="223" t="s">
        <v>170</v>
      </c>
      <c r="AU675" s="223" t="s">
        <v>82</v>
      </c>
      <c r="AY675" s="17" t="s">
        <v>168</v>
      </c>
      <c r="BE675" s="224">
        <f>IF(N675="základní",J675,0)</f>
        <v>0</v>
      </c>
      <c r="BF675" s="224">
        <f>IF(N675="snížená",J675,0)</f>
        <v>0</v>
      </c>
      <c r="BG675" s="224">
        <f>IF(N675="zákl. přenesená",J675,0)</f>
        <v>0</v>
      </c>
      <c r="BH675" s="224">
        <f>IF(N675="sníž. přenesená",J675,0)</f>
        <v>0</v>
      </c>
      <c r="BI675" s="224">
        <f>IF(N675="nulová",J675,0)</f>
        <v>0</v>
      </c>
      <c r="BJ675" s="17" t="s">
        <v>80</v>
      </c>
      <c r="BK675" s="224">
        <f>ROUND(I675*H675,2)</f>
        <v>0</v>
      </c>
      <c r="BL675" s="17" t="s">
        <v>175</v>
      </c>
      <c r="BM675" s="223" t="s">
        <v>920</v>
      </c>
    </row>
    <row r="676" s="2" customFormat="1">
      <c r="A676" s="38"/>
      <c r="B676" s="39"/>
      <c r="C676" s="40"/>
      <c r="D676" s="225" t="s">
        <v>177</v>
      </c>
      <c r="E676" s="40"/>
      <c r="F676" s="226" t="s">
        <v>921</v>
      </c>
      <c r="G676" s="40"/>
      <c r="H676" s="40"/>
      <c r="I676" s="227"/>
      <c r="J676" s="40"/>
      <c r="K676" s="40"/>
      <c r="L676" s="44"/>
      <c r="M676" s="228"/>
      <c r="N676" s="229"/>
      <c r="O676" s="84"/>
      <c r="P676" s="84"/>
      <c r="Q676" s="84"/>
      <c r="R676" s="84"/>
      <c r="S676" s="84"/>
      <c r="T676" s="85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T676" s="17" t="s">
        <v>177</v>
      </c>
      <c r="AU676" s="17" t="s">
        <v>82</v>
      </c>
    </row>
    <row r="677" s="2" customFormat="1">
      <c r="A677" s="38"/>
      <c r="B677" s="39"/>
      <c r="C677" s="40"/>
      <c r="D677" s="225" t="s">
        <v>196</v>
      </c>
      <c r="E677" s="40"/>
      <c r="F677" s="253" t="s">
        <v>922</v>
      </c>
      <c r="G677" s="40"/>
      <c r="H677" s="40"/>
      <c r="I677" s="227"/>
      <c r="J677" s="40"/>
      <c r="K677" s="40"/>
      <c r="L677" s="44"/>
      <c r="M677" s="228"/>
      <c r="N677" s="229"/>
      <c r="O677" s="84"/>
      <c r="P677" s="84"/>
      <c r="Q677" s="84"/>
      <c r="R677" s="84"/>
      <c r="S677" s="84"/>
      <c r="T677" s="85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T677" s="17" t="s">
        <v>196</v>
      </c>
      <c r="AU677" s="17" t="s">
        <v>82</v>
      </c>
    </row>
    <row r="678" s="13" customFormat="1">
      <c r="A678" s="13"/>
      <c r="B678" s="232"/>
      <c r="C678" s="233"/>
      <c r="D678" s="225" t="s">
        <v>181</v>
      </c>
      <c r="E678" s="234" t="s">
        <v>19</v>
      </c>
      <c r="F678" s="235" t="s">
        <v>262</v>
      </c>
      <c r="G678" s="233"/>
      <c r="H678" s="234" t="s">
        <v>19</v>
      </c>
      <c r="I678" s="236"/>
      <c r="J678" s="233"/>
      <c r="K678" s="233"/>
      <c r="L678" s="237"/>
      <c r="M678" s="238"/>
      <c r="N678" s="239"/>
      <c r="O678" s="239"/>
      <c r="P678" s="239"/>
      <c r="Q678" s="239"/>
      <c r="R678" s="239"/>
      <c r="S678" s="239"/>
      <c r="T678" s="240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1" t="s">
        <v>181</v>
      </c>
      <c r="AU678" s="241" t="s">
        <v>82</v>
      </c>
      <c r="AV678" s="13" t="s">
        <v>80</v>
      </c>
      <c r="AW678" s="13" t="s">
        <v>33</v>
      </c>
      <c r="AX678" s="13" t="s">
        <v>72</v>
      </c>
      <c r="AY678" s="241" t="s">
        <v>168</v>
      </c>
    </row>
    <row r="679" s="13" customFormat="1">
      <c r="A679" s="13"/>
      <c r="B679" s="232"/>
      <c r="C679" s="233"/>
      <c r="D679" s="225" t="s">
        <v>181</v>
      </c>
      <c r="E679" s="234" t="s">
        <v>19</v>
      </c>
      <c r="F679" s="235" t="s">
        <v>923</v>
      </c>
      <c r="G679" s="233"/>
      <c r="H679" s="234" t="s">
        <v>19</v>
      </c>
      <c r="I679" s="236"/>
      <c r="J679" s="233"/>
      <c r="K679" s="233"/>
      <c r="L679" s="237"/>
      <c r="M679" s="238"/>
      <c r="N679" s="239"/>
      <c r="O679" s="239"/>
      <c r="P679" s="239"/>
      <c r="Q679" s="239"/>
      <c r="R679" s="239"/>
      <c r="S679" s="239"/>
      <c r="T679" s="240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1" t="s">
        <v>181</v>
      </c>
      <c r="AU679" s="241" t="s">
        <v>82</v>
      </c>
      <c r="AV679" s="13" t="s">
        <v>80</v>
      </c>
      <c r="AW679" s="13" t="s">
        <v>33</v>
      </c>
      <c r="AX679" s="13" t="s">
        <v>72</v>
      </c>
      <c r="AY679" s="241" t="s">
        <v>168</v>
      </c>
    </row>
    <row r="680" s="14" customFormat="1">
      <c r="A680" s="14"/>
      <c r="B680" s="242"/>
      <c r="C680" s="243"/>
      <c r="D680" s="225" t="s">
        <v>181</v>
      </c>
      <c r="E680" s="244" t="s">
        <v>19</v>
      </c>
      <c r="F680" s="245" t="s">
        <v>924</v>
      </c>
      <c r="G680" s="243"/>
      <c r="H680" s="246">
        <v>3489.9560000000001</v>
      </c>
      <c r="I680" s="247"/>
      <c r="J680" s="243"/>
      <c r="K680" s="243"/>
      <c r="L680" s="248"/>
      <c r="M680" s="249"/>
      <c r="N680" s="250"/>
      <c r="O680" s="250"/>
      <c r="P680" s="250"/>
      <c r="Q680" s="250"/>
      <c r="R680" s="250"/>
      <c r="S680" s="250"/>
      <c r="T680" s="251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2" t="s">
        <v>181</v>
      </c>
      <c r="AU680" s="252" t="s">
        <v>82</v>
      </c>
      <c r="AV680" s="14" t="s">
        <v>82</v>
      </c>
      <c r="AW680" s="14" t="s">
        <v>33</v>
      </c>
      <c r="AX680" s="14" t="s">
        <v>72</v>
      </c>
      <c r="AY680" s="252" t="s">
        <v>168</v>
      </c>
    </row>
    <row r="681" s="14" customFormat="1">
      <c r="A681" s="14"/>
      <c r="B681" s="242"/>
      <c r="C681" s="243"/>
      <c r="D681" s="225" t="s">
        <v>181</v>
      </c>
      <c r="E681" s="244" t="s">
        <v>19</v>
      </c>
      <c r="F681" s="245" t="s">
        <v>925</v>
      </c>
      <c r="G681" s="243"/>
      <c r="H681" s="246">
        <v>13855.672000000001</v>
      </c>
      <c r="I681" s="247"/>
      <c r="J681" s="243"/>
      <c r="K681" s="243"/>
      <c r="L681" s="248"/>
      <c r="M681" s="249"/>
      <c r="N681" s="250"/>
      <c r="O681" s="250"/>
      <c r="P681" s="250"/>
      <c r="Q681" s="250"/>
      <c r="R681" s="250"/>
      <c r="S681" s="250"/>
      <c r="T681" s="251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2" t="s">
        <v>181</v>
      </c>
      <c r="AU681" s="252" t="s">
        <v>82</v>
      </c>
      <c r="AV681" s="14" t="s">
        <v>82</v>
      </c>
      <c r="AW681" s="14" t="s">
        <v>33</v>
      </c>
      <c r="AX681" s="14" t="s">
        <v>72</v>
      </c>
      <c r="AY681" s="252" t="s">
        <v>168</v>
      </c>
    </row>
    <row r="682" s="13" customFormat="1">
      <c r="A682" s="13"/>
      <c r="B682" s="232"/>
      <c r="C682" s="233"/>
      <c r="D682" s="225" t="s">
        <v>181</v>
      </c>
      <c r="E682" s="234" t="s">
        <v>19</v>
      </c>
      <c r="F682" s="235" t="s">
        <v>926</v>
      </c>
      <c r="G682" s="233"/>
      <c r="H682" s="234" t="s">
        <v>19</v>
      </c>
      <c r="I682" s="236"/>
      <c r="J682" s="233"/>
      <c r="K682" s="233"/>
      <c r="L682" s="237"/>
      <c r="M682" s="238"/>
      <c r="N682" s="239"/>
      <c r="O682" s="239"/>
      <c r="P682" s="239"/>
      <c r="Q682" s="239"/>
      <c r="R682" s="239"/>
      <c r="S682" s="239"/>
      <c r="T682" s="240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1" t="s">
        <v>181</v>
      </c>
      <c r="AU682" s="241" t="s">
        <v>82</v>
      </c>
      <c r="AV682" s="13" t="s">
        <v>80</v>
      </c>
      <c r="AW682" s="13" t="s">
        <v>33</v>
      </c>
      <c r="AX682" s="13" t="s">
        <v>72</v>
      </c>
      <c r="AY682" s="241" t="s">
        <v>168</v>
      </c>
    </row>
    <row r="683" s="14" customFormat="1">
      <c r="A683" s="14"/>
      <c r="B683" s="242"/>
      <c r="C683" s="243"/>
      <c r="D683" s="225" t="s">
        <v>181</v>
      </c>
      <c r="E683" s="244" t="s">
        <v>19</v>
      </c>
      <c r="F683" s="245" t="s">
        <v>927</v>
      </c>
      <c r="G683" s="243"/>
      <c r="H683" s="246">
        <v>1952.6469999999999</v>
      </c>
      <c r="I683" s="247"/>
      <c r="J683" s="243"/>
      <c r="K683" s="243"/>
      <c r="L683" s="248"/>
      <c r="M683" s="249"/>
      <c r="N683" s="250"/>
      <c r="O683" s="250"/>
      <c r="P683" s="250"/>
      <c r="Q683" s="250"/>
      <c r="R683" s="250"/>
      <c r="S683" s="250"/>
      <c r="T683" s="251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2" t="s">
        <v>181</v>
      </c>
      <c r="AU683" s="252" t="s">
        <v>82</v>
      </c>
      <c r="AV683" s="14" t="s">
        <v>82</v>
      </c>
      <c r="AW683" s="14" t="s">
        <v>33</v>
      </c>
      <c r="AX683" s="14" t="s">
        <v>72</v>
      </c>
      <c r="AY683" s="252" t="s">
        <v>168</v>
      </c>
    </row>
    <row r="684" s="13" customFormat="1">
      <c r="A684" s="13"/>
      <c r="B684" s="232"/>
      <c r="C684" s="233"/>
      <c r="D684" s="225" t="s">
        <v>181</v>
      </c>
      <c r="E684" s="234" t="s">
        <v>19</v>
      </c>
      <c r="F684" s="235" t="s">
        <v>368</v>
      </c>
      <c r="G684" s="233"/>
      <c r="H684" s="234" t="s">
        <v>19</v>
      </c>
      <c r="I684" s="236"/>
      <c r="J684" s="233"/>
      <c r="K684" s="233"/>
      <c r="L684" s="237"/>
      <c r="M684" s="238"/>
      <c r="N684" s="239"/>
      <c r="O684" s="239"/>
      <c r="P684" s="239"/>
      <c r="Q684" s="239"/>
      <c r="R684" s="239"/>
      <c r="S684" s="239"/>
      <c r="T684" s="240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1" t="s">
        <v>181</v>
      </c>
      <c r="AU684" s="241" t="s">
        <v>82</v>
      </c>
      <c r="AV684" s="13" t="s">
        <v>80</v>
      </c>
      <c r="AW684" s="13" t="s">
        <v>33</v>
      </c>
      <c r="AX684" s="13" t="s">
        <v>72</v>
      </c>
      <c r="AY684" s="241" t="s">
        <v>168</v>
      </c>
    </row>
    <row r="685" s="13" customFormat="1">
      <c r="A685" s="13"/>
      <c r="B685" s="232"/>
      <c r="C685" s="233"/>
      <c r="D685" s="225" t="s">
        <v>181</v>
      </c>
      <c r="E685" s="234" t="s">
        <v>19</v>
      </c>
      <c r="F685" s="235" t="s">
        <v>923</v>
      </c>
      <c r="G685" s="233"/>
      <c r="H685" s="234" t="s">
        <v>19</v>
      </c>
      <c r="I685" s="236"/>
      <c r="J685" s="233"/>
      <c r="K685" s="233"/>
      <c r="L685" s="237"/>
      <c r="M685" s="238"/>
      <c r="N685" s="239"/>
      <c r="O685" s="239"/>
      <c r="P685" s="239"/>
      <c r="Q685" s="239"/>
      <c r="R685" s="239"/>
      <c r="S685" s="239"/>
      <c r="T685" s="240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1" t="s">
        <v>181</v>
      </c>
      <c r="AU685" s="241" t="s">
        <v>82</v>
      </c>
      <c r="AV685" s="13" t="s">
        <v>80</v>
      </c>
      <c r="AW685" s="13" t="s">
        <v>33</v>
      </c>
      <c r="AX685" s="13" t="s">
        <v>72</v>
      </c>
      <c r="AY685" s="241" t="s">
        <v>168</v>
      </c>
    </row>
    <row r="686" s="13" customFormat="1">
      <c r="A686" s="13"/>
      <c r="B686" s="232"/>
      <c r="C686" s="233"/>
      <c r="D686" s="225" t="s">
        <v>181</v>
      </c>
      <c r="E686" s="234" t="s">
        <v>19</v>
      </c>
      <c r="F686" s="235" t="s">
        <v>928</v>
      </c>
      <c r="G686" s="233"/>
      <c r="H686" s="234" t="s">
        <v>19</v>
      </c>
      <c r="I686" s="236"/>
      <c r="J686" s="233"/>
      <c r="K686" s="233"/>
      <c r="L686" s="237"/>
      <c r="M686" s="238"/>
      <c r="N686" s="239"/>
      <c r="O686" s="239"/>
      <c r="P686" s="239"/>
      <c r="Q686" s="239"/>
      <c r="R686" s="239"/>
      <c r="S686" s="239"/>
      <c r="T686" s="240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1" t="s">
        <v>181</v>
      </c>
      <c r="AU686" s="241" t="s">
        <v>82</v>
      </c>
      <c r="AV686" s="13" t="s">
        <v>80</v>
      </c>
      <c r="AW686" s="13" t="s">
        <v>33</v>
      </c>
      <c r="AX686" s="13" t="s">
        <v>72</v>
      </c>
      <c r="AY686" s="241" t="s">
        <v>168</v>
      </c>
    </row>
    <row r="687" s="14" customFormat="1">
      <c r="A687" s="14"/>
      <c r="B687" s="242"/>
      <c r="C687" s="243"/>
      <c r="D687" s="225" t="s">
        <v>181</v>
      </c>
      <c r="E687" s="244" t="s">
        <v>19</v>
      </c>
      <c r="F687" s="245" t="s">
        <v>924</v>
      </c>
      <c r="G687" s="243"/>
      <c r="H687" s="246">
        <v>3489.9560000000001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2" t="s">
        <v>181</v>
      </c>
      <c r="AU687" s="252" t="s">
        <v>82</v>
      </c>
      <c r="AV687" s="14" t="s">
        <v>82</v>
      </c>
      <c r="AW687" s="14" t="s">
        <v>33</v>
      </c>
      <c r="AX687" s="14" t="s">
        <v>72</v>
      </c>
      <c r="AY687" s="252" t="s">
        <v>168</v>
      </c>
    </row>
    <row r="688" s="14" customFormat="1">
      <c r="A688" s="14"/>
      <c r="B688" s="242"/>
      <c r="C688" s="243"/>
      <c r="D688" s="225" t="s">
        <v>181</v>
      </c>
      <c r="E688" s="244" t="s">
        <v>19</v>
      </c>
      <c r="F688" s="245" t="s">
        <v>925</v>
      </c>
      <c r="G688" s="243"/>
      <c r="H688" s="246">
        <v>13855.672000000001</v>
      </c>
      <c r="I688" s="247"/>
      <c r="J688" s="243"/>
      <c r="K688" s="243"/>
      <c r="L688" s="248"/>
      <c r="M688" s="249"/>
      <c r="N688" s="250"/>
      <c r="O688" s="250"/>
      <c r="P688" s="250"/>
      <c r="Q688" s="250"/>
      <c r="R688" s="250"/>
      <c r="S688" s="250"/>
      <c r="T688" s="251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2" t="s">
        <v>181</v>
      </c>
      <c r="AU688" s="252" t="s">
        <v>82</v>
      </c>
      <c r="AV688" s="14" t="s">
        <v>82</v>
      </c>
      <c r="AW688" s="14" t="s">
        <v>33</v>
      </c>
      <c r="AX688" s="14" t="s">
        <v>72</v>
      </c>
      <c r="AY688" s="252" t="s">
        <v>168</v>
      </c>
    </row>
    <row r="689" s="13" customFormat="1">
      <c r="A689" s="13"/>
      <c r="B689" s="232"/>
      <c r="C689" s="233"/>
      <c r="D689" s="225" t="s">
        <v>181</v>
      </c>
      <c r="E689" s="234" t="s">
        <v>19</v>
      </c>
      <c r="F689" s="235" t="s">
        <v>929</v>
      </c>
      <c r="G689" s="233"/>
      <c r="H689" s="234" t="s">
        <v>19</v>
      </c>
      <c r="I689" s="236"/>
      <c r="J689" s="233"/>
      <c r="K689" s="233"/>
      <c r="L689" s="237"/>
      <c r="M689" s="238"/>
      <c r="N689" s="239"/>
      <c r="O689" s="239"/>
      <c r="P689" s="239"/>
      <c r="Q689" s="239"/>
      <c r="R689" s="239"/>
      <c r="S689" s="239"/>
      <c r="T689" s="240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1" t="s">
        <v>181</v>
      </c>
      <c r="AU689" s="241" t="s">
        <v>82</v>
      </c>
      <c r="AV689" s="13" t="s">
        <v>80</v>
      </c>
      <c r="AW689" s="13" t="s">
        <v>33</v>
      </c>
      <c r="AX689" s="13" t="s">
        <v>72</v>
      </c>
      <c r="AY689" s="241" t="s">
        <v>168</v>
      </c>
    </row>
    <row r="690" s="14" customFormat="1">
      <c r="A690" s="14"/>
      <c r="B690" s="242"/>
      <c r="C690" s="243"/>
      <c r="D690" s="225" t="s">
        <v>181</v>
      </c>
      <c r="E690" s="244" t="s">
        <v>19</v>
      </c>
      <c r="F690" s="245" t="s">
        <v>930</v>
      </c>
      <c r="G690" s="243"/>
      <c r="H690" s="246">
        <v>785.298</v>
      </c>
      <c r="I690" s="247"/>
      <c r="J690" s="243"/>
      <c r="K690" s="243"/>
      <c r="L690" s="248"/>
      <c r="M690" s="249"/>
      <c r="N690" s="250"/>
      <c r="O690" s="250"/>
      <c r="P690" s="250"/>
      <c r="Q690" s="250"/>
      <c r="R690" s="250"/>
      <c r="S690" s="250"/>
      <c r="T690" s="251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2" t="s">
        <v>181</v>
      </c>
      <c r="AU690" s="252" t="s">
        <v>82</v>
      </c>
      <c r="AV690" s="14" t="s">
        <v>82</v>
      </c>
      <c r="AW690" s="14" t="s">
        <v>33</v>
      </c>
      <c r="AX690" s="14" t="s">
        <v>72</v>
      </c>
      <c r="AY690" s="252" t="s">
        <v>168</v>
      </c>
    </row>
    <row r="691" s="14" customFormat="1">
      <c r="A691" s="14"/>
      <c r="B691" s="242"/>
      <c r="C691" s="243"/>
      <c r="D691" s="225" t="s">
        <v>181</v>
      </c>
      <c r="E691" s="244" t="s">
        <v>19</v>
      </c>
      <c r="F691" s="245" t="s">
        <v>931</v>
      </c>
      <c r="G691" s="243"/>
      <c r="H691" s="246">
        <v>3275.1550000000002</v>
      </c>
      <c r="I691" s="247"/>
      <c r="J691" s="243"/>
      <c r="K691" s="243"/>
      <c r="L691" s="248"/>
      <c r="M691" s="249"/>
      <c r="N691" s="250"/>
      <c r="O691" s="250"/>
      <c r="P691" s="250"/>
      <c r="Q691" s="250"/>
      <c r="R691" s="250"/>
      <c r="S691" s="250"/>
      <c r="T691" s="251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2" t="s">
        <v>181</v>
      </c>
      <c r="AU691" s="252" t="s">
        <v>82</v>
      </c>
      <c r="AV691" s="14" t="s">
        <v>82</v>
      </c>
      <c r="AW691" s="14" t="s">
        <v>33</v>
      </c>
      <c r="AX691" s="14" t="s">
        <v>72</v>
      </c>
      <c r="AY691" s="252" t="s">
        <v>168</v>
      </c>
    </row>
    <row r="692" s="2" customFormat="1" ht="44.25" customHeight="1">
      <c r="A692" s="38"/>
      <c r="B692" s="39"/>
      <c r="C692" s="212" t="s">
        <v>932</v>
      </c>
      <c r="D692" s="212" t="s">
        <v>170</v>
      </c>
      <c r="E692" s="213" t="s">
        <v>933</v>
      </c>
      <c r="F692" s="214" t="s">
        <v>934</v>
      </c>
      <c r="G692" s="215" t="s">
        <v>412</v>
      </c>
      <c r="H692" s="216">
        <v>100</v>
      </c>
      <c r="I692" s="217"/>
      <c r="J692" s="218">
        <f>ROUND(I692*H692,2)</f>
        <v>0</v>
      </c>
      <c r="K692" s="214" t="s">
        <v>19</v>
      </c>
      <c r="L692" s="44"/>
      <c r="M692" s="219" t="s">
        <v>19</v>
      </c>
      <c r="N692" s="220" t="s">
        <v>43</v>
      </c>
      <c r="O692" s="84"/>
      <c r="P692" s="221">
        <f>O692*H692</f>
        <v>0</v>
      </c>
      <c r="Q692" s="221">
        <v>0</v>
      </c>
      <c r="R692" s="221">
        <f>Q692*H692</f>
        <v>0</v>
      </c>
      <c r="S692" s="221">
        <v>0</v>
      </c>
      <c r="T692" s="222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23" t="s">
        <v>175</v>
      </c>
      <c r="AT692" s="223" t="s">
        <v>170</v>
      </c>
      <c r="AU692" s="223" t="s">
        <v>82</v>
      </c>
      <c r="AY692" s="17" t="s">
        <v>168</v>
      </c>
      <c r="BE692" s="224">
        <f>IF(N692="základní",J692,0)</f>
        <v>0</v>
      </c>
      <c r="BF692" s="224">
        <f>IF(N692="snížená",J692,0)</f>
        <v>0</v>
      </c>
      <c r="BG692" s="224">
        <f>IF(N692="zákl. přenesená",J692,0)</f>
        <v>0</v>
      </c>
      <c r="BH692" s="224">
        <f>IF(N692="sníž. přenesená",J692,0)</f>
        <v>0</v>
      </c>
      <c r="BI692" s="224">
        <f>IF(N692="nulová",J692,0)</f>
        <v>0</v>
      </c>
      <c r="BJ692" s="17" t="s">
        <v>80</v>
      </c>
      <c r="BK692" s="224">
        <f>ROUND(I692*H692,2)</f>
        <v>0</v>
      </c>
      <c r="BL692" s="17" t="s">
        <v>175</v>
      </c>
      <c r="BM692" s="223" t="s">
        <v>935</v>
      </c>
    </row>
    <row r="693" s="2" customFormat="1">
      <c r="A693" s="38"/>
      <c r="B693" s="39"/>
      <c r="C693" s="40"/>
      <c r="D693" s="225" t="s">
        <v>177</v>
      </c>
      <c r="E693" s="40"/>
      <c r="F693" s="226" t="s">
        <v>936</v>
      </c>
      <c r="G693" s="40"/>
      <c r="H693" s="40"/>
      <c r="I693" s="227"/>
      <c r="J693" s="40"/>
      <c r="K693" s="40"/>
      <c r="L693" s="44"/>
      <c r="M693" s="228"/>
      <c r="N693" s="229"/>
      <c r="O693" s="84"/>
      <c r="P693" s="84"/>
      <c r="Q693" s="84"/>
      <c r="R693" s="84"/>
      <c r="S693" s="84"/>
      <c r="T693" s="85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T693" s="17" t="s">
        <v>177</v>
      </c>
      <c r="AU693" s="17" t="s">
        <v>82</v>
      </c>
    </row>
    <row r="694" s="2" customFormat="1">
      <c r="A694" s="38"/>
      <c r="B694" s="39"/>
      <c r="C694" s="40"/>
      <c r="D694" s="225" t="s">
        <v>196</v>
      </c>
      <c r="E694" s="40"/>
      <c r="F694" s="253" t="s">
        <v>915</v>
      </c>
      <c r="G694" s="40"/>
      <c r="H694" s="40"/>
      <c r="I694" s="227"/>
      <c r="J694" s="40"/>
      <c r="K694" s="40"/>
      <c r="L694" s="44"/>
      <c r="M694" s="228"/>
      <c r="N694" s="229"/>
      <c r="O694" s="84"/>
      <c r="P694" s="84"/>
      <c r="Q694" s="84"/>
      <c r="R694" s="84"/>
      <c r="S694" s="84"/>
      <c r="T694" s="85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T694" s="17" t="s">
        <v>196</v>
      </c>
      <c r="AU694" s="17" t="s">
        <v>82</v>
      </c>
    </row>
    <row r="695" s="13" customFormat="1">
      <c r="A695" s="13"/>
      <c r="B695" s="232"/>
      <c r="C695" s="233"/>
      <c r="D695" s="225" t="s">
        <v>181</v>
      </c>
      <c r="E695" s="234" t="s">
        <v>19</v>
      </c>
      <c r="F695" s="235" t="s">
        <v>937</v>
      </c>
      <c r="G695" s="233"/>
      <c r="H695" s="234" t="s">
        <v>19</v>
      </c>
      <c r="I695" s="236"/>
      <c r="J695" s="233"/>
      <c r="K695" s="233"/>
      <c r="L695" s="237"/>
      <c r="M695" s="238"/>
      <c r="N695" s="239"/>
      <c r="O695" s="239"/>
      <c r="P695" s="239"/>
      <c r="Q695" s="239"/>
      <c r="R695" s="239"/>
      <c r="S695" s="239"/>
      <c r="T695" s="240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1" t="s">
        <v>181</v>
      </c>
      <c r="AU695" s="241" t="s">
        <v>82</v>
      </c>
      <c r="AV695" s="13" t="s">
        <v>80</v>
      </c>
      <c r="AW695" s="13" t="s">
        <v>33</v>
      </c>
      <c r="AX695" s="13" t="s">
        <v>72</v>
      </c>
      <c r="AY695" s="241" t="s">
        <v>168</v>
      </c>
    </row>
    <row r="696" s="14" customFormat="1">
      <c r="A696" s="14"/>
      <c r="B696" s="242"/>
      <c r="C696" s="243"/>
      <c r="D696" s="225" t="s">
        <v>181</v>
      </c>
      <c r="E696" s="244" t="s">
        <v>19</v>
      </c>
      <c r="F696" s="245" t="s">
        <v>916</v>
      </c>
      <c r="G696" s="243"/>
      <c r="H696" s="246">
        <v>100</v>
      </c>
      <c r="I696" s="247"/>
      <c r="J696" s="243"/>
      <c r="K696" s="243"/>
      <c r="L696" s="248"/>
      <c r="M696" s="249"/>
      <c r="N696" s="250"/>
      <c r="O696" s="250"/>
      <c r="P696" s="250"/>
      <c r="Q696" s="250"/>
      <c r="R696" s="250"/>
      <c r="S696" s="250"/>
      <c r="T696" s="251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2" t="s">
        <v>181</v>
      </c>
      <c r="AU696" s="252" t="s">
        <v>82</v>
      </c>
      <c r="AV696" s="14" t="s">
        <v>82</v>
      </c>
      <c r="AW696" s="14" t="s">
        <v>33</v>
      </c>
      <c r="AX696" s="14" t="s">
        <v>72</v>
      </c>
      <c r="AY696" s="252" t="s">
        <v>168</v>
      </c>
    </row>
    <row r="697" s="2" customFormat="1" ht="24.15" customHeight="1">
      <c r="A697" s="38"/>
      <c r="B697" s="39"/>
      <c r="C697" s="212" t="s">
        <v>938</v>
      </c>
      <c r="D697" s="212" t="s">
        <v>170</v>
      </c>
      <c r="E697" s="213" t="s">
        <v>939</v>
      </c>
      <c r="F697" s="214" t="s">
        <v>940</v>
      </c>
      <c r="G697" s="215" t="s">
        <v>412</v>
      </c>
      <c r="H697" s="216">
        <v>763.69000000000005</v>
      </c>
      <c r="I697" s="217"/>
      <c r="J697" s="218">
        <f>ROUND(I697*H697,2)</f>
        <v>0</v>
      </c>
      <c r="K697" s="214" t="s">
        <v>19</v>
      </c>
      <c r="L697" s="44"/>
      <c r="M697" s="219" t="s">
        <v>19</v>
      </c>
      <c r="N697" s="220" t="s">
        <v>43</v>
      </c>
      <c r="O697" s="84"/>
      <c r="P697" s="221">
        <f>O697*H697</f>
        <v>0</v>
      </c>
      <c r="Q697" s="221">
        <v>0</v>
      </c>
      <c r="R697" s="221">
        <f>Q697*H697</f>
        <v>0</v>
      </c>
      <c r="S697" s="221">
        <v>0</v>
      </c>
      <c r="T697" s="222">
        <f>S697*H697</f>
        <v>0</v>
      </c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R697" s="223" t="s">
        <v>175</v>
      </c>
      <c r="AT697" s="223" t="s">
        <v>170</v>
      </c>
      <c r="AU697" s="223" t="s">
        <v>82</v>
      </c>
      <c r="AY697" s="17" t="s">
        <v>168</v>
      </c>
      <c r="BE697" s="224">
        <f>IF(N697="základní",J697,0)</f>
        <v>0</v>
      </c>
      <c r="BF697" s="224">
        <f>IF(N697="snížená",J697,0)</f>
        <v>0</v>
      </c>
      <c r="BG697" s="224">
        <f>IF(N697="zákl. přenesená",J697,0)</f>
        <v>0</v>
      </c>
      <c r="BH697" s="224">
        <f>IF(N697="sníž. přenesená",J697,0)</f>
        <v>0</v>
      </c>
      <c r="BI697" s="224">
        <f>IF(N697="nulová",J697,0)</f>
        <v>0</v>
      </c>
      <c r="BJ697" s="17" t="s">
        <v>80</v>
      </c>
      <c r="BK697" s="224">
        <f>ROUND(I697*H697,2)</f>
        <v>0</v>
      </c>
      <c r="BL697" s="17" t="s">
        <v>175</v>
      </c>
      <c r="BM697" s="223" t="s">
        <v>941</v>
      </c>
    </row>
    <row r="698" s="2" customFormat="1">
      <c r="A698" s="38"/>
      <c r="B698" s="39"/>
      <c r="C698" s="40"/>
      <c r="D698" s="225" t="s">
        <v>177</v>
      </c>
      <c r="E698" s="40"/>
      <c r="F698" s="226" t="s">
        <v>942</v>
      </c>
      <c r="G698" s="40"/>
      <c r="H698" s="40"/>
      <c r="I698" s="227"/>
      <c r="J698" s="40"/>
      <c r="K698" s="40"/>
      <c r="L698" s="44"/>
      <c r="M698" s="228"/>
      <c r="N698" s="229"/>
      <c r="O698" s="84"/>
      <c r="P698" s="84"/>
      <c r="Q698" s="84"/>
      <c r="R698" s="84"/>
      <c r="S698" s="84"/>
      <c r="T698" s="85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T698" s="17" t="s">
        <v>177</v>
      </c>
      <c r="AU698" s="17" t="s">
        <v>82</v>
      </c>
    </row>
    <row r="699" s="2" customFormat="1">
      <c r="A699" s="38"/>
      <c r="B699" s="39"/>
      <c r="C699" s="40"/>
      <c r="D699" s="225" t="s">
        <v>196</v>
      </c>
      <c r="E699" s="40"/>
      <c r="F699" s="253" t="s">
        <v>943</v>
      </c>
      <c r="G699" s="40"/>
      <c r="H699" s="40"/>
      <c r="I699" s="227"/>
      <c r="J699" s="40"/>
      <c r="K699" s="40"/>
      <c r="L699" s="44"/>
      <c r="M699" s="228"/>
      <c r="N699" s="229"/>
      <c r="O699" s="84"/>
      <c r="P699" s="84"/>
      <c r="Q699" s="84"/>
      <c r="R699" s="84"/>
      <c r="S699" s="84"/>
      <c r="T699" s="85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T699" s="17" t="s">
        <v>196</v>
      </c>
      <c r="AU699" s="17" t="s">
        <v>82</v>
      </c>
    </row>
    <row r="700" s="13" customFormat="1">
      <c r="A700" s="13"/>
      <c r="B700" s="232"/>
      <c r="C700" s="233"/>
      <c r="D700" s="225" t="s">
        <v>181</v>
      </c>
      <c r="E700" s="234" t="s">
        <v>19</v>
      </c>
      <c r="F700" s="235" t="s">
        <v>944</v>
      </c>
      <c r="G700" s="233"/>
      <c r="H700" s="234" t="s">
        <v>19</v>
      </c>
      <c r="I700" s="236"/>
      <c r="J700" s="233"/>
      <c r="K700" s="233"/>
      <c r="L700" s="237"/>
      <c r="M700" s="238"/>
      <c r="N700" s="239"/>
      <c r="O700" s="239"/>
      <c r="P700" s="239"/>
      <c r="Q700" s="239"/>
      <c r="R700" s="239"/>
      <c r="S700" s="239"/>
      <c r="T700" s="240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1" t="s">
        <v>181</v>
      </c>
      <c r="AU700" s="241" t="s">
        <v>82</v>
      </c>
      <c r="AV700" s="13" t="s">
        <v>80</v>
      </c>
      <c r="AW700" s="13" t="s">
        <v>33</v>
      </c>
      <c r="AX700" s="13" t="s">
        <v>72</v>
      </c>
      <c r="AY700" s="241" t="s">
        <v>168</v>
      </c>
    </row>
    <row r="701" s="14" customFormat="1">
      <c r="A701" s="14"/>
      <c r="B701" s="242"/>
      <c r="C701" s="243"/>
      <c r="D701" s="225" t="s">
        <v>181</v>
      </c>
      <c r="E701" s="244" t="s">
        <v>19</v>
      </c>
      <c r="F701" s="245" t="s">
        <v>945</v>
      </c>
      <c r="G701" s="243"/>
      <c r="H701" s="246">
        <v>2716.337</v>
      </c>
      <c r="I701" s="247"/>
      <c r="J701" s="243"/>
      <c r="K701" s="243"/>
      <c r="L701" s="248"/>
      <c r="M701" s="249"/>
      <c r="N701" s="250"/>
      <c r="O701" s="250"/>
      <c r="P701" s="250"/>
      <c r="Q701" s="250"/>
      <c r="R701" s="250"/>
      <c r="S701" s="250"/>
      <c r="T701" s="251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2" t="s">
        <v>181</v>
      </c>
      <c r="AU701" s="252" t="s">
        <v>82</v>
      </c>
      <c r="AV701" s="14" t="s">
        <v>82</v>
      </c>
      <c r="AW701" s="14" t="s">
        <v>33</v>
      </c>
      <c r="AX701" s="14" t="s">
        <v>72</v>
      </c>
      <c r="AY701" s="252" t="s">
        <v>168</v>
      </c>
    </row>
    <row r="702" s="13" customFormat="1">
      <c r="A702" s="13"/>
      <c r="B702" s="232"/>
      <c r="C702" s="233"/>
      <c r="D702" s="225" t="s">
        <v>181</v>
      </c>
      <c r="E702" s="234" t="s">
        <v>19</v>
      </c>
      <c r="F702" s="235" t="s">
        <v>946</v>
      </c>
      <c r="G702" s="233"/>
      <c r="H702" s="234" t="s">
        <v>19</v>
      </c>
      <c r="I702" s="236"/>
      <c r="J702" s="233"/>
      <c r="K702" s="233"/>
      <c r="L702" s="237"/>
      <c r="M702" s="238"/>
      <c r="N702" s="239"/>
      <c r="O702" s="239"/>
      <c r="P702" s="239"/>
      <c r="Q702" s="239"/>
      <c r="R702" s="239"/>
      <c r="S702" s="239"/>
      <c r="T702" s="240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1" t="s">
        <v>181</v>
      </c>
      <c r="AU702" s="241" t="s">
        <v>82</v>
      </c>
      <c r="AV702" s="13" t="s">
        <v>80</v>
      </c>
      <c r="AW702" s="13" t="s">
        <v>33</v>
      </c>
      <c r="AX702" s="13" t="s">
        <v>72</v>
      </c>
      <c r="AY702" s="241" t="s">
        <v>168</v>
      </c>
    </row>
    <row r="703" s="14" customFormat="1">
      <c r="A703" s="14"/>
      <c r="B703" s="242"/>
      <c r="C703" s="243"/>
      <c r="D703" s="225" t="s">
        <v>181</v>
      </c>
      <c r="E703" s="244" t="s">
        <v>19</v>
      </c>
      <c r="F703" s="245" t="s">
        <v>947</v>
      </c>
      <c r="G703" s="243"/>
      <c r="H703" s="246">
        <v>-1952.6469999999999</v>
      </c>
      <c r="I703" s="247"/>
      <c r="J703" s="243"/>
      <c r="K703" s="243"/>
      <c r="L703" s="248"/>
      <c r="M703" s="249"/>
      <c r="N703" s="250"/>
      <c r="O703" s="250"/>
      <c r="P703" s="250"/>
      <c r="Q703" s="250"/>
      <c r="R703" s="250"/>
      <c r="S703" s="250"/>
      <c r="T703" s="251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2" t="s">
        <v>181</v>
      </c>
      <c r="AU703" s="252" t="s">
        <v>82</v>
      </c>
      <c r="AV703" s="14" t="s">
        <v>82</v>
      </c>
      <c r="AW703" s="14" t="s">
        <v>33</v>
      </c>
      <c r="AX703" s="14" t="s">
        <v>72</v>
      </c>
      <c r="AY703" s="252" t="s">
        <v>168</v>
      </c>
    </row>
    <row r="704" s="2" customFormat="1" ht="24.15" customHeight="1">
      <c r="A704" s="38"/>
      <c r="B704" s="39"/>
      <c r="C704" s="212" t="s">
        <v>948</v>
      </c>
      <c r="D704" s="212" t="s">
        <v>170</v>
      </c>
      <c r="E704" s="213" t="s">
        <v>949</v>
      </c>
      <c r="F704" s="214" t="s">
        <v>950</v>
      </c>
      <c r="G704" s="215" t="s">
        <v>412</v>
      </c>
      <c r="H704" s="216">
        <v>21406.080999999998</v>
      </c>
      <c r="I704" s="217"/>
      <c r="J704" s="218">
        <f>ROUND(I704*H704,2)</f>
        <v>0</v>
      </c>
      <c r="K704" s="214" t="s">
        <v>174</v>
      </c>
      <c r="L704" s="44"/>
      <c r="M704" s="219" t="s">
        <v>19</v>
      </c>
      <c r="N704" s="220" t="s">
        <v>43</v>
      </c>
      <c r="O704" s="84"/>
      <c r="P704" s="221">
        <f>O704*H704</f>
        <v>0</v>
      </c>
      <c r="Q704" s="221">
        <v>0</v>
      </c>
      <c r="R704" s="221">
        <f>Q704*H704</f>
        <v>0</v>
      </c>
      <c r="S704" s="221">
        <v>0</v>
      </c>
      <c r="T704" s="222">
        <f>S704*H704</f>
        <v>0</v>
      </c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R704" s="223" t="s">
        <v>175</v>
      </c>
      <c r="AT704" s="223" t="s">
        <v>170</v>
      </c>
      <c r="AU704" s="223" t="s">
        <v>82</v>
      </c>
      <c r="AY704" s="17" t="s">
        <v>168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7" t="s">
        <v>80</v>
      </c>
      <c r="BK704" s="224">
        <f>ROUND(I704*H704,2)</f>
        <v>0</v>
      </c>
      <c r="BL704" s="17" t="s">
        <v>175</v>
      </c>
      <c r="BM704" s="223" t="s">
        <v>951</v>
      </c>
    </row>
    <row r="705" s="2" customFormat="1">
      <c r="A705" s="38"/>
      <c r="B705" s="39"/>
      <c r="C705" s="40"/>
      <c r="D705" s="225" t="s">
        <v>177</v>
      </c>
      <c r="E705" s="40"/>
      <c r="F705" s="226" t="s">
        <v>952</v>
      </c>
      <c r="G705" s="40"/>
      <c r="H705" s="40"/>
      <c r="I705" s="227"/>
      <c r="J705" s="40"/>
      <c r="K705" s="40"/>
      <c r="L705" s="44"/>
      <c r="M705" s="228"/>
      <c r="N705" s="229"/>
      <c r="O705" s="84"/>
      <c r="P705" s="84"/>
      <c r="Q705" s="84"/>
      <c r="R705" s="84"/>
      <c r="S705" s="84"/>
      <c r="T705" s="85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T705" s="17" t="s">
        <v>177</v>
      </c>
      <c r="AU705" s="17" t="s">
        <v>82</v>
      </c>
    </row>
    <row r="706" s="2" customFormat="1">
      <c r="A706" s="38"/>
      <c r="B706" s="39"/>
      <c r="C706" s="40"/>
      <c r="D706" s="230" t="s">
        <v>179</v>
      </c>
      <c r="E706" s="40"/>
      <c r="F706" s="231" t="s">
        <v>953</v>
      </c>
      <c r="G706" s="40"/>
      <c r="H706" s="40"/>
      <c r="I706" s="227"/>
      <c r="J706" s="40"/>
      <c r="K706" s="40"/>
      <c r="L706" s="44"/>
      <c r="M706" s="228"/>
      <c r="N706" s="229"/>
      <c r="O706" s="84"/>
      <c r="P706" s="84"/>
      <c r="Q706" s="84"/>
      <c r="R706" s="84"/>
      <c r="S706" s="84"/>
      <c r="T706" s="85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T706" s="17" t="s">
        <v>179</v>
      </c>
      <c r="AU706" s="17" t="s">
        <v>82</v>
      </c>
    </row>
    <row r="707" s="2" customFormat="1">
      <c r="A707" s="38"/>
      <c r="B707" s="39"/>
      <c r="C707" s="40"/>
      <c r="D707" s="225" t="s">
        <v>196</v>
      </c>
      <c r="E707" s="40"/>
      <c r="F707" s="253" t="s">
        <v>954</v>
      </c>
      <c r="G707" s="40"/>
      <c r="H707" s="40"/>
      <c r="I707" s="227"/>
      <c r="J707" s="40"/>
      <c r="K707" s="40"/>
      <c r="L707" s="44"/>
      <c r="M707" s="228"/>
      <c r="N707" s="229"/>
      <c r="O707" s="84"/>
      <c r="P707" s="84"/>
      <c r="Q707" s="84"/>
      <c r="R707" s="84"/>
      <c r="S707" s="84"/>
      <c r="T707" s="85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T707" s="17" t="s">
        <v>196</v>
      </c>
      <c r="AU707" s="17" t="s">
        <v>82</v>
      </c>
    </row>
    <row r="708" s="13" customFormat="1">
      <c r="A708" s="13"/>
      <c r="B708" s="232"/>
      <c r="C708" s="233"/>
      <c r="D708" s="225" t="s">
        <v>181</v>
      </c>
      <c r="E708" s="234" t="s">
        <v>19</v>
      </c>
      <c r="F708" s="235" t="s">
        <v>368</v>
      </c>
      <c r="G708" s="233"/>
      <c r="H708" s="234" t="s">
        <v>19</v>
      </c>
      <c r="I708" s="236"/>
      <c r="J708" s="233"/>
      <c r="K708" s="233"/>
      <c r="L708" s="237"/>
      <c r="M708" s="238"/>
      <c r="N708" s="239"/>
      <c r="O708" s="239"/>
      <c r="P708" s="239"/>
      <c r="Q708" s="239"/>
      <c r="R708" s="239"/>
      <c r="S708" s="239"/>
      <c r="T708" s="240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1" t="s">
        <v>181</v>
      </c>
      <c r="AU708" s="241" t="s">
        <v>82</v>
      </c>
      <c r="AV708" s="13" t="s">
        <v>80</v>
      </c>
      <c r="AW708" s="13" t="s">
        <v>33</v>
      </c>
      <c r="AX708" s="13" t="s">
        <v>72</v>
      </c>
      <c r="AY708" s="241" t="s">
        <v>168</v>
      </c>
    </row>
    <row r="709" s="13" customFormat="1">
      <c r="A709" s="13"/>
      <c r="B709" s="232"/>
      <c r="C709" s="233"/>
      <c r="D709" s="225" t="s">
        <v>181</v>
      </c>
      <c r="E709" s="234" t="s">
        <v>19</v>
      </c>
      <c r="F709" s="235" t="s">
        <v>923</v>
      </c>
      <c r="G709" s="233"/>
      <c r="H709" s="234" t="s">
        <v>19</v>
      </c>
      <c r="I709" s="236"/>
      <c r="J709" s="233"/>
      <c r="K709" s="233"/>
      <c r="L709" s="237"/>
      <c r="M709" s="238"/>
      <c r="N709" s="239"/>
      <c r="O709" s="239"/>
      <c r="P709" s="239"/>
      <c r="Q709" s="239"/>
      <c r="R709" s="239"/>
      <c r="S709" s="239"/>
      <c r="T709" s="240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1" t="s">
        <v>181</v>
      </c>
      <c r="AU709" s="241" t="s">
        <v>82</v>
      </c>
      <c r="AV709" s="13" t="s">
        <v>80</v>
      </c>
      <c r="AW709" s="13" t="s">
        <v>33</v>
      </c>
      <c r="AX709" s="13" t="s">
        <v>72</v>
      </c>
      <c r="AY709" s="241" t="s">
        <v>168</v>
      </c>
    </row>
    <row r="710" s="13" customFormat="1">
      <c r="A710" s="13"/>
      <c r="B710" s="232"/>
      <c r="C710" s="233"/>
      <c r="D710" s="225" t="s">
        <v>181</v>
      </c>
      <c r="E710" s="234" t="s">
        <v>19</v>
      </c>
      <c r="F710" s="235" t="s">
        <v>928</v>
      </c>
      <c r="G710" s="233"/>
      <c r="H710" s="234" t="s">
        <v>19</v>
      </c>
      <c r="I710" s="236"/>
      <c r="J710" s="233"/>
      <c r="K710" s="233"/>
      <c r="L710" s="237"/>
      <c r="M710" s="238"/>
      <c r="N710" s="239"/>
      <c r="O710" s="239"/>
      <c r="P710" s="239"/>
      <c r="Q710" s="239"/>
      <c r="R710" s="239"/>
      <c r="S710" s="239"/>
      <c r="T710" s="240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1" t="s">
        <v>181</v>
      </c>
      <c r="AU710" s="241" t="s">
        <v>82</v>
      </c>
      <c r="AV710" s="13" t="s">
        <v>80</v>
      </c>
      <c r="AW710" s="13" t="s">
        <v>33</v>
      </c>
      <c r="AX710" s="13" t="s">
        <v>72</v>
      </c>
      <c r="AY710" s="241" t="s">
        <v>168</v>
      </c>
    </row>
    <row r="711" s="14" customFormat="1">
      <c r="A711" s="14"/>
      <c r="B711" s="242"/>
      <c r="C711" s="243"/>
      <c r="D711" s="225" t="s">
        <v>181</v>
      </c>
      <c r="E711" s="244" t="s">
        <v>19</v>
      </c>
      <c r="F711" s="245" t="s">
        <v>924</v>
      </c>
      <c r="G711" s="243"/>
      <c r="H711" s="246">
        <v>3489.9560000000001</v>
      </c>
      <c r="I711" s="247"/>
      <c r="J711" s="243"/>
      <c r="K711" s="243"/>
      <c r="L711" s="248"/>
      <c r="M711" s="249"/>
      <c r="N711" s="250"/>
      <c r="O711" s="250"/>
      <c r="P711" s="250"/>
      <c r="Q711" s="250"/>
      <c r="R711" s="250"/>
      <c r="S711" s="250"/>
      <c r="T711" s="251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2" t="s">
        <v>181</v>
      </c>
      <c r="AU711" s="252" t="s">
        <v>82</v>
      </c>
      <c r="AV711" s="14" t="s">
        <v>82</v>
      </c>
      <c r="AW711" s="14" t="s">
        <v>33</v>
      </c>
      <c r="AX711" s="14" t="s">
        <v>72</v>
      </c>
      <c r="AY711" s="252" t="s">
        <v>168</v>
      </c>
    </row>
    <row r="712" s="14" customFormat="1">
      <c r="A712" s="14"/>
      <c r="B712" s="242"/>
      <c r="C712" s="243"/>
      <c r="D712" s="225" t="s">
        <v>181</v>
      </c>
      <c r="E712" s="244" t="s">
        <v>19</v>
      </c>
      <c r="F712" s="245" t="s">
        <v>925</v>
      </c>
      <c r="G712" s="243"/>
      <c r="H712" s="246">
        <v>13855.672000000001</v>
      </c>
      <c r="I712" s="247"/>
      <c r="J712" s="243"/>
      <c r="K712" s="243"/>
      <c r="L712" s="248"/>
      <c r="M712" s="249"/>
      <c r="N712" s="250"/>
      <c r="O712" s="250"/>
      <c r="P712" s="250"/>
      <c r="Q712" s="250"/>
      <c r="R712" s="250"/>
      <c r="S712" s="250"/>
      <c r="T712" s="251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2" t="s">
        <v>181</v>
      </c>
      <c r="AU712" s="252" t="s">
        <v>82</v>
      </c>
      <c r="AV712" s="14" t="s">
        <v>82</v>
      </c>
      <c r="AW712" s="14" t="s">
        <v>33</v>
      </c>
      <c r="AX712" s="14" t="s">
        <v>72</v>
      </c>
      <c r="AY712" s="252" t="s">
        <v>168</v>
      </c>
    </row>
    <row r="713" s="13" customFormat="1">
      <c r="A713" s="13"/>
      <c r="B713" s="232"/>
      <c r="C713" s="233"/>
      <c r="D713" s="225" t="s">
        <v>181</v>
      </c>
      <c r="E713" s="234" t="s">
        <v>19</v>
      </c>
      <c r="F713" s="235" t="s">
        <v>929</v>
      </c>
      <c r="G713" s="233"/>
      <c r="H713" s="234" t="s">
        <v>19</v>
      </c>
      <c r="I713" s="236"/>
      <c r="J713" s="233"/>
      <c r="K713" s="233"/>
      <c r="L713" s="237"/>
      <c r="M713" s="238"/>
      <c r="N713" s="239"/>
      <c r="O713" s="239"/>
      <c r="P713" s="239"/>
      <c r="Q713" s="239"/>
      <c r="R713" s="239"/>
      <c r="S713" s="239"/>
      <c r="T713" s="240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1" t="s">
        <v>181</v>
      </c>
      <c r="AU713" s="241" t="s">
        <v>82</v>
      </c>
      <c r="AV713" s="13" t="s">
        <v>80</v>
      </c>
      <c r="AW713" s="13" t="s">
        <v>33</v>
      </c>
      <c r="AX713" s="13" t="s">
        <v>72</v>
      </c>
      <c r="AY713" s="241" t="s">
        <v>168</v>
      </c>
    </row>
    <row r="714" s="14" customFormat="1">
      <c r="A714" s="14"/>
      <c r="B714" s="242"/>
      <c r="C714" s="243"/>
      <c r="D714" s="225" t="s">
        <v>181</v>
      </c>
      <c r="E714" s="244" t="s">
        <v>19</v>
      </c>
      <c r="F714" s="245" t="s">
        <v>930</v>
      </c>
      <c r="G714" s="243"/>
      <c r="H714" s="246">
        <v>785.298</v>
      </c>
      <c r="I714" s="247"/>
      <c r="J714" s="243"/>
      <c r="K714" s="243"/>
      <c r="L714" s="248"/>
      <c r="M714" s="249"/>
      <c r="N714" s="250"/>
      <c r="O714" s="250"/>
      <c r="P714" s="250"/>
      <c r="Q714" s="250"/>
      <c r="R714" s="250"/>
      <c r="S714" s="250"/>
      <c r="T714" s="251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2" t="s">
        <v>181</v>
      </c>
      <c r="AU714" s="252" t="s">
        <v>82</v>
      </c>
      <c r="AV714" s="14" t="s">
        <v>82</v>
      </c>
      <c r="AW714" s="14" t="s">
        <v>33</v>
      </c>
      <c r="AX714" s="14" t="s">
        <v>72</v>
      </c>
      <c r="AY714" s="252" t="s">
        <v>168</v>
      </c>
    </row>
    <row r="715" s="14" customFormat="1">
      <c r="A715" s="14"/>
      <c r="B715" s="242"/>
      <c r="C715" s="243"/>
      <c r="D715" s="225" t="s">
        <v>181</v>
      </c>
      <c r="E715" s="244" t="s">
        <v>19</v>
      </c>
      <c r="F715" s="245" t="s">
        <v>931</v>
      </c>
      <c r="G715" s="243"/>
      <c r="H715" s="246">
        <v>3275.1550000000002</v>
      </c>
      <c r="I715" s="247"/>
      <c r="J715" s="243"/>
      <c r="K715" s="243"/>
      <c r="L715" s="248"/>
      <c r="M715" s="249"/>
      <c r="N715" s="250"/>
      <c r="O715" s="250"/>
      <c r="P715" s="250"/>
      <c r="Q715" s="250"/>
      <c r="R715" s="250"/>
      <c r="S715" s="250"/>
      <c r="T715" s="251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2" t="s">
        <v>181</v>
      </c>
      <c r="AU715" s="252" t="s">
        <v>82</v>
      </c>
      <c r="AV715" s="14" t="s">
        <v>82</v>
      </c>
      <c r="AW715" s="14" t="s">
        <v>33</v>
      </c>
      <c r="AX715" s="14" t="s">
        <v>72</v>
      </c>
      <c r="AY715" s="252" t="s">
        <v>168</v>
      </c>
    </row>
    <row r="716" s="12" customFormat="1" ht="22.8" customHeight="1">
      <c r="A716" s="12"/>
      <c r="B716" s="196"/>
      <c r="C716" s="197"/>
      <c r="D716" s="198" t="s">
        <v>71</v>
      </c>
      <c r="E716" s="210" t="s">
        <v>955</v>
      </c>
      <c r="F716" s="210" t="s">
        <v>956</v>
      </c>
      <c r="G716" s="197"/>
      <c r="H716" s="197"/>
      <c r="I716" s="200"/>
      <c r="J716" s="211">
        <f>BK716</f>
        <v>0</v>
      </c>
      <c r="K716" s="197"/>
      <c r="L716" s="202"/>
      <c r="M716" s="203"/>
      <c r="N716" s="204"/>
      <c r="O716" s="204"/>
      <c r="P716" s="205">
        <f>SUM(P717:P722)</f>
        <v>0</v>
      </c>
      <c r="Q716" s="204"/>
      <c r="R716" s="205">
        <f>SUM(R717:R722)</f>
        <v>0</v>
      </c>
      <c r="S716" s="204"/>
      <c r="T716" s="206">
        <f>SUM(T717:T722)</f>
        <v>0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R716" s="207" t="s">
        <v>80</v>
      </c>
      <c r="AT716" s="208" t="s">
        <v>71</v>
      </c>
      <c r="AU716" s="208" t="s">
        <v>80</v>
      </c>
      <c r="AY716" s="207" t="s">
        <v>168</v>
      </c>
      <c r="BK716" s="209">
        <f>SUM(BK717:BK722)</f>
        <v>0</v>
      </c>
    </row>
    <row r="717" s="2" customFormat="1" ht="33" customHeight="1">
      <c r="A717" s="38"/>
      <c r="B717" s="39"/>
      <c r="C717" s="212" t="s">
        <v>957</v>
      </c>
      <c r="D717" s="212" t="s">
        <v>170</v>
      </c>
      <c r="E717" s="213" t="s">
        <v>958</v>
      </c>
      <c r="F717" s="214" t="s">
        <v>959</v>
      </c>
      <c r="G717" s="215" t="s">
        <v>412</v>
      </c>
      <c r="H717" s="216">
        <v>2829.9969999999998</v>
      </c>
      <c r="I717" s="217"/>
      <c r="J717" s="218">
        <f>ROUND(I717*H717,2)</f>
        <v>0</v>
      </c>
      <c r="K717" s="214" t="s">
        <v>174</v>
      </c>
      <c r="L717" s="44"/>
      <c r="M717" s="219" t="s">
        <v>19</v>
      </c>
      <c r="N717" s="220" t="s">
        <v>43</v>
      </c>
      <c r="O717" s="84"/>
      <c r="P717" s="221">
        <f>O717*H717</f>
        <v>0</v>
      </c>
      <c r="Q717" s="221">
        <v>0</v>
      </c>
      <c r="R717" s="221">
        <f>Q717*H717</f>
        <v>0</v>
      </c>
      <c r="S717" s="221">
        <v>0</v>
      </c>
      <c r="T717" s="222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23" t="s">
        <v>175</v>
      </c>
      <c r="AT717" s="223" t="s">
        <v>170</v>
      </c>
      <c r="AU717" s="223" t="s">
        <v>82</v>
      </c>
      <c r="AY717" s="17" t="s">
        <v>168</v>
      </c>
      <c r="BE717" s="224">
        <f>IF(N717="základní",J717,0)</f>
        <v>0</v>
      </c>
      <c r="BF717" s="224">
        <f>IF(N717="snížená",J717,0)</f>
        <v>0</v>
      </c>
      <c r="BG717" s="224">
        <f>IF(N717="zákl. přenesená",J717,0)</f>
        <v>0</v>
      </c>
      <c r="BH717" s="224">
        <f>IF(N717="sníž. přenesená",J717,0)</f>
        <v>0</v>
      </c>
      <c r="BI717" s="224">
        <f>IF(N717="nulová",J717,0)</f>
        <v>0</v>
      </c>
      <c r="BJ717" s="17" t="s">
        <v>80</v>
      </c>
      <c r="BK717" s="224">
        <f>ROUND(I717*H717,2)</f>
        <v>0</v>
      </c>
      <c r="BL717" s="17" t="s">
        <v>175</v>
      </c>
      <c r="BM717" s="223" t="s">
        <v>960</v>
      </c>
    </row>
    <row r="718" s="2" customFormat="1">
      <c r="A718" s="38"/>
      <c r="B718" s="39"/>
      <c r="C718" s="40"/>
      <c r="D718" s="225" t="s">
        <v>177</v>
      </c>
      <c r="E718" s="40"/>
      <c r="F718" s="226" t="s">
        <v>961</v>
      </c>
      <c r="G718" s="40"/>
      <c r="H718" s="40"/>
      <c r="I718" s="227"/>
      <c r="J718" s="40"/>
      <c r="K718" s="40"/>
      <c r="L718" s="44"/>
      <c r="M718" s="228"/>
      <c r="N718" s="229"/>
      <c r="O718" s="84"/>
      <c r="P718" s="84"/>
      <c r="Q718" s="84"/>
      <c r="R718" s="84"/>
      <c r="S718" s="84"/>
      <c r="T718" s="85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T718" s="17" t="s">
        <v>177</v>
      </c>
      <c r="AU718" s="17" t="s">
        <v>82</v>
      </c>
    </row>
    <row r="719" s="2" customFormat="1">
      <c r="A719" s="38"/>
      <c r="B719" s="39"/>
      <c r="C719" s="40"/>
      <c r="D719" s="230" t="s">
        <v>179</v>
      </c>
      <c r="E719" s="40"/>
      <c r="F719" s="231" t="s">
        <v>962</v>
      </c>
      <c r="G719" s="40"/>
      <c r="H719" s="40"/>
      <c r="I719" s="227"/>
      <c r="J719" s="40"/>
      <c r="K719" s="40"/>
      <c r="L719" s="44"/>
      <c r="M719" s="228"/>
      <c r="N719" s="229"/>
      <c r="O719" s="84"/>
      <c r="P719" s="84"/>
      <c r="Q719" s="84"/>
      <c r="R719" s="84"/>
      <c r="S719" s="84"/>
      <c r="T719" s="85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T719" s="17" t="s">
        <v>179</v>
      </c>
      <c r="AU719" s="17" t="s">
        <v>82</v>
      </c>
    </row>
    <row r="720" s="2" customFormat="1" ht="33" customHeight="1">
      <c r="A720" s="38"/>
      <c r="B720" s="39"/>
      <c r="C720" s="212" t="s">
        <v>963</v>
      </c>
      <c r="D720" s="212" t="s">
        <v>170</v>
      </c>
      <c r="E720" s="213" t="s">
        <v>964</v>
      </c>
      <c r="F720" s="214" t="s">
        <v>965</v>
      </c>
      <c r="G720" s="215" t="s">
        <v>412</v>
      </c>
      <c r="H720" s="216">
        <v>2829.9969999999998</v>
      </c>
      <c r="I720" s="217"/>
      <c r="J720" s="218">
        <f>ROUND(I720*H720,2)</f>
        <v>0</v>
      </c>
      <c r="K720" s="214" t="s">
        <v>174</v>
      </c>
      <c r="L720" s="44"/>
      <c r="M720" s="219" t="s">
        <v>19</v>
      </c>
      <c r="N720" s="220" t="s">
        <v>43</v>
      </c>
      <c r="O720" s="84"/>
      <c r="P720" s="221">
        <f>O720*H720</f>
        <v>0</v>
      </c>
      <c r="Q720" s="221">
        <v>0</v>
      </c>
      <c r="R720" s="221">
        <f>Q720*H720</f>
        <v>0</v>
      </c>
      <c r="S720" s="221">
        <v>0</v>
      </c>
      <c r="T720" s="222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23" t="s">
        <v>175</v>
      </c>
      <c r="AT720" s="223" t="s">
        <v>170</v>
      </c>
      <c r="AU720" s="223" t="s">
        <v>82</v>
      </c>
      <c r="AY720" s="17" t="s">
        <v>168</v>
      </c>
      <c r="BE720" s="224">
        <f>IF(N720="základní",J720,0)</f>
        <v>0</v>
      </c>
      <c r="BF720" s="224">
        <f>IF(N720="snížená",J720,0)</f>
        <v>0</v>
      </c>
      <c r="BG720" s="224">
        <f>IF(N720="zákl. přenesená",J720,0)</f>
        <v>0</v>
      </c>
      <c r="BH720" s="224">
        <f>IF(N720="sníž. přenesená",J720,0)</f>
        <v>0</v>
      </c>
      <c r="BI720" s="224">
        <f>IF(N720="nulová",J720,0)</f>
        <v>0</v>
      </c>
      <c r="BJ720" s="17" t="s">
        <v>80</v>
      </c>
      <c r="BK720" s="224">
        <f>ROUND(I720*H720,2)</f>
        <v>0</v>
      </c>
      <c r="BL720" s="17" t="s">
        <v>175</v>
      </c>
      <c r="BM720" s="223" t="s">
        <v>966</v>
      </c>
    </row>
    <row r="721" s="2" customFormat="1">
      <c r="A721" s="38"/>
      <c r="B721" s="39"/>
      <c r="C721" s="40"/>
      <c r="D721" s="225" t="s">
        <v>177</v>
      </c>
      <c r="E721" s="40"/>
      <c r="F721" s="226" t="s">
        <v>967</v>
      </c>
      <c r="G721" s="40"/>
      <c r="H721" s="40"/>
      <c r="I721" s="227"/>
      <c r="J721" s="40"/>
      <c r="K721" s="40"/>
      <c r="L721" s="44"/>
      <c r="M721" s="228"/>
      <c r="N721" s="229"/>
      <c r="O721" s="84"/>
      <c r="P721" s="84"/>
      <c r="Q721" s="84"/>
      <c r="R721" s="84"/>
      <c r="S721" s="84"/>
      <c r="T721" s="85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T721" s="17" t="s">
        <v>177</v>
      </c>
      <c r="AU721" s="17" t="s">
        <v>82</v>
      </c>
    </row>
    <row r="722" s="2" customFormat="1">
      <c r="A722" s="38"/>
      <c r="B722" s="39"/>
      <c r="C722" s="40"/>
      <c r="D722" s="230" t="s">
        <v>179</v>
      </c>
      <c r="E722" s="40"/>
      <c r="F722" s="231" t="s">
        <v>968</v>
      </c>
      <c r="G722" s="40"/>
      <c r="H722" s="40"/>
      <c r="I722" s="227"/>
      <c r="J722" s="40"/>
      <c r="K722" s="40"/>
      <c r="L722" s="44"/>
      <c r="M722" s="254"/>
      <c r="N722" s="255"/>
      <c r="O722" s="256"/>
      <c r="P722" s="256"/>
      <c r="Q722" s="256"/>
      <c r="R722" s="256"/>
      <c r="S722" s="256"/>
      <c r="T722" s="257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T722" s="17" t="s">
        <v>179</v>
      </c>
      <c r="AU722" s="17" t="s">
        <v>82</v>
      </c>
    </row>
    <row r="723" s="2" customFormat="1" ht="6.96" customHeight="1">
      <c r="A723" s="38"/>
      <c r="B723" s="59"/>
      <c r="C723" s="60"/>
      <c r="D723" s="60"/>
      <c r="E723" s="60"/>
      <c r="F723" s="60"/>
      <c r="G723" s="60"/>
      <c r="H723" s="60"/>
      <c r="I723" s="60"/>
      <c r="J723" s="60"/>
      <c r="K723" s="60"/>
      <c r="L723" s="44"/>
      <c r="M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</row>
  </sheetData>
  <sheetProtection sheet="1" autoFilter="0" formatColumns="0" formatRows="0" objects="1" scenarios="1" spinCount="100000" saltValue="6BC5n5hlB2lyqjlmqHDqD3cToS1Few21pH2P2cYxid+rNd9/LkyGZb42DUbmgFu6JslGvdXH1Jl+61ULOyGsqQ==" hashValue="f3/j1p4FljQLynuXTE+8er29pI6DZwJY5l7m+bJJs2uEUgWnWIUsgrw5w28tM3Rop1nde1SpZeKMtTakmoh4rw==" algorithmName="SHA-512" password="CC35"/>
  <autoFilter ref="C86:K72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1_02/113107221"/>
    <hyperlink ref="F99" r:id="rId2" display="https://podminky.urs.cz/item/CS_URS_2021_02/113107222"/>
    <hyperlink ref="F106" r:id="rId3" display="https://podminky.urs.cz/item/CS_URS_2021_02/113107246"/>
    <hyperlink ref="F114" r:id="rId4" display="https://podminky.urs.cz/item/CS_URS_2021_02/113154434"/>
    <hyperlink ref="F122" r:id="rId5" display="https://podminky.urs.cz/item/CS_URS_2021_02/119005131"/>
    <hyperlink ref="F127" r:id="rId6" display="https://podminky.urs.cz/item/CS_URS_2021_02/122252203"/>
    <hyperlink ref="F145" r:id="rId7" display="https://podminky.urs.cz/item/CS_URS_2021_02/122252206"/>
    <hyperlink ref="F152" r:id="rId8" display="https://podminky.urs.cz/item/CS_URS_2021_02/122252207"/>
    <hyperlink ref="F192" r:id="rId9" display="https://podminky.urs.cz/item/CS_URS_2021_02/167151111"/>
    <hyperlink ref="F216" r:id="rId10" display="https://podminky.urs.cz/item/CS_URS_2021_02/171152111"/>
    <hyperlink ref="F225" r:id="rId11" display="https://podminky.urs.cz/item/CS_URS_2021_02/58344197"/>
    <hyperlink ref="F232" r:id="rId12" display="https://podminky.urs.cz/item/CS_URS_2021_02/171151111"/>
    <hyperlink ref="F247" r:id="rId13" display="https://podminky.urs.cz/item/CS_URS_2021_02/171152112"/>
    <hyperlink ref="F253" r:id="rId14" display="https://podminky.urs.cz/item/CS_URS_2021_02/171201231"/>
    <hyperlink ref="F262" r:id="rId15" display="https://podminky.urs.cz/item/CS_URS_2021_02/182351133"/>
    <hyperlink ref="F267" r:id="rId16" display="https://podminky.urs.cz/item/CS_URS_2021_02/181951111"/>
    <hyperlink ref="F272" r:id="rId17" display="https://podminky.urs.cz/item/CS_URS_2021_02/181951112"/>
    <hyperlink ref="F281" r:id="rId18" display="https://podminky.urs.cz/item/CS_URS_2021_02/182251101"/>
    <hyperlink ref="F288" r:id="rId19" display="https://podminky.urs.cz/item/CS_URS_2021_02/183111312"/>
    <hyperlink ref="F293" r:id="rId20" display="https://podminky.urs.cz/item/CS_URS_2021_02/10371500"/>
    <hyperlink ref="F297" r:id="rId21" display="https://podminky.urs.cz/item/CS_URS_2021_02/183151112"/>
    <hyperlink ref="F302" r:id="rId22" display="https://podminky.urs.cz/item/CS_URS_2021_02/183405211"/>
    <hyperlink ref="F307" r:id="rId23" display="https://podminky.urs.cz/item/CS_URS_2021_02/00572472"/>
    <hyperlink ref="F311" r:id="rId24" display="https://podminky.urs.cz/item/CS_URS_2021_02/184102114"/>
    <hyperlink ref="F318" r:id="rId25" display="https://podminky.urs.cz/item/CS_URS_2021_02/184102211"/>
    <hyperlink ref="F331" r:id="rId26" display="https://podminky.urs.cz/item/CS_URS_2021_02/212752412"/>
    <hyperlink ref="F338" r:id="rId27" display="https://podminky.urs.cz/item/CS_URS_2021_02/451541111"/>
    <hyperlink ref="F344" r:id="rId28" display="https://podminky.urs.cz/item/CS_URS_2021_02/564851111"/>
    <hyperlink ref="F351" r:id="rId29" display="https://podminky.urs.cz/item/CS_URS_2021_02/564851113"/>
    <hyperlink ref="F358" r:id="rId30" display="https://podminky.urs.cz/item/CS_URS_2021_02/564871111"/>
    <hyperlink ref="F373" r:id="rId31" display="https://podminky.urs.cz/item/CS_URS_2021_02/564931412"/>
    <hyperlink ref="F380" r:id="rId32" display="https://podminky.urs.cz/item/CS_URS_2021_02/564952111"/>
    <hyperlink ref="F386" r:id="rId33" display="https://podminky.urs.cz/item/CS_URS_2021_02/565145121-1"/>
    <hyperlink ref="F405" r:id="rId34" display="https://podminky.urs.cz/item/CS_URS_2021_02/569951133"/>
    <hyperlink ref="F412" r:id="rId35" display="https://podminky.urs.cz/item/CS_URS_2021_02/573191111"/>
    <hyperlink ref="F428" r:id="rId36" display="https://podminky.urs.cz/item/CS_URS_2021_02/573231107"/>
    <hyperlink ref="F444" r:id="rId37" display="https://podminky.urs.cz/item/CS_URS_2021_02/577144141"/>
    <hyperlink ref="F459" r:id="rId38" display="https://podminky.urs.cz/item/CS_URS_2021_02/577155142"/>
    <hyperlink ref="F466" r:id="rId39" display="https://podminky.urs.cz/item/CS_URS_2021_02/911331111"/>
    <hyperlink ref="F472" r:id="rId40" display="https://podminky.urs.cz/item/CS_URS_2021_02/911331411"/>
    <hyperlink ref="F475" r:id="rId41" display="https://podminky.urs.cz/item/CS_URS_2021_02/912211111"/>
    <hyperlink ref="F481" r:id="rId42" display="https://podminky.urs.cz/item/CS_URS_2021_02/40445158"/>
    <hyperlink ref="F486" r:id="rId43" display="https://podminky.urs.cz/item/CS_URS_2021_02/912311111"/>
    <hyperlink ref="F491" r:id="rId44" display="https://podminky.urs.cz/item/CS_URS_2021_02/40445175"/>
    <hyperlink ref="F494" r:id="rId45" display="https://podminky.urs.cz/item/CS_URS_2021_02/914111111"/>
    <hyperlink ref="F513" r:id="rId46" display="https://podminky.urs.cz/item/CS_URS_2021_02/40445601"/>
    <hyperlink ref="F520" r:id="rId47" display="https://podminky.urs.cz/item/CS_URS_2021_02/40445609"/>
    <hyperlink ref="F525" r:id="rId48" display="https://podminky.urs.cz/item/CS_URS_2021_02/40445620"/>
    <hyperlink ref="F530" r:id="rId49" display="https://podminky.urs.cz/item/CS_URS_2021_02/40445647"/>
    <hyperlink ref="F536" r:id="rId50" display="https://podminky.urs.cz/item/CS_URS_2021_02/40445641"/>
    <hyperlink ref="F541" r:id="rId51" display="https://podminky.urs.cz/item/CS_URS_2021_02/40445631"/>
    <hyperlink ref="F547" r:id="rId52" display="https://podminky.urs.cz/item/CS_URS_2021_02/40445630"/>
    <hyperlink ref="F552" r:id="rId53" display="https://podminky.urs.cz/item/CS_URS_2021_02/40445649"/>
    <hyperlink ref="F557" r:id="rId54" display="https://podminky.urs.cz/item/CS_URS_2021_02/914511112"/>
    <hyperlink ref="F573" r:id="rId55" display="https://podminky.urs.cz/item/CS_URS_2021_02/40445225"/>
    <hyperlink ref="F576" r:id="rId56" display="https://podminky.urs.cz/item/CS_URS_2021_02/915111112"/>
    <hyperlink ref="F582" r:id="rId57" display="https://podminky.urs.cz/item/CS_URS_2021_02/915111122"/>
    <hyperlink ref="F590" r:id="rId58" display="https://podminky.urs.cz/item/CS_URS_2021_02/915121112"/>
    <hyperlink ref="F596" r:id="rId59" display="https://podminky.urs.cz/item/CS_URS_2021_02/915121122"/>
    <hyperlink ref="F602" r:id="rId60" display="https://podminky.urs.cz/item/CS_URS_2021_02/915211112"/>
    <hyperlink ref="F608" r:id="rId61" display="https://podminky.urs.cz/item/CS_URS_2021_02/915211122"/>
    <hyperlink ref="F616" r:id="rId62" display="https://podminky.urs.cz/item/CS_URS_2021_02/915221112"/>
    <hyperlink ref="F623" r:id="rId63" display="https://podminky.urs.cz/item/CS_URS_2021_02/915221122"/>
    <hyperlink ref="F629" r:id="rId64" display="https://podminky.urs.cz/item/CS_URS_2021_02/915611111"/>
    <hyperlink ref="F640" r:id="rId65" display="https://podminky.urs.cz/item/CS_URS_2021_02/935112211"/>
    <hyperlink ref="F645" r:id="rId66" display="https://podminky.urs.cz/item/CS_URS_2021_02/59227029"/>
    <hyperlink ref="F649" r:id="rId67" display="https://podminky.urs.cz/item/CS_URS_2021_02/938909311"/>
    <hyperlink ref="F656" r:id="rId68" display="https://podminky.urs.cz/item/CS_URS_2021_02/966006132"/>
    <hyperlink ref="F672" r:id="rId69" display="https://podminky.urs.cz/item/CS_URS_2021_02/997013847"/>
    <hyperlink ref="F706" r:id="rId70" display="https://podminky.urs.cz/item/CS_URS_2021_02/997221611"/>
    <hyperlink ref="F719" r:id="rId71" display="https://podminky.urs.cz/item/CS_URS_2021_02/998225111"/>
    <hyperlink ref="F722" r:id="rId72" display="https://podminky.urs.cz/item/CS_URS_2021_02/998225194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73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1" customFormat="1" ht="12" customHeight="1">
      <c r="B8" s="20"/>
      <c r="D8" s="142" t="s">
        <v>145</v>
      </c>
      <c r="L8" s="20"/>
    </row>
    <row r="9" s="2" customFormat="1" ht="16.5" customHeight="1">
      <c r="A9" s="38"/>
      <c r="B9" s="44"/>
      <c r="C9" s="38"/>
      <c r="D9" s="38"/>
      <c r="E9" s="143" t="s">
        <v>969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45" t="s">
        <v>971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ROUND((SUM(BE91:BE204)),  2)</f>
        <v>0</v>
      </c>
      <c r="G35" s="38"/>
      <c r="H35" s="38"/>
      <c r="I35" s="157">
        <v>0.20999999999999999</v>
      </c>
      <c r="J35" s="156">
        <f>ROUND(((SUM(BE91:BE204))*I35),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44</v>
      </c>
      <c r="F36" s="156">
        <f>ROUND((SUM(BF91:BF204)),  2)</f>
        <v>0</v>
      </c>
      <c r="G36" s="38"/>
      <c r="H36" s="38"/>
      <c r="I36" s="157">
        <v>0.14999999999999999</v>
      </c>
      <c r="J36" s="156">
        <f>ROUND(((SUM(BF91:BF204))*I36),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56">
        <f>ROUND((SUM(BG91:BG204)),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46</v>
      </c>
      <c r="F38" s="156">
        <f>ROUND((SUM(BH91:BH204)),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47</v>
      </c>
      <c r="F39" s="156">
        <f>ROUND((SUM(BI91:BI204)),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969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6.5" customHeight="1">
      <c r="A54" s="38"/>
      <c r="B54" s="39"/>
      <c r="C54" s="40"/>
      <c r="D54" s="40"/>
      <c r="E54" s="69" t="str">
        <f>E11</f>
        <v>SO 102.1 - Propustek pod komunikací DN 800 v km 0,480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="9" customFormat="1" ht="24.96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J201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="2" customFormat="1" ht="16.5" customHeight="1">
      <c r="A81" s="38"/>
      <c r="B81" s="39"/>
      <c r="C81" s="40"/>
      <c r="D81" s="40"/>
      <c r="E81" s="169" t="s">
        <v>969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6.5" customHeight="1">
      <c r="A83" s="38"/>
      <c r="B83" s="39"/>
      <c r="C83" s="40"/>
      <c r="D83" s="40"/>
      <c r="E83" s="69" t="str">
        <f>E11</f>
        <v>SO 102.1 - Propustek pod komunikací DN 800 v km 0,480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131.49771420000002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="12" customFormat="1" ht="25.92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P93+P132+P146+P190+P201</f>
        <v>0</v>
      </c>
      <c r="Q92" s="204"/>
      <c r="R92" s="205">
        <f>R93+R132+R146+R190+R201</f>
        <v>131.49771420000002</v>
      </c>
      <c r="S92" s="204"/>
      <c r="T92" s="206">
        <f>T93+T132+T146+T190+T201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BK93+BK132+BK146+BK190+BK201</f>
        <v>0</v>
      </c>
    </row>
    <row r="9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48.738999999999997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="2" customFormat="1" ht="33" customHeight="1">
      <c r="A94" s="38"/>
      <c r="B94" s="39"/>
      <c r="C94" s="212" t="s">
        <v>80</v>
      </c>
      <c r="D94" s="212" t="s">
        <v>170</v>
      </c>
      <c r="E94" s="213" t="s">
        <v>972</v>
      </c>
      <c r="F94" s="214" t="s">
        <v>973</v>
      </c>
      <c r="G94" s="215" t="s">
        <v>258</v>
      </c>
      <c r="H94" s="216">
        <v>80.760000000000005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974</v>
      </c>
    </row>
    <row r="95" s="2" customFormat="1">
      <c r="A95" s="38"/>
      <c r="B95" s="39"/>
      <c r="C95" s="40"/>
      <c r="D95" s="225" t="s">
        <v>177</v>
      </c>
      <c r="E95" s="40"/>
      <c r="F95" s="226" t="s">
        <v>975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="2" customFormat="1">
      <c r="A96" s="38"/>
      <c r="B96" s="39"/>
      <c r="C96" s="40"/>
      <c r="D96" s="230" t="s">
        <v>179</v>
      </c>
      <c r="E96" s="40"/>
      <c r="F96" s="231" t="s">
        <v>976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="2" customFormat="1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="13" customFormat="1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="13" customFormat="1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="14" customFormat="1">
      <c r="A100" s="14"/>
      <c r="B100" s="242"/>
      <c r="C100" s="243"/>
      <c r="D100" s="225" t="s">
        <v>181</v>
      </c>
      <c r="E100" s="244" t="s">
        <v>19</v>
      </c>
      <c r="F100" s="245" t="s">
        <v>979</v>
      </c>
      <c r="G100" s="243"/>
      <c r="H100" s="246">
        <v>80.760000000000005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80.760000000000005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980</v>
      </c>
    </row>
    <row r="102" s="2" customFormat="1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="14" customFormat="1">
      <c r="A103" s="14"/>
      <c r="B103" s="242"/>
      <c r="C103" s="243"/>
      <c r="D103" s="225" t="s">
        <v>181</v>
      </c>
      <c r="E103" s="244" t="s">
        <v>19</v>
      </c>
      <c r="F103" s="245" t="s">
        <v>981</v>
      </c>
      <c r="G103" s="243"/>
      <c r="H103" s="246">
        <v>80.760000000000005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145.368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982</v>
      </c>
    </row>
    <row r="105" s="2" customFormat="1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="2" customFormat="1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="14" customFormat="1">
      <c r="A107" s="14"/>
      <c r="B107" s="242"/>
      <c r="C107" s="243"/>
      <c r="D107" s="225" t="s">
        <v>181</v>
      </c>
      <c r="E107" s="244" t="s">
        <v>19</v>
      </c>
      <c r="F107" s="245" t="s">
        <v>981</v>
      </c>
      <c r="G107" s="243"/>
      <c r="H107" s="246">
        <v>80.760000000000005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="14" customFormat="1">
      <c r="A108" s="14"/>
      <c r="B108" s="242"/>
      <c r="C108" s="243"/>
      <c r="D108" s="225" t="s">
        <v>181</v>
      </c>
      <c r="E108" s="243"/>
      <c r="F108" s="245" t="s">
        <v>983</v>
      </c>
      <c r="G108" s="243"/>
      <c r="H108" s="246">
        <v>145.368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3.6000000000000001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986</v>
      </c>
    </row>
    <row r="110" s="2" customFormat="1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="2" customFormat="1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="13" customFormat="1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="14" customFormat="1">
      <c r="A113" s="14"/>
      <c r="B113" s="242"/>
      <c r="C113" s="243"/>
      <c r="D113" s="225" t="s">
        <v>181</v>
      </c>
      <c r="E113" s="244" t="s">
        <v>19</v>
      </c>
      <c r="F113" s="245" t="s">
        <v>989</v>
      </c>
      <c r="G113" s="243"/>
      <c r="H113" s="246">
        <v>3.6000000000000001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19.609000000000002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992</v>
      </c>
    </row>
    <row r="115" s="2" customFormat="1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="2" customFormat="1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="13" customFormat="1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="14" customFormat="1">
      <c r="A118" s="14"/>
      <c r="B118" s="242"/>
      <c r="C118" s="243"/>
      <c r="D118" s="225" t="s">
        <v>181</v>
      </c>
      <c r="E118" s="244" t="s">
        <v>19</v>
      </c>
      <c r="F118" s="245" t="s">
        <v>995</v>
      </c>
      <c r="G118" s="243"/>
      <c r="H118" s="246">
        <v>19.609000000000002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48.738999999999997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48.738999999999997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998</v>
      </c>
    </row>
    <row r="120" s="2" customFormat="1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="2" customFormat="1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="2" customFormat="1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="13" customFormat="1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="14" customFormat="1">
      <c r="A124" s="14"/>
      <c r="B124" s="242"/>
      <c r="C124" s="243"/>
      <c r="D124" s="225" t="s">
        <v>181</v>
      </c>
      <c r="E124" s="244" t="s">
        <v>19</v>
      </c>
      <c r="F124" s="245" t="s">
        <v>989</v>
      </c>
      <c r="G124" s="243"/>
      <c r="H124" s="246">
        <v>3.6000000000000001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="14" customFormat="1">
      <c r="A125" s="14"/>
      <c r="B125" s="242"/>
      <c r="C125" s="243"/>
      <c r="D125" s="225" t="s">
        <v>181</v>
      </c>
      <c r="E125" s="244" t="s">
        <v>19</v>
      </c>
      <c r="F125" s="245" t="s">
        <v>995</v>
      </c>
      <c r="G125" s="243"/>
      <c r="H125" s="246">
        <v>19.609000000000002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="14" customFormat="1">
      <c r="A126" s="14"/>
      <c r="B126" s="242"/>
      <c r="C126" s="243"/>
      <c r="D126" s="225" t="s">
        <v>181</v>
      </c>
      <c r="E126" s="243"/>
      <c r="F126" s="245" t="s">
        <v>1001</v>
      </c>
      <c r="G126" s="243"/>
      <c r="H126" s="246">
        <v>48.738999999999997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52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1002</v>
      </c>
    </row>
    <row r="128" s="2" customFormat="1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="2" customFormat="1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="13" customFormat="1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="14" customFormat="1">
      <c r="A131" s="14"/>
      <c r="B131" s="242"/>
      <c r="C131" s="243"/>
      <c r="D131" s="225" t="s">
        <v>181</v>
      </c>
      <c r="E131" s="244" t="s">
        <v>19</v>
      </c>
      <c r="F131" s="245" t="s">
        <v>1004</v>
      </c>
      <c r="G131" s="243"/>
      <c r="H131" s="246">
        <v>52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11.808527999999999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4.7999999999999998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11.775791999999999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1007</v>
      </c>
    </row>
    <row r="134" s="2" customFormat="1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="2" customFormat="1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="13" customFormat="1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1011</v>
      </c>
      <c r="G137" s="243"/>
      <c r="H137" s="246">
        <v>4.7999999999999998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12.4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0.032736000000000001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1014</v>
      </c>
    </row>
    <row r="139" s="2" customFormat="1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="2" customFormat="1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="13" customFormat="1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1017</v>
      </c>
      <c r="G142" s="243"/>
      <c r="H142" s="246">
        <v>12.4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12.4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1020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11.998186200000001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18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0.029700000000000001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1025</v>
      </c>
    </row>
    <row r="148" s="2" customFormat="1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="2" customFormat="1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="13" customFormat="1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="14" customFormat="1">
      <c r="A151" s="14"/>
      <c r="B151" s="242"/>
      <c r="C151" s="243"/>
      <c r="D151" s="225" t="s">
        <v>181</v>
      </c>
      <c r="E151" s="244" t="s">
        <v>19</v>
      </c>
      <c r="F151" s="245" t="s">
        <v>1028</v>
      </c>
      <c r="G151" s="243"/>
      <c r="H151" s="246">
        <v>18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18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0.040000000000000001</v>
      </c>
      <c r="R152" s="221">
        <f>Q152*H152</f>
        <v>0.71999999999999997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1031</v>
      </c>
    </row>
    <row r="153" s="2" customFormat="1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="2" customFormat="1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0.52800000000000002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1035</v>
      </c>
    </row>
    <row r="156" s="2" customFormat="1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="2" customFormat="1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="13" customFormat="1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="13" customFormat="1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="14" customFormat="1">
      <c r="A160" s="14"/>
      <c r="B160" s="242"/>
      <c r="C160" s="243"/>
      <c r="D160" s="225" t="s">
        <v>181</v>
      </c>
      <c r="E160" s="244" t="s">
        <v>19</v>
      </c>
      <c r="F160" s="245" t="s">
        <v>1039</v>
      </c>
      <c r="G160" s="243"/>
      <c r="H160" s="246">
        <v>0.52800000000000002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4.173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1042</v>
      </c>
    </row>
    <row r="162" s="2" customFormat="1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="2" customFormat="1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="13" customFormat="1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="13" customFormat="1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="14" customFormat="1">
      <c r="A166" s="14"/>
      <c r="B166" s="242"/>
      <c r="C166" s="243"/>
      <c r="D166" s="225" t="s">
        <v>181</v>
      </c>
      <c r="E166" s="244" t="s">
        <v>19</v>
      </c>
      <c r="F166" s="245" t="s">
        <v>1046</v>
      </c>
      <c r="G166" s="243"/>
      <c r="H166" s="246">
        <v>4.173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4.8070000000000004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1049</v>
      </c>
    </row>
    <row r="168" s="2" customFormat="1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="2" customFormat="1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="13" customFormat="1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="13" customFormat="1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="14" customFormat="1">
      <c r="A172" s="14"/>
      <c r="B172" s="242"/>
      <c r="C172" s="243"/>
      <c r="D172" s="225" t="s">
        <v>181</v>
      </c>
      <c r="E172" s="244" t="s">
        <v>19</v>
      </c>
      <c r="F172" s="245" t="s">
        <v>1052</v>
      </c>
      <c r="G172" s="243"/>
      <c r="H172" s="246">
        <v>4.8070000000000004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7.2000000000000002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1055</v>
      </c>
    </row>
    <row r="174" s="2" customFormat="1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="2" customFormat="1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="13" customFormat="1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="13" customFormat="1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="14" customFormat="1">
      <c r="A178" s="14"/>
      <c r="B178" s="242"/>
      <c r="C178" s="243"/>
      <c r="D178" s="225" t="s">
        <v>181</v>
      </c>
      <c r="E178" s="244" t="s">
        <v>19</v>
      </c>
      <c r="F178" s="245" t="s">
        <v>1059</v>
      </c>
      <c r="G178" s="243"/>
      <c r="H178" s="246">
        <v>7.2000000000000002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0.17999999999999999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1062</v>
      </c>
    </row>
    <row r="180" s="2" customFormat="1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="2" customFormat="1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="13" customFormat="1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="14" customFormat="1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0.17999999999999999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25.289999999999999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0.44478000000000001</v>
      </c>
      <c r="R184" s="221">
        <f>Q184*H184</f>
        <v>11.2484862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1068</v>
      </c>
    </row>
    <row r="185" s="2" customFormat="1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="2" customFormat="1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="2" customFormat="1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="13" customFormat="1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="14" customFormat="1">
      <c r="A189" s="14"/>
      <c r="B189" s="242"/>
      <c r="C189" s="243"/>
      <c r="D189" s="225" t="s">
        <v>181</v>
      </c>
      <c r="E189" s="244" t="s">
        <v>19</v>
      </c>
      <c r="F189" s="245" t="s">
        <v>1072</v>
      </c>
      <c r="G189" s="243"/>
      <c r="H189" s="246">
        <v>25.289999999999999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SUM(P191:P200)</f>
        <v>0</v>
      </c>
      <c r="Q190" s="204"/>
      <c r="R190" s="205">
        <f>SUM(R191:R200)</f>
        <v>58.951999999999998</v>
      </c>
      <c r="S190" s="204"/>
      <c r="T190" s="206">
        <f>SUM(T191:T200)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SUM(BK191:BK200)</f>
        <v>0</v>
      </c>
    </row>
    <row r="191" s="2" customFormat="1" ht="24.15" customHeight="1">
      <c r="A191" s="38"/>
      <c r="B191" s="39"/>
      <c r="C191" s="212" t="s">
        <v>455</v>
      </c>
      <c r="D191" s="212" t="s">
        <v>170</v>
      </c>
      <c r="E191" s="213" t="s">
        <v>1073</v>
      </c>
      <c r="F191" s="214" t="s">
        <v>1074</v>
      </c>
      <c r="G191" s="215" t="s">
        <v>545</v>
      </c>
      <c r="H191" s="216">
        <v>25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1.3682799999999999</v>
      </c>
      <c r="R191" s="221">
        <f>Q191*H191</f>
        <v>34.207000000000001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1075</v>
      </c>
    </row>
    <row r="192" s="2" customFormat="1">
      <c r="A192" s="38"/>
      <c r="B192" s="39"/>
      <c r="C192" s="40"/>
      <c r="D192" s="225" t="s">
        <v>177</v>
      </c>
      <c r="E192" s="40"/>
      <c r="F192" s="226" t="s">
        <v>1076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="2" customFormat="1">
      <c r="A193" s="38"/>
      <c r="B193" s="39"/>
      <c r="C193" s="40"/>
      <c r="D193" s="230" t="s">
        <v>179</v>
      </c>
      <c r="E193" s="40"/>
      <c r="F193" s="231" t="s">
        <v>1077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="2" customFormat="1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="13" customFormat="1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="14" customFormat="1">
      <c r="A196" s="14"/>
      <c r="B196" s="242"/>
      <c r="C196" s="243"/>
      <c r="D196" s="225" t="s">
        <v>181</v>
      </c>
      <c r="E196" s="244" t="s">
        <v>19</v>
      </c>
      <c r="F196" s="245" t="s">
        <v>1079</v>
      </c>
      <c r="G196" s="243"/>
      <c r="H196" s="246">
        <v>25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="2" customFormat="1" ht="16.5" customHeight="1">
      <c r="A197" s="38"/>
      <c r="B197" s="39"/>
      <c r="C197" s="258" t="s">
        <v>462</v>
      </c>
      <c r="D197" s="258" t="s">
        <v>409</v>
      </c>
      <c r="E197" s="259" t="s">
        <v>1080</v>
      </c>
      <c r="F197" s="260" t="s">
        <v>1081</v>
      </c>
      <c r="G197" s="261" t="s">
        <v>545</v>
      </c>
      <c r="H197" s="262">
        <v>25.25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0.97999999999999998</v>
      </c>
      <c r="R197" s="221">
        <f>Q197*H197</f>
        <v>24.745000000000001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1082</v>
      </c>
    </row>
    <row r="198" s="2" customFormat="1">
      <c r="A198" s="38"/>
      <c r="B198" s="39"/>
      <c r="C198" s="40"/>
      <c r="D198" s="225" t="s">
        <v>177</v>
      </c>
      <c r="E198" s="40"/>
      <c r="F198" s="226" t="s">
        <v>1081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="2" customFormat="1">
      <c r="A199" s="38"/>
      <c r="B199" s="39"/>
      <c r="C199" s="40"/>
      <c r="D199" s="230" t="s">
        <v>179</v>
      </c>
      <c r="E199" s="40"/>
      <c r="F199" s="231" t="s">
        <v>1083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="14" customFormat="1">
      <c r="A200" s="14"/>
      <c r="B200" s="242"/>
      <c r="C200" s="243"/>
      <c r="D200" s="225" t="s">
        <v>181</v>
      </c>
      <c r="E200" s="243"/>
      <c r="F200" s="245" t="s">
        <v>1084</v>
      </c>
      <c r="G200" s="243"/>
      <c r="H200" s="246">
        <v>25.25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="12" customFormat="1" ht="22.8" customHeight="1">
      <c r="A201" s="12"/>
      <c r="B201" s="196"/>
      <c r="C201" s="197"/>
      <c r="D201" s="198" t="s">
        <v>71</v>
      </c>
      <c r="E201" s="210" t="s">
        <v>955</v>
      </c>
      <c r="F201" s="210" t="s">
        <v>956</v>
      </c>
      <c r="G201" s="197"/>
      <c r="H201" s="197"/>
      <c r="I201" s="200"/>
      <c r="J201" s="211">
        <f>BK201</f>
        <v>0</v>
      </c>
      <c r="K201" s="197"/>
      <c r="L201" s="202"/>
      <c r="M201" s="203"/>
      <c r="N201" s="204"/>
      <c r="O201" s="204"/>
      <c r="P201" s="205">
        <f>SUM(P202:P204)</f>
        <v>0</v>
      </c>
      <c r="Q201" s="204"/>
      <c r="R201" s="205">
        <f>SUM(R202:R204)</f>
        <v>0</v>
      </c>
      <c r="S201" s="204"/>
      <c r="T201" s="206">
        <f>SUM(T202:T204)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7" t="s">
        <v>80</v>
      </c>
      <c r="AT201" s="208" t="s">
        <v>71</v>
      </c>
      <c r="AU201" s="208" t="s">
        <v>80</v>
      </c>
      <c r="AY201" s="207" t="s">
        <v>168</v>
      </c>
      <c r="BK201" s="209">
        <f>SUM(BK202:BK204)</f>
        <v>0</v>
      </c>
    </row>
    <row r="202" s="2" customFormat="1" ht="33" customHeight="1">
      <c r="A202" s="38"/>
      <c r="B202" s="39"/>
      <c r="C202" s="212" t="s">
        <v>7</v>
      </c>
      <c r="D202" s="212" t="s">
        <v>170</v>
      </c>
      <c r="E202" s="213" t="s">
        <v>958</v>
      </c>
      <c r="F202" s="214" t="s">
        <v>959</v>
      </c>
      <c r="G202" s="215" t="s">
        <v>412</v>
      </c>
      <c r="H202" s="216">
        <v>131.49799999999999</v>
      </c>
      <c r="I202" s="217"/>
      <c r="J202" s="218">
        <f>ROUND(I202*H202,2)</f>
        <v>0</v>
      </c>
      <c r="K202" s="214" t="s">
        <v>174</v>
      </c>
      <c r="L202" s="44"/>
      <c r="M202" s="219" t="s">
        <v>19</v>
      </c>
      <c r="N202" s="220" t="s">
        <v>43</v>
      </c>
      <c r="O202" s="84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175</v>
      </c>
      <c r="AT202" s="223" t="s">
        <v>170</v>
      </c>
      <c r="AU202" s="223" t="s">
        <v>82</v>
      </c>
      <c r="AY202" s="17" t="s">
        <v>168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80</v>
      </c>
      <c r="BK202" s="224">
        <f>ROUND(I202*H202,2)</f>
        <v>0</v>
      </c>
      <c r="BL202" s="17" t="s">
        <v>175</v>
      </c>
      <c r="BM202" s="223" t="s">
        <v>1085</v>
      </c>
    </row>
    <row r="203" s="2" customFormat="1">
      <c r="A203" s="38"/>
      <c r="B203" s="39"/>
      <c r="C203" s="40"/>
      <c r="D203" s="225" t="s">
        <v>177</v>
      </c>
      <c r="E203" s="40"/>
      <c r="F203" s="226" t="s">
        <v>961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177</v>
      </c>
      <c r="AU203" s="17" t="s">
        <v>82</v>
      </c>
    </row>
    <row r="204" s="2" customFormat="1">
      <c r="A204" s="38"/>
      <c r="B204" s="39"/>
      <c r="C204" s="40"/>
      <c r="D204" s="230" t="s">
        <v>179</v>
      </c>
      <c r="E204" s="40"/>
      <c r="F204" s="231" t="s">
        <v>962</v>
      </c>
      <c r="G204" s="40"/>
      <c r="H204" s="40"/>
      <c r="I204" s="227"/>
      <c r="J204" s="40"/>
      <c r="K204" s="40"/>
      <c r="L204" s="44"/>
      <c r="M204" s="254"/>
      <c r="N204" s="255"/>
      <c r="O204" s="256"/>
      <c r="P204" s="256"/>
      <c r="Q204" s="256"/>
      <c r="R204" s="256"/>
      <c r="S204" s="256"/>
      <c r="T204" s="257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179</v>
      </c>
      <c r="AU204" s="17" t="s">
        <v>82</v>
      </c>
    </row>
    <row r="205" s="2" customFormat="1" ht="6.96" customHeight="1">
      <c r="A205" s="38"/>
      <c r="B205" s="59"/>
      <c r="C205" s="60"/>
      <c r="D205" s="60"/>
      <c r="E205" s="60"/>
      <c r="F205" s="60"/>
      <c r="G205" s="60"/>
      <c r="H205" s="60"/>
      <c r="I205" s="60"/>
      <c r="J205" s="60"/>
      <c r="K205" s="60"/>
      <c r="L205" s="44"/>
      <c r="M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</row>
  </sheetData>
  <sheetProtection sheet="1" autoFilter="0" formatColumns="0" formatRows="0" objects="1" scenarios="1" spinCount="100000" saltValue="KdYGYd7FfpcJJ0wn7ZIrVHmjD3maWb0077kpuTS/n4gYxeVt5ALEHTSymMsRIlf9zSlRCG2nTXl2pGE2huTYZA==" hashValue="j09ABstaAjYCWdKdFykkD8YhzScIUkBCSZ1xvOQIh3vFbVSkzUPXB6ITrzjbuMyN1GD7h3qKP3f+x7uPmezl1A==" algorithmName="SHA-512" password="CC35"/>
  <autoFilter ref="C90:K20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3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60"/>
    <hyperlink ref="F199" r:id="rId19" display="https://podminky.urs.cz/item/CS_URS_2021_02/59222002"/>
    <hyperlink ref="F204" r:id="rId20" display="https://podminky.urs.cz/item/CS_URS_2021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1" customFormat="1" ht="12" customHeight="1">
      <c r="B8" s="20"/>
      <c r="D8" s="142" t="s">
        <v>145</v>
      </c>
      <c r="L8" s="20"/>
    </row>
    <row r="9" s="2" customFormat="1" ht="16.5" customHeight="1">
      <c r="A9" s="38"/>
      <c r="B9" s="44"/>
      <c r="C9" s="38"/>
      <c r="D9" s="38"/>
      <c r="E9" s="143" t="s">
        <v>969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45" t="s">
        <v>1086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ROUND((SUM(BE91:BE199)),  2)</f>
        <v>0</v>
      </c>
      <c r="G35" s="38"/>
      <c r="H35" s="38"/>
      <c r="I35" s="157">
        <v>0.20999999999999999</v>
      </c>
      <c r="J35" s="156">
        <f>ROUND(((SUM(BE91:BE199))*I35),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44</v>
      </c>
      <c r="F36" s="156">
        <f>ROUND((SUM(BF91:BF199)),  2)</f>
        <v>0</v>
      </c>
      <c r="G36" s="38"/>
      <c r="H36" s="38"/>
      <c r="I36" s="157">
        <v>0.14999999999999999</v>
      </c>
      <c r="J36" s="156">
        <f>ROUND(((SUM(BF91:BF199))*I36),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56">
        <f>ROUND((SUM(BG91:BG199)),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46</v>
      </c>
      <c r="F38" s="156">
        <f>ROUND((SUM(BH91:BH199)),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47</v>
      </c>
      <c r="F39" s="156">
        <f>ROUND((SUM(BI91:BI199)),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969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30" customHeight="1">
      <c r="A54" s="38"/>
      <c r="B54" s="39"/>
      <c r="C54" s="40"/>
      <c r="D54" s="40"/>
      <c r="E54" s="69" t="str">
        <f>E11</f>
        <v>SO 102.2 - Propustek pod komunikací DN 800 v km 2,456 99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="9" customFormat="1" ht="24.96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J185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J196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="2" customFormat="1" ht="16.5" customHeight="1">
      <c r="A81" s="38"/>
      <c r="B81" s="39"/>
      <c r="C81" s="40"/>
      <c r="D81" s="40"/>
      <c r="E81" s="169" t="s">
        <v>969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30" customHeight="1">
      <c r="A83" s="38"/>
      <c r="B83" s="39"/>
      <c r="C83" s="40"/>
      <c r="D83" s="40"/>
      <c r="E83" s="69" t="str">
        <f>E11</f>
        <v>SO 102.2 - Propustek pod komunikací DN 800 v km 2,456 99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123.98996563999999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="12" customFormat="1" ht="25.92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P93+P132+P146+P185+P196</f>
        <v>0</v>
      </c>
      <c r="Q92" s="204"/>
      <c r="R92" s="205">
        <f>R93+R132+R146+R185+R196</f>
        <v>123.98996563999999</v>
      </c>
      <c r="S92" s="204"/>
      <c r="T92" s="206">
        <f>T93+T132+T146+T185+T196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BK93+BK132+BK146+BK185+BK196</f>
        <v>0</v>
      </c>
    </row>
    <row r="9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49.012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="2" customFormat="1" ht="33" customHeight="1">
      <c r="A94" s="38"/>
      <c r="B94" s="39"/>
      <c r="C94" s="212" t="s">
        <v>80</v>
      </c>
      <c r="D94" s="212" t="s">
        <v>170</v>
      </c>
      <c r="E94" s="213" t="s">
        <v>1087</v>
      </c>
      <c r="F94" s="214" t="s">
        <v>1088</v>
      </c>
      <c r="G94" s="215" t="s">
        <v>258</v>
      </c>
      <c r="H94" s="216">
        <v>125.8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974</v>
      </c>
    </row>
    <row r="95" s="2" customFormat="1">
      <c r="A95" s="38"/>
      <c r="B95" s="39"/>
      <c r="C95" s="40"/>
      <c r="D95" s="225" t="s">
        <v>177</v>
      </c>
      <c r="E95" s="40"/>
      <c r="F95" s="226" t="s">
        <v>1089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="2" customFormat="1">
      <c r="A96" s="38"/>
      <c r="B96" s="39"/>
      <c r="C96" s="40"/>
      <c r="D96" s="230" t="s">
        <v>179</v>
      </c>
      <c r="E96" s="40"/>
      <c r="F96" s="231" t="s">
        <v>1090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="2" customFormat="1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="13" customFormat="1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="13" customFormat="1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="14" customFormat="1">
      <c r="A100" s="14"/>
      <c r="B100" s="242"/>
      <c r="C100" s="243"/>
      <c r="D100" s="225" t="s">
        <v>181</v>
      </c>
      <c r="E100" s="244" t="s">
        <v>19</v>
      </c>
      <c r="F100" s="245" t="s">
        <v>1091</v>
      </c>
      <c r="G100" s="243"/>
      <c r="H100" s="246">
        <v>125.8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125.8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980</v>
      </c>
    </row>
    <row r="102" s="2" customFormat="1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="14" customFormat="1">
      <c r="A103" s="14"/>
      <c r="B103" s="242"/>
      <c r="C103" s="243"/>
      <c r="D103" s="225" t="s">
        <v>181</v>
      </c>
      <c r="E103" s="244" t="s">
        <v>19</v>
      </c>
      <c r="F103" s="245" t="s">
        <v>1092</v>
      </c>
      <c r="G103" s="243"/>
      <c r="H103" s="246">
        <v>125.8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226.44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982</v>
      </c>
    </row>
    <row r="105" s="2" customFormat="1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="2" customFormat="1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="14" customFormat="1">
      <c r="A107" s="14"/>
      <c r="B107" s="242"/>
      <c r="C107" s="243"/>
      <c r="D107" s="225" t="s">
        <v>181</v>
      </c>
      <c r="E107" s="244" t="s">
        <v>19</v>
      </c>
      <c r="F107" s="245" t="s">
        <v>1092</v>
      </c>
      <c r="G107" s="243"/>
      <c r="H107" s="246">
        <v>125.8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="14" customFormat="1">
      <c r="A108" s="14"/>
      <c r="B108" s="242"/>
      <c r="C108" s="243"/>
      <c r="D108" s="225" t="s">
        <v>181</v>
      </c>
      <c r="E108" s="243"/>
      <c r="F108" s="245" t="s">
        <v>1093</v>
      </c>
      <c r="G108" s="243"/>
      <c r="H108" s="246">
        <v>226.44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5.2800000000000002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986</v>
      </c>
    </row>
    <row r="110" s="2" customFormat="1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="2" customFormat="1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="13" customFormat="1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="14" customFormat="1">
      <c r="A113" s="14"/>
      <c r="B113" s="242"/>
      <c r="C113" s="243"/>
      <c r="D113" s="225" t="s">
        <v>181</v>
      </c>
      <c r="E113" s="244" t="s">
        <v>19</v>
      </c>
      <c r="F113" s="245" t="s">
        <v>1094</v>
      </c>
      <c r="G113" s="243"/>
      <c r="H113" s="246">
        <v>5.2800000000000002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18.059000000000001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992</v>
      </c>
    </row>
    <row r="115" s="2" customFormat="1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="2" customFormat="1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="13" customFormat="1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="14" customFormat="1">
      <c r="A118" s="14"/>
      <c r="B118" s="242"/>
      <c r="C118" s="243"/>
      <c r="D118" s="225" t="s">
        <v>181</v>
      </c>
      <c r="E118" s="244" t="s">
        <v>19</v>
      </c>
      <c r="F118" s="245" t="s">
        <v>1095</v>
      </c>
      <c r="G118" s="243"/>
      <c r="H118" s="246">
        <v>18.059000000000001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49.012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49.012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998</v>
      </c>
    </row>
    <row r="120" s="2" customFormat="1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="2" customFormat="1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="2" customFormat="1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="13" customFormat="1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="14" customFormat="1">
      <c r="A124" s="14"/>
      <c r="B124" s="242"/>
      <c r="C124" s="243"/>
      <c r="D124" s="225" t="s">
        <v>181</v>
      </c>
      <c r="E124" s="244" t="s">
        <v>19</v>
      </c>
      <c r="F124" s="245" t="s">
        <v>1094</v>
      </c>
      <c r="G124" s="243"/>
      <c r="H124" s="246">
        <v>5.2800000000000002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="14" customFormat="1">
      <c r="A125" s="14"/>
      <c r="B125" s="242"/>
      <c r="C125" s="243"/>
      <c r="D125" s="225" t="s">
        <v>181</v>
      </c>
      <c r="E125" s="244" t="s">
        <v>19</v>
      </c>
      <c r="F125" s="245" t="s">
        <v>1095</v>
      </c>
      <c r="G125" s="243"/>
      <c r="H125" s="246">
        <v>18.059000000000001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="14" customFormat="1">
      <c r="A126" s="14"/>
      <c r="B126" s="242"/>
      <c r="C126" s="243"/>
      <c r="D126" s="225" t="s">
        <v>181</v>
      </c>
      <c r="E126" s="243"/>
      <c r="F126" s="245" t="s">
        <v>1096</v>
      </c>
      <c r="G126" s="243"/>
      <c r="H126" s="246">
        <v>49.012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42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1002</v>
      </c>
    </row>
    <row r="128" s="2" customFormat="1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="2" customFormat="1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="13" customFormat="1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="14" customFormat="1">
      <c r="A131" s="14"/>
      <c r="B131" s="242"/>
      <c r="C131" s="243"/>
      <c r="D131" s="225" t="s">
        <v>181</v>
      </c>
      <c r="E131" s="244" t="s">
        <v>19</v>
      </c>
      <c r="F131" s="245" t="s">
        <v>1097</v>
      </c>
      <c r="G131" s="243"/>
      <c r="H131" s="246">
        <v>42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11.808527999999999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4.7999999999999998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11.775791999999999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1007</v>
      </c>
    </row>
    <row r="134" s="2" customFormat="1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="2" customFormat="1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="13" customFormat="1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1011</v>
      </c>
      <c r="G137" s="243"/>
      <c r="H137" s="246">
        <v>4.7999999999999998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12.4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0.032736000000000001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1014</v>
      </c>
    </row>
    <row r="139" s="2" customFormat="1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="2" customFormat="1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="13" customFormat="1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1017</v>
      </c>
      <c r="G142" s="243"/>
      <c r="H142" s="246">
        <v>12.4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12.4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1020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SUM(P147:P184)</f>
        <v>0</v>
      </c>
      <c r="Q146" s="204"/>
      <c r="R146" s="205">
        <f>SUM(R147:R184)</f>
        <v>10.112637640000001</v>
      </c>
      <c r="S146" s="204"/>
      <c r="T146" s="206">
        <f>SUM(T147:T184)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SUM(BK147:BK184)</f>
        <v>0</v>
      </c>
    </row>
    <row r="147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16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0.0264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1025</v>
      </c>
    </row>
    <row r="148" s="2" customFormat="1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="2" customFormat="1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="13" customFormat="1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="14" customFormat="1">
      <c r="A151" s="14"/>
      <c r="B151" s="242"/>
      <c r="C151" s="243"/>
      <c r="D151" s="225" t="s">
        <v>181</v>
      </c>
      <c r="E151" s="244" t="s">
        <v>19</v>
      </c>
      <c r="F151" s="245" t="s">
        <v>1098</v>
      </c>
      <c r="G151" s="243"/>
      <c r="H151" s="246">
        <v>16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16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0.040000000000000001</v>
      </c>
      <c r="R152" s="221">
        <f>Q152*H152</f>
        <v>0.64000000000000001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1031</v>
      </c>
    </row>
    <row r="153" s="2" customFormat="1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="2" customFormat="1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0.52800000000000002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1035</v>
      </c>
    </row>
    <row r="156" s="2" customFormat="1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="2" customFormat="1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="13" customFormat="1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="13" customFormat="1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="14" customFormat="1">
      <c r="A160" s="14"/>
      <c r="B160" s="242"/>
      <c r="C160" s="243"/>
      <c r="D160" s="225" t="s">
        <v>181</v>
      </c>
      <c r="E160" s="244" t="s">
        <v>19</v>
      </c>
      <c r="F160" s="245" t="s">
        <v>1039</v>
      </c>
      <c r="G160" s="243"/>
      <c r="H160" s="246">
        <v>0.52800000000000002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3.504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1042</v>
      </c>
    </row>
    <row r="162" s="2" customFormat="1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="2" customFormat="1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="13" customFormat="1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="13" customFormat="1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="14" customFormat="1">
      <c r="A166" s="14"/>
      <c r="B166" s="242"/>
      <c r="C166" s="243"/>
      <c r="D166" s="225" t="s">
        <v>181</v>
      </c>
      <c r="E166" s="244" t="s">
        <v>19</v>
      </c>
      <c r="F166" s="245" t="s">
        <v>1099</v>
      </c>
      <c r="G166" s="243"/>
      <c r="H166" s="246">
        <v>3.504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4.4880000000000004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1049</v>
      </c>
    </row>
    <row r="168" s="2" customFormat="1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="2" customFormat="1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="13" customFormat="1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="13" customFormat="1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="14" customFormat="1">
      <c r="A172" s="14"/>
      <c r="B172" s="242"/>
      <c r="C172" s="243"/>
      <c r="D172" s="225" t="s">
        <v>181</v>
      </c>
      <c r="E172" s="244" t="s">
        <v>19</v>
      </c>
      <c r="F172" s="245" t="s">
        <v>1100</v>
      </c>
      <c r="G172" s="243"/>
      <c r="H172" s="246">
        <v>4.4880000000000004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6.7999999999999998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1055</v>
      </c>
    </row>
    <row r="174" s="2" customFormat="1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="2" customFormat="1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="13" customFormat="1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="13" customFormat="1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="14" customFormat="1">
      <c r="A178" s="14"/>
      <c r="B178" s="242"/>
      <c r="C178" s="243"/>
      <c r="D178" s="225" t="s">
        <v>181</v>
      </c>
      <c r="E178" s="244" t="s">
        <v>19</v>
      </c>
      <c r="F178" s="245" t="s">
        <v>1101</v>
      </c>
      <c r="G178" s="243"/>
      <c r="H178" s="246">
        <v>6.7999999999999998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="2" customFormat="1" ht="33" customHeight="1">
      <c r="A179" s="38"/>
      <c r="B179" s="39"/>
      <c r="C179" s="212" t="s">
        <v>437</v>
      </c>
      <c r="D179" s="212" t="s">
        <v>170</v>
      </c>
      <c r="E179" s="213" t="s">
        <v>1066</v>
      </c>
      <c r="F179" s="214" t="s">
        <v>1067</v>
      </c>
      <c r="G179" s="215" t="s">
        <v>218</v>
      </c>
      <c r="H179" s="216">
        <v>21.238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0.44478000000000001</v>
      </c>
      <c r="R179" s="221">
        <f>Q179*H179</f>
        <v>9.4462376399999997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1068</v>
      </c>
    </row>
    <row r="180" s="2" customFormat="1">
      <c r="A180" s="38"/>
      <c r="B180" s="39"/>
      <c r="C180" s="40"/>
      <c r="D180" s="225" t="s">
        <v>177</v>
      </c>
      <c r="E180" s="40"/>
      <c r="F180" s="226" t="s">
        <v>1069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="2" customFormat="1">
      <c r="A181" s="38"/>
      <c r="B181" s="39"/>
      <c r="C181" s="40"/>
      <c r="D181" s="230" t="s">
        <v>179</v>
      </c>
      <c r="E181" s="40"/>
      <c r="F181" s="231" t="s">
        <v>1070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="2" customFormat="1">
      <c r="A182" s="38"/>
      <c r="B182" s="39"/>
      <c r="C182" s="40"/>
      <c r="D182" s="225" t="s">
        <v>196</v>
      </c>
      <c r="E182" s="40"/>
      <c r="F182" s="253" t="s">
        <v>1071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196</v>
      </c>
      <c r="AU182" s="17" t="s">
        <v>82</v>
      </c>
    </row>
    <row r="183" s="13" customFormat="1">
      <c r="A183" s="13"/>
      <c r="B183" s="232"/>
      <c r="C183" s="233"/>
      <c r="D183" s="225" t="s">
        <v>181</v>
      </c>
      <c r="E183" s="234" t="s">
        <v>19</v>
      </c>
      <c r="F183" s="235" t="s">
        <v>1010</v>
      </c>
      <c r="G183" s="233"/>
      <c r="H183" s="234" t="s">
        <v>19</v>
      </c>
      <c r="I183" s="236"/>
      <c r="J183" s="233"/>
      <c r="K183" s="233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181</v>
      </c>
      <c r="AU183" s="241" t="s">
        <v>82</v>
      </c>
      <c r="AV183" s="13" t="s">
        <v>80</v>
      </c>
      <c r="AW183" s="13" t="s">
        <v>33</v>
      </c>
      <c r="AX183" s="13" t="s">
        <v>72</v>
      </c>
      <c r="AY183" s="241" t="s">
        <v>168</v>
      </c>
    </row>
    <row r="184" s="14" customFormat="1">
      <c r="A184" s="14"/>
      <c r="B184" s="242"/>
      <c r="C184" s="243"/>
      <c r="D184" s="225" t="s">
        <v>181</v>
      </c>
      <c r="E184" s="244" t="s">
        <v>19</v>
      </c>
      <c r="F184" s="245" t="s">
        <v>1102</v>
      </c>
      <c r="G184" s="243"/>
      <c r="H184" s="246">
        <v>21.238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181</v>
      </c>
      <c r="AU184" s="252" t="s">
        <v>82</v>
      </c>
      <c r="AV184" s="14" t="s">
        <v>82</v>
      </c>
      <c r="AW184" s="14" t="s">
        <v>33</v>
      </c>
      <c r="AX184" s="14" t="s">
        <v>72</v>
      </c>
      <c r="AY184" s="252" t="s">
        <v>168</v>
      </c>
    </row>
    <row r="185" s="12" customFormat="1" ht="22.8" customHeight="1">
      <c r="A185" s="12"/>
      <c r="B185" s="196"/>
      <c r="C185" s="197"/>
      <c r="D185" s="198" t="s">
        <v>71</v>
      </c>
      <c r="E185" s="210" t="s">
        <v>231</v>
      </c>
      <c r="F185" s="210" t="s">
        <v>691</v>
      </c>
      <c r="G185" s="197"/>
      <c r="H185" s="197"/>
      <c r="I185" s="200"/>
      <c r="J185" s="211">
        <f>BK185</f>
        <v>0</v>
      </c>
      <c r="K185" s="197"/>
      <c r="L185" s="202"/>
      <c r="M185" s="203"/>
      <c r="N185" s="204"/>
      <c r="O185" s="204"/>
      <c r="P185" s="205">
        <f>SUM(P186:P195)</f>
        <v>0</v>
      </c>
      <c r="Q185" s="204"/>
      <c r="R185" s="205">
        <f>SUM(R186:R195)</f>
        <v>53.056799999999996</v>
      </c>
      <c r="S185" s="204"/>
      <c r="T185" s="206">
        <f>SUM(T186:T195)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7" t="s">
        <v>80</v>
      </c>
      <c r="AT185" s="208" t="s">
        <v>71</v>
      </c>
      <c r="AU185" s="208" t="s">
        <v>80</v>
      </c>
      <c r="AY185" s="207" t="s">
        <v>168</v>
      </c>
      <c r="BK185" s="209">
        <f>SUM(BK186:BK195)</f>
        <v>0</v>
      </c>
    </row>
    <row r="186" s="2" customFormat="1" ht="24.15" customHeight="1">
      <c r="A186" s="38"/>
      <c r="B186" s="39"/>
      <c r="C186" s="212" t="s">
        <v>447</v>
      </c>
      <c r="D186" s="212" t="s">
        <v>170</v>
      </c>
      <c r="E186" s="213" t="s">
        <v>1073</v>
      </c>
      <c r="F186" s="214" t="s">
        <v>1074</v>
      </c>
      <c r="G186" s="215" t="s">
        <v>545</v>
      </c>
      <c r="H186" s="216">
        <v>22.5</v>
      </c>
      <c r="I186" s="217"/>
      <c r="J186" s="218">
        <f>ROUND(I186*H186,2)</f>
        <v>0</v>
      </c>
      <c r="K186" s="214" t="s">
        <v>174</v>
      </c>
      <c r="L186" s="44"/>
      <c r="M186" s="219" t="s">
        <v>19</v>
      </c>
      <c r="N186" s="220" t="s">
        <v>43</v>
      </c>
      <c r="O186" s="84"/>
      <c r="P186" s="221">
        <f>O186*H186</f>
        <v>0</v>
      </c>
      <c r="Q186" s="221">
        <v>1.3682799999999999</v>
      </c>
      <c r="R186" s="221">
        <f>Q186*H186</f>
        <v>30.786299999999997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175</v>
      </c>
      <c r="AT186" s="223" t="s">
        <v>170</v>
      </c>
      <c r="AU186" s="223" t="s">
        <v>82</v>
      </c>
      <c r="AY186" s="17" t="s">
        <v>168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80</v>
      </c>
      <c r="BK186" s="224">
        <f>ROUND(I186*H186,2)</f>
        <v>0</v>
      </c>
      <c r="BL186" s="17" t="s">
        <v>175</v>
      </c>
      <c r="BM186" s="223" t="s">
        <v>1075</v>
      </c>
    </row>
    <row r="187" s="2" customFormat="1">
      <c r="A187" s="38"/>
      <c r="B187" s="39"/>
      <c r="C187" s="40"/>
      <c r="D187" s="225" t="s">
        <v>177</v>
      </c>
      <c r="E187" s="40"/>
      <c r="F187" s="226" t="s">
        <v>1076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177</v>
      </c>
      <c r="AU187" s="17" t="s">
        <v>82</v>
      </c>
    </row>
    <row r="188" s="2" customFormat="1">
      <c r="A188" s="38"/>
      <c r="B188" s="39"/>
      <c r="C188" s="40"/>
      <c r="D188" s="230" t="s">
        <v>179</v>
      </c>
      <c r="E188" s="40"/>
      <c r="F188" s="231" t="s">
        <v>1077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179</v>
      </c>
      <c r="AU188" s="17" t="s">
        <v>82</v>
      </c>
    </row>
    <row r="189" s="2" customFormat="1">
      <c r="A189" s="38"/>
      <c r="B189" s="39"/>
      <c r="C189" s="40"/>
      <c r="D189" s="225" t="s">
        <v>196</v>
      </c>
      <c r="E189" s="40"/>
      <c r="F189" s="253" t="s">
        <v>1078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196</v>
      </c>
      <c r="AU189" s="17" t="s">
        <v>82</v>
      </c>
    </row>
    <row r="190" s="13" customFormat="1">
      <c r="A190" s="13"/>
      <c r="B190" s="232"/>
      <c r="C190" s="233"/>
      <c r="D190" s="225" t="s">
        <v>181</v>
      </c>
      <c r="E190" s="234" t="s">
        <v>19</v>
      </c>
      <c r="F190" s="235" t="s">
        <v>1010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181</v>
      </c>
      <c r="AU190" s="241" t="s">
        <v>82</v>
      </c>
      <c r="AV190" s="13" t="s">
        <v>80</v>
      </c>
      <c r="AW190" s="13" t="s">
        <v>33</v>
      </c>
      <c r="AX190" s="13" t="s">
        <v>72</v>
      </c>
      <c r="AY190" s="241" t="s">
        <v>168</v>
      </c>
    </row>
    <row r="191" s="14" customFormat="1">
      <c r="A191" s="14"/>
      <c r="B191" s="242"/>
      <c r="C191" s="243"/>
      <c r="D191" s="225" t="s">
        <v>181</v>
      </c>
      <c r="E191" s="244" t="s">
        <v>19</v>
      </c>
      <c r="F191" s="245" t="s">
        <v>1103</v>
      </c>
      <c r="G191" s="243"/>
      <c r="H191" s="246">
        <v>22.5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181</v>
      </c>
      <c r="AU191" s="252" t="s">
        <v>82</v>
      </c>
      <c r="AV191" s="14" t="s">
        <v>82</v>
      </c>
      <c r="AW191" s="14" t="s">
        <v>33</v>
      </c>
      <c r="AX191" s="14" t="s">
        <v>72</v>
      </c>
      <c r="AY191" s="252" t="s">
        <v>168</v>
      </c>
    </row>
    <row r="192" s="2" customFormat="1" ht="16.5" customHeight="1">
      <c r="A192" s="38"/>
      <c r="B192" s="39"/>
      <c r="C192" s="258" t="s">
        <v>455</v>
      </c>
      <c r="D192" s="258" t="s">
        <v>409</v>
      </c>
      <c r="E192" s="259" t="s">
        <v>1080</v>
      </c>
      <c r="F192" s="260" t="s">
        <v>1081</v>
      </c>
      <c r="G192" s="261" t="s">
        <v>545</v>
      </c>
      <c r="H192" s="262">
        <v>22.725000000000001</v>
      </c>
      <c r="I192" s="263"/>
      <c r="J192" s="264">
        <f>ROUND(I192*H192,2)</f>
        <v>0</v>
      </c>
      <c r="K192" s="260" t="s">
        <v>174</v>
      </c>
      <c r="L192" s="265"/>
      <c r="M192" s="266" t="s">
        <v>19</v>
      </c>
      <c r="N192" s="267" t="s">
        <v>43</v>
      </c>
      <c r="O192" s="84"/>
      <c r="P192" s="221">
        <f>O192*H192</f>
        <v>0</v>
      </c>
      <c r="Q192" s="221">
        <v>0.97999999999999998</v>
      </c>
      <c r="R192" s="221">
        <f>Q192*H192</f>
        <v>22.270500000000002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224</v>
      </c>
      <c r="AT192" s="223" t="s">
        <v>409</v>
      </c>
      <c r="AU192" s="223" t="s">
        <v>82</v>
      </c>
      <c r="AY192" s="17" t="s">
        <v>168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80</v>
      </c>
      <c r="BK192" s="224">
        <f>ROUND(I192*H192,2)</f>
        <v>0</v>
      </c>
      <c r="BL192" s="17" t="s">
        <v>175</v>
      </c>
      <c r="BM192" s="223" t="s">
        <v>1082</v>
      </c>
    </row>
    <row r="193" s="2" customFormat="1">
      <c r="A193" s="38"/>
      <c r="B193" s="39"/>
      <c r="C193" s="40"/>
      <c r="D193" s="225" t="s">
        <v>177</v>
      </c>
      <c r="E193" s="40"/>
      <c r="F193" s="226" t="s">
        <v>1081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177</v>
      </c>
      <c r="AU193" s="17" t="s">
        <v>82</v>
      </c>
    </row>
    <row r="194" s="2" customFormat="1">
      <c r="A194" s="38"/>
      <c r="B194" s="39"/>
      <c r="C194" s="40"/>
      <c r="D194" s="230" t="s">
        <v>179</v>
      </c>
      <c r="E194" s="40"/>
      <c r="F194" s="231" t="s">
        <v>1083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179</v>
      </c>
      <c r="AU194" s="17" t="s">
        <v>82</v>
      </c>
    </row>
    <row r="195" s="14" customFormat="1">
      <c r="A195" s="14"/>
      <c r="B195" s="242"/>
      <c r="C195" s="243"/>
      <c r="D195" s="225" t="s">
        <v>181</v>
      </c>
      <c r="E195" s="243"/>
      <c r="F195" s="245" t="s">
        <v>1104</v>
      </c>
      <c r="G195" s="243"/>
      <c r="H195" s="246">
        <v>22.725000000000001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2" t="s">
        <v>181</v>
      </c>
      <c r="AU195" s="252" t="s">
        <v>82</v>
      </c>
      <c r="AV195" s="14" t="s">
        <v>82</v>
      </c>
      <c r="AW195" s="14" t="s">
        <v>4</v>
      </c>
      <c r="AX195" s="14" t="s">
        <v>80</v>
      </c>
      <c r="AY195" s="252" t="s">
        <v>168</v>
      </c>
    </row>
    <row r="196" s="12" customFormat="1" ht="22.8" customHeight="1">
      <c r="A196" s="12"/>
      <c r="B196" s="196"/>
      <c r="C196" s="197"/>
      <c r="D196" s="198" t="s">
        <v>71</v>
      </c>
      <c r="E196" s="210" t="s">
        <v>955</v>
      </c>
      <c r="F196" s="210" t="s">
        <v>956</v>
      </c>
      <c r="G196" s="197"/>
      <c r="H196" s="197"/>
      <c r="I196" s="200"/>
      <c r="J196" s="211">
        <f>BK196</f>
        <v>0</v>
      </c>
      <c r="K196" s="197"/>
      <c r="L196" s="202"/>
      <c r="M196" s="203"/>
      <c r="N196" s="204"/>
      <c r="O196" s="204"/>
      <c r="P196" s="205">
        <f>SUM(P197:P199)</f>
        <v>0</v>
      </c>
      <c r="Q196" s="204"/>
      <c r="R196" s="205">
        <f>SUM(R197:R199)</f>
        <v>0</v>
      </c>
      <c r="S196" s="204"/>
      <c r="T196" s="206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7" t="s">
        <v>80</v>
      </c>
      <c r="AT196" s="208" t="s">
        <v>71</v>
      </c>
      <c r="AU196" s="208" t="s">
        <v>80</v>
      </c>
      <c r="AY196" s="207" t="s">
        <v>168</v>
      </c>
      <c r="BK196" s="209">
        <f>SUM(BK197:BK199)</f>
        <v>0</v>
      </c>
    </row>
    <row r="197" s="2" customFormat="1" ht="33" customHeight="1">
      <c r="A197" s="38"/>
      <c r="B197" s="39"/>
      <c r="C197" s="212" t="s">
        <v>462</v>
      </c>
      <c r="D197" s="212" t="s">
        <v>170</v>
      </c>
      <c r="E197" s="213" t="s">
        <v>958</v>
      </c>
      <c r="F197" s="214" t="s">
        <v>959</v>
      </c>
      <c r="G197" s="215" t="s">
        <v>412</v>
      </c>
      <c r="H197" s="216">
        <v>123.99</v>
      </c>
      <c r="I197" s="217"/>
      <c r="J197" s="218">
        <f>ROUND(I197*H197,2)</f>
        <v>0</v>
      </c>
      <c r="K197" s="214" t="s">
        <v>174</v>
      </c>
      <c r="L197" s="44"/>
      <c r="M197" s="219" t="s">
        <v>19</v>
      </c>
      <c r="N197" s="220" t="s">
        <v>43</v>
      </c>
      <c r="O197" s="84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175</v>
      </c>
      <c r="AT197" s="223" t="s">
        <v>170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1085</v>
      </c>
    </row>
    <row r="198" s="2" customFormat="1">
      <c r="A198" s="38"/>
      <c r="B198" s="39"/>
      <c r="C198" s="40"/>
      <c r="D198" s="225" t="s">
        <v>177</v>
      </c>
      <c r="E198" s="40"/>
      <c r="F198" s="226" t="s">
        <v>961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="2" customFormat="1">
      <c r="A199" s="38"/>
      <c r="B199" s="39"/>
      <c r="C199" s="40"/>
      <c r="D199" s="230" t="s">
        <v>179</v>
      </c>
      <c r="E199" s="40"/>
      <c r="F199" s="231" t="s">
        <v>962</v>
      </c>
      <c r="G199" s="40"/>
      <c r="H199" s="40"/>
      <c r="I199" s="227"/>
      <c r="J199" s="40"/>
      <c r="K199" s="40"/>
      <c r="L199" s="44"/>
      <c r="M199" s="254"/>
      <c r="N199" s="255"/>
      <c r="O199" s="256"/>
      <c r="P199" s="256"/>
      <c r="Q199" s="256"/>
      <c r="R199" s="256"/>
      <c r="S199" s="256"/>
      <c r="T199" s="257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="2" customFormat="1" ht="6.96" customHeight="1">
      <c r="A200" s="38"/>
      <c r="B200" s="59"/>
      <c r="C200" s="60"/>
      <c r="D200" s="60"/>
      <c r="E200" s="60"/>
      <c r="F200" s="60"/>
      <c r="G200" s="60"/>
      <c r="H200" s="60"/>
      <c r="I200" s="60"/>
      <c r="J200" s="60"/>
      <c r="K200" s="60"/>
      <c r="L200" s="44"/>
      <c r="M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</sheetData>
  <sheetProtection sheet="1" autoFilter="0" formatColumns="0" formatRows="0" objects="1" scenarios="1" spinCount="100000" saltValue="VuizRKwl23BZyVF98qYaPTt643waxz0jadoZLOP66RhXjSSGBaqxCnyhU38jN3env3qe+oCLn0y1/mz+tDw35Q==" hashValue="tN2/t+JgeOBYJ1HDPreU+YMC3Io2qFDYhxR4u3KyVUzLcaf/ddnLTp3Rzwx9sIVN8bnRSToGRzJxoN2BoMWGEQ==" algorithmName="SHA-512" password="CC35"/>
  <autoFilter ref="C90:K19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4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5511411"/>
    <hyperlink ref="F188" r:id="rId17" display="https://podminky.urs.cz/item/CS_URS_2021_02/919521160"/>
    <hyperlink ref="F194" r:id="rId18" display="https://podminky.urs.cz/item/CS_URS_2021_02/59222002"/>
    <hyperlink ref="F199" r:id="rId19" display="https://podminky.urs.cz/item/CS_URS_2021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0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1" customFormat="1" ht="12" customHeight="1">
      <c r="B8" s="20"/>
      <c r="D8" s="142" t="s">
        <v>145</v>
      </c>
      <c r="L8" s="20"/>
    </row>
    <row r="9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45" t="s">
        <v>1106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  2)</f>
        <v>0</v>
      </c>
      <c r="G35" s="38"/>
      <c r="H35" s="38"/>
      <c r="I35" s="157">
        <v>0.20999999999999999</v>
      </c>
      <c r="J35" s="156">
        <f>ROUND(((SUM(BE91:BE209))*I35),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44</v>
      </c>
      <c r="F36" s="156">
        <f>ROUND((SUM(BF91:BF209)),  2)</f>
        <v>0</v>
      </c>
      <c r="G36" s="38"/>
      <c r="H36" s="38"/>
      <c r="I36" s="157">
        <v>0.14999999999999999</v>
      </c>
      <c r="J36" s="156">
        <f>ROUND(((SUM(BF91:BF209))*I36),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56">
        <f>ROUND((SUM(BG91:BG209)),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46</v>
      </c>
      <c r="F38" s="156">
        <f>ROUND((SUM(BH91:BH209)),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47</v>
      </c>
      <c r="F39" s="156">
        <f>ROUND((SUM(BI91:BI209)),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30" customHeight="1">
      <c r="A54" s="38"/>
      <c r="B54" s="39"/>
      <c r="C54" s="40"/>
      <c r="D54" s="40"/>
      <c r="E54" s="69" t="str">
        <f>E11</f>
        <v>SO 103.1 - Propustek pod sjezdem DN 600 v km 0,046 25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="9" customFormat="1" ht="24.96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30" customHeight="1">
      <c r="A83" s="38"/>
      <c r="B83" s="39"/>
      <c r="C83" s="40"/>
      <c r="D83" s="40"/>
      <c r="E83" s="69" t="str">
        <f>E11</f>
        <v>SO 103.1 - Propustek pod sjezdem DN 600 v km 0,046 25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44.458715349999999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="12" customFormat="1" ht="25.92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44.458715349999999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12.933999999999999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9.3599999999999994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="2" customFormat="1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="2" customFormat="1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="2" customFormat="1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="13" customFormat="1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="13" customFormat="1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="14" customFormat="1">
      <c r="A100" s="14"/>
      <c r="B100" s="242"/>
      <c r="C100" s="243"/>
      <c r="D100" s="225" t="s">
        <v>181</v>
      </c>
      <c r="E100" s="244" t="s">
        <v>19</v>
      </c>
      <c r="F100" s="245" t="s">
        <v>1112</v>
      </c>
      <c r="G100" s="243"/>
      <c r="H100" s="246">
        <v>9.3599999999999994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9.3599999999999994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="2" customFormat="1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="14" customFormat="1">
      <c r="A103" s="14"/>
      <c r="B103" s="242"/>
      <c r="C103" s="243"/>
      <c r="D103" s="225" t="s">
        <v>181</v>
      </c>
      <c r="E103" s="244" t="s">
        <v>19</v>
      </c>
      <c r="F103" s="245" t="s">
        <v>1114</v>
      </c>
      <c r="G103" s="243"/>
      <c r="H103" s="246">
        <v>9.3599999999999994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16.847999999999999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="2" customFormat="1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="2" customFormat="1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="14" customFormat="1">
      <c r="A107" s="14"/>
      <c r="B107" s="242"/>
      <c r="C107" s="243"/>
      <c r="D107" s="225" t="s">
        <v>181</v>
      </c>
      <c r="E107" s="244" t="s">
        <v>19</v>
      </c>
      <c r="F107" s="245" t="s">
        <v>1114</v>
      </c>
      <c r="G107" s="243"/>
      <c r="H107" s="246">
        <v>9.3599999999999994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="14" customFormat="1">
      <c r="A108" s="14"/>
      <c r="B108" s="242"/>
      <c r="C108" s="243"/>
      <c r="D108" s="225" t="s">
        <v>181</v>
      </c>
      <c r="E108" s="243"/>
      <c r="F108" s="245" t="s">
        <v>1116</v>
      </c>
      <c r="G108" s="243"/>
      <c r="H108" s="246">
        <v>16.847999999999999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0.85599999999999998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="2" customFormat="1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="2" customFormat="1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="13" customFormat="1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="14" customFormat="1">
      <c r="A113" s="14"/>
      <c r="B113" s="242"/>
      <c r="C113" s="243"/>
      <c r="D113" s="225" t="s">
        <v>181</v>
      </c>
      <c r="E113" s="244" t="s">
        <v>19</v>
      </c>
      <c r="F113" s="245" t="s">
        <v>1118</v>
      </c>
      <c r="G113" s="243"/>
      <c r="H113" s="246">
        <v>0.85599999999999998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5.3029999999999999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="2" customFormat="1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="2" customFormat="1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="13" customFormat="1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="14" customFormat="1">
      <c r="A118" s="14"/>
      <c r="B118" s="242"/>
      <c r="C118" s="243"/>
      <c r="D118" s="225" t="s">
        <v>181</v>
      </c>
      <c r="E118" s="244" t="s">
        <v>19</v>
      </c>
      <c r="F118" s="245" t="s">
        <v>1120</v>
      </c>
      <c r="G118" s="243"/>
      <c r="H118" s="246">
        <v>5.3029999999999999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12.933999999999999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12.933999999999999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="2" customFormat="1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="2" customFormat="1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="2" customFormat="1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="13" customFormat="1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="14" customFormat="1">
      <c r="A124" s="14"/>
      <c r="B124" s="242"/>
      <c r="C124" s="243"/>
      <c r="D124" s="225" t="s">
        <v>181</v>
      </c>
      <c r="E124" s="244" t="s">
        <v>19</v>
      </c>
      <c r="F124" s="245" t="s">
        <v>1118</v>
      </c>
      <c r="G124" s="243"/>
      <c r="H124" s="246">
        <v>0.85599999999999998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="14" customFormat="1">
      <c r="A125" s="14"/>
      <c r="B125" s="242"/>
      <c r="C125" s="243"/>
      <c r="D125" s="225" t="s">
        <v>181</v>
      </c>
      <c r="E125" s="244" t="s">
        <v>19</v>
      </c>
      <c r="F125" s="245" t="s">
        <v>1120</v>
      </c>
      <c r="G125" s="243"/>
      <c r="H125" s="246">
        <v>5.3029999999999999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="14" customFormat="1">
      <c r="A126" s="14"/>
      <c r="B126" s="242"/>
      <c r="C126" s="243"/>
      <c r="D126" s="225" t="s">
        <v>181</v>
      </c>
      <c r="E126" s="243"/>
      <c r="F126" s="245" t="s">
        <v>1122</v>
      </c>
      <c r="G126" s="243"/>
      <c r="H126" s="246">
        <v>12.933999999999999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18.399999999999999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="2" customFormat="1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="2" customFormat="1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="13" customFormat="1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="14" customFormat="1">
      <c r="A131" s="14"/>
      <c r="B131" s="242"/>
      <c r="C131" s="243"/>
      <c r="D131" s="225" t="s">
        <v>181</v>
      </c>
      <c r="E131" s="244" t="s">
        <v>19</v>
      </c>
      <c r="F131" s="245" t="s">
        <v>1124</v>
      </c>
      <c r="G131" s="243"/>
      <c r="H131" s="246">
        <v>18.399999999999999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2.9439479999999998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="2" customFormat="1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="2" customFormat="1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="13" customFormat="1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4.7000000000000002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0.012408000000000001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="2" customFormat="1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="2" customFormat="1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="13" customFormat="1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4.7000000000000002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4.7000000000000002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6.8920852000000004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7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0.01155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="2" customFormat="1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="2" customFormat="1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="13" customFormat="1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="14" customFormat="1">
      <c r="A151" s="14"/>
      <c r="B151" s="242"/>
      <c r="C151" s="243"/>
      <c r="D151" s="225" t="s">
        <v>181</v>
      </c>
      <c r="E151" s="244" t="s">
        <v>19</v>
      </c>
      <c r="F151" s="245" t="s">
        <v>1131</v>
      </c>
      <c r="G151" s="243"/>
      <c r="H151" s="246">
        <v>7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7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0.040000000000000001</v>
      </c>
      <c r="R152" s="221">
        <f>Q152*H152</f>
        <v>0.28000000000000003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="2" customFormat="1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="2" customFormat="1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0.26400000000000001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="2" customFormat="1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="2" customFormat="1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="13" customFormat="1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="13" customFormat="1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="14" customFormat="1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2.4489999999999998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="2" customFormat="1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="2" customFormat="1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="13" customFormat="1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="13" customFormat="1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="14" customFormat="1">
      <c r="A166" s="14"/>
      <c r="B166" s="242"/>
      <c r="C166" s="243"/>
      <c r="D166" s="225" t="s">
        <v>181</v>
      </c>
      <c r="E166" s="244" t="s">
        <v>19</v>
      </c>
      <c r="F166" s="245" t="s">
        <v>1136</v>
      </c>
      <c r="G166" s="243"/>
      <c r="H166" s="246">
        <v>2.4489999999999998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1.544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="2" customFormat="1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="2" customFormat="1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="13" customFormat="1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="13" customFormat="1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="14" customFormat="1">
      <c r="A172" s="14"/>
      <c r="B172" s="242"/>
      <c r="C172" s="243"/>
      <c r="D172" s="225" t="s">
        <v>181</v>
      </c>
      <c r="E172" s="244" t="s">
        <v>19</v>
      </c>
      <c r="F172" s="245" t="s">
        <v>1138</v>
      </c>
      <c r="G172" s="243"/>
      <c r="H172" s="246">
        <v>1.544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2.319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="2" customFormat="1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="2" customFormat="1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="13" customFormat="1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="13" customFormat="1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="14" customFormat="1">
      <c r="A178" s="14"/>
      <c r="B178" s="242"/>
      <c r="C178" s="243"/>
      <c r="D178" s="225" t="s">
        <v>181</v>
      </c>
      <c r="E178" s="244" t="s">
        <v>19</v>
      </c>
      <c r="F178" s="245" t="s">
        <v>1140</v>
      </c>
      <c r="G178" s="243"/>
      <c r="H178" s="246">
        <v>2.319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0.17999999999999999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="2" customFormat="1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="2" customFormat="1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="13" customFormat="1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="14" customFormat="1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0.17999999999999999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14.84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0.44478000000000001</v>
      </c>
      <c r="R184" s="221">
        <f>Q184*H184</f>
        <v>6.6005352000000004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="2" customFormat="1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="2" customFormat="1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="2" customFormat="1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="13" customFormat="1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="14" customFormat="1">
      <c r="A189" s="14"/>
      <c r="B189" s="242"/>
      <c r="C189" s="243"/>
      <c r="D189" s="225" t="s">
        <v>181</v>
      </c>
      <c r="E189" s="244" t="s">
        <v>19</v>
      </c>
      <c r="F189" s="245" t="s">
        <v>1143</v>
      </c>
      <c r="G189" s="243"/>
      <c r="H189" s="246">
        <v>14.84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21.676274149999998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10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0.88534999999999997</v>
      </c>
      <c r="R191" s="221">
        <f>Q191*H191</f>
        <v>8.8535000000000004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="2" customFormat="1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="2" customFormat="1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="2" customFormat="1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="13" customFormat="1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="14" customFormat="1">
      <c r="A196" s="14"/>
      <c r="B196" s="242"/>
      <c r="C196" s="243"/>
      <c r="D196" s="225" t="s">
        <v>181</v>
      </c>
      <c r="E196" s="244" t="s">
        <v>19</v>
      </c>
      <c r="F196" s="245" t="s">
        <v>1149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10.1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0.59999999999999998</v>
      </c>
      <c r="R197" s="221">
        <f>Q197*H197</f>
        <v>6.0599999999999996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="2" customFormat="1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="2" customFormat="1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="14" customFormat="1">
      <c r="A200" s="14"/>
      <c r="B200" s="242"/>
      <c r="C200" s="243"/>
      <c r="D200" s="225" t="s">
        <v>181</v>
      </c>
      <c r="E200" s="243"/>
      <c r="F200" s="245" t="s">
        <v>1154</v>
      </c>
      <c r="G200" s="243"/>
      <c r="H200" s="246">
        <v>10.1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2.7450000000000001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6.7627741500000003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="2" customFormat="1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="2" customFormat="1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="13" customFormat="1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="14" customFormat="1">
      <c r="A205" s="14"/>
      <c r="B205" s="242"/>
      <c r="C205" s="243"/>
      <c r="D205" s="225" t="s">
        <v>181</v>
      </c>
      <c r="E205" s="244" t="s">
        <v>19</v>
      </c>
      <c r="F205" s="245" t="s">
        <v>1160</v>
      </c>
      <c r="G205" s="243"/>
      <c r="H205" s="246">
        <v>2.7450000000000001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44.459000000000003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="2" customFormat="1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="2" customFormat="1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="2" customFormat="1" ht="6.96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sheet="1" autoFilter="0" formatColumns="0" formatRows="0" objects="1" scenarios="1" spinCount="100000" saltValue="sirCoGZRnVeIiuDiqyOd8VTQgUwgWAJBwRT9ENESrd0dD1lyQsmsD/smXdqIRRR0QGsFfL4ju/Nyl98wFsvQiA==" hashValue="J9FHWGxW7dUQmewM4/dsF3AZowNCoZXTT0EXs1GQezMxdVp3iUv9TgLEwA9xnEoqBQR0iiO4QR1Wt8st2KisdQ==" algorithmName="SHA-512" password="CC35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2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1" customFormat="1" ht="12" customHeight="1">
      <c r="B8" s="20"/>
      <c r="D8" s="142" t="s">
        <v>145</v>
      </c>
      <c r="L8" s="20"/>
    </row>
    <row r="9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45" t="s">
        <v>1162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  2)</f>
        <v>0</v>
      </c>
      <c r="G35" s="38"/>
      <c r="H35" s="38"/>
      <c r="I35" s="157">
        <v>0.20999999999999999</v>
      </c>
      <c r="J35" s="156">
        <f>ROUND(((SUM(BE91:BE209))*I35),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44</v>
      </c>
      <c r="F36" s="156">
        <f>ROUND((SUM(BF91:BF209)),  2)</f>
        <v>0</v>
      </c>
      <c r="G36" s="38"/>
      <c r="H36" s="38"/>
      <c r="I36" s="157">
        <v>0.14999999999999999</v>
      </c>
      <c r="J36" s="156">
        <f>ROUND(((SUM(BF91:BF209))*I36),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56">
        <f>ROUND((SUM(BG91:BG209)),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46</v>
      </c>
      <c r="F38" s="156">
        <f>ROUND((SUM(BH91:BH209)),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47</v>
      </c>
      <c r="F39" s="156">
        <f>ROUND((SUM(BI91:BI209)),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30" customHeight="1">
      <c r="A54" s="38"/>
      <c r="B54" s="39"/>
      <c r="C54" s="40"/>
      <c r="D54" s="40"/>
      <c r="E54" s="69" t="str">
        <f>E11</f>
        <v>SO 103.2 - Propustek pod sjezdem DN 600 v km 0,240 55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="9" customFormat="1" ht="24.96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30" customHeight="1">
      <c r="A83" s="38"/>
      <c r="B83" s="39"/>
      <c r="C83" s="40"/>
      <c r="D83" s="40"/>
      <c r="E83" s="69" t="str">
        <f>E11</f>
        <v>SO 103.2 - Propustek pod sjezdem DN 600 v km 0,240 55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53.203720439999998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="12" customFormat="1" ht="25.92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53.203720439999998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16.518999999999998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10.960000000000001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="2" customFormat="1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="2" customFormat="1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="2" customFormat="1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="13" customFormat="1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="13" customFormat="1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="14" customFormat="1">
      <c r="A100" s="14"/>
      <c r="B100" s="242"/>
      <c r="C100" s="243"/>
      <c r="D100" s="225" t="s">
        <v>181</v>
      </c>
      <c r="E100" s="244" t="s">
        <v>19</v>
      </c>
      <c r="F100" s="245" t="s">
        <v>1163</v>
      </c>
      <c r="G100" s="243"/>
      <c r="H100" s="246">
        <v>10.960000000000001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10.960000000000001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="2" customFormat="1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="14" customFormat="1">
      <c r="A103" s="14"/>
      <c r="B103" s="242"/>
      <c r="C103" s="243"/>
      <c r="D103" s="225" t="s">
        <v>181</v>
      </c>
      <c r="E103" s="244" t="s">
        <v>19</v>
      </c>
      <c r="F103" s="245" t="s">
        <v>1164</v>
      </c>
      <c r="G103" s="243"/>
      <c r="H103" s="246">
        <v>10.960000000000001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19.728000000000002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="2" customFormat="1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="2" customFormat="1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="14" customFormat="1">
      <c r="A107" s="14"/>
      <c r="B107" s="242"/>
      <c r="C107" s="243"/>
      <c r="D107" s="225" t="s">
        <v>181</v>
      </c>
      <c r="E107" s="244" t="s">
        <v>19</v>
      </c>
      <c r="F107" s="245" t="s">
        <v>1164</v>
      </c>
      <c r="G107" s="243"/>
      <c r="H107" s="246">
        <v>10.960000000000001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="14" customFormat="1">
      <c r="A108" s="14"/>
      <c r="B108" s="242"/>
      <c r="C108" s="243"/>
      <c r="D108" s="225" t="s">
        <v>181</v>
      </c>
      <c r="E108" s="243"/>
      <c r="F108" s="245" t="s">
        <v>1165</v>
      </c>
      <c r="G108" s="243"/>
      <c r="H108" s="246">
        <v>19.728000000000002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0.77600000000000002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="2" customFormat="1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="2" customFormat="1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="13" customFormat="1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="14" customFormat="1">
      <c r="A113" s="14"/>
      <c r="B113" s="242"/>
      <c r="C113" s="243"/>
      <c r="D113" s="225" t="s">
        <v>181</v>
      </c>
      <c r="E113" s="244" t="s">
        <v>19</v>
      </c>
      <c r="F113" s="245" t="s">
        <v>1166</v>
      </c>
      <c r="G113" s="243"/>
      <c r="H113" s="246">
        <v>0.77600000000000002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7.0899999999999999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="2" customFormat="1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="2" customFormat="1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="13" customFormat="1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="14" customFormat="1">
      <c r="A118" s="14"/>
      <c r="B118" s="242"/>
      <c r="C118" s="243"/>
      <c r="D118" s="225" t="s">
        <v>181</v>
      </c>
      <c r="E118" s="244" t="s">
        <v>19</v>
      </c>
      <c r="F118" s="245" t="s">
        <v>1167</v>
      </c>
      <c r="G118" s="243"/>
      <c r="H118" s="246">
        <v>7.0899999999999999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16.518999999999998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16.518999999999998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="2" customFormat="1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="2" customFormat="1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="2" customFormat="1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="13" customFormat="1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="14" customFormat="1">
      <c r="A124" s="14"/>
      <c r="B124" s="242"/>
      <c r="C124" s="243"/>
      <c r="D124" s="225" t="s">
        <v>181</v>
      </c>
      <c r="E124" s="244" t="s">
        <v>19</v>
      </c>
      <c r="F124" s="245" t="s">
        <v>1166</v>
      </c>
      <c r="G124" s="243"/>
      <c r="H124" s="246">
        <v>0.77600000000000002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="14" customFormat="1">
      <c r="A125" s="14"/>
      <c r="B125" s="242"/>
      <c r="C125" s="243"/>
      <c r="D125" s="225" t="s">
        <v>181</v>
      </c>
      <c r="E125" s="244" t="s">
        <v>19</v>
      </c>
      <c r="F125" s="245" t="s">
        <v>1167</v>
      </c>
      <c r="G125" s="243"/>
      <c r="H125" s="246">
        <v>7.0899999999999999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="14" customFormat="1">
      <c r="A126" s="14"/>
      <c r="B126" s="242"/>
      <c r="C126" s="243"/>
      <c r="D126" s="225" t="s">
        <v>181</v>
      </c>
      <c r="E126" s="243"/>
      <c r="F126" s="245" t="s">
        <v>1168</v>
      </c>
      <c r="G126" s="243"/>
      <c r="H126" s="246">
        <v>16.518999999999998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21.760000000000002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="2" customFormat="1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="2" customFormat="1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="13" customFormat="1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="14" customFormat="1">
      <c r="A131" s="14"/>
      <c r="B131" s="242"/>
      <c r="C131" s="243"/>
      <c r="D131" s="225" t="s">
        <v>181</v>
      </c>
      <c r="E131" s="244" t="s">
        <v>19</v>
      </c>
      <c r="F131" s="245" t="s">
        <v>1169</v>
      </c>
      <c r="G131" s="243"/>
      <c r="H131" s="246">
        <v>21.760000000000002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2.9439479999999998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="2" customFormat="1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="2" customFormat="1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="13" customFormat="1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4.7000000000000002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0.012408000000000001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="2" customFormat="1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="2" customFormat="1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="13" customFormat="1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4.7000000000000002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4.7000000000000002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3.7240434000000002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9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0.01485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="2" customFormat="1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="2" customFormat="1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="13" customFormat="1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="14" customFormat="1">
      <c r="A151" s="14"/>
      <c r="B151" s="242"/>
      <c r="C151" s="243"/>
      <c r="D151" s="225" t="s">
        <v>181</v>
      </c>
      <c r="E151" s="244" t="s">
        <v>19</v>
      </c>
      <c r="F151" s="245" t="s">
        <v>1170</v>
      </c>
      <c r="G151" s="243"/>
      <c r="H151" s="246">
        <v>9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9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0.040000000000000001</v>
      </c>
      <c r="R152" s="221">
        <f>Q152*H152</f>
        <v>0.35999999999999999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="2" customFormat="1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="2" customFormat="1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0.26400000000000001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="2" customFormat="1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="2" customFormat="1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="13" customFormat="1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="13" customFormat="1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="14" customFormat="1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1.242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="2" customFormat="1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="2" customFormat="1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="13" customFormat="1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="13" customFormat="1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="14" customFormat="1">
      <c r="A166" s="14"/>
      <c r="B166" s="242"/>
      <c r="C166" s="243"/>
      <c r="D166" s="225" t="s">
        <v>181</v>
      </c>
      <c r="E166" s="244" t="s">
        <v>19</v>
      </c>
      <c r="F166" s="245" t="s">
        <v>1171</v>
      </c>
      <c r="G166" s="243"/>
      <c r="H166" s="246">
        <v>1.242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2.024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="2" customFormat="1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="2" customFormat="1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="13" customFormat="1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="13" customFormat="1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="14" customFormat="1">
      <c r="A172" s="14"/>
      <c r="B172" s="242"/>
      <c r="C172" s="243"/>
      <c r="D172" s="225" t="s">
        <v>181</v>
      </c>
      <c r="E172" s="244" t="s">
        <v>19</v>
      </c>
      <c r="F172" s="245" t="s">
        <v>1172</v>
      </c>
      <c r="G172" s="243"/>
      <c r="H172" s="246">
        <v>2.024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3.056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="2" customFormat="1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="2" customFormat="1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="13" customFormat="1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="13" customFormat="1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="14" customFormat="1">
      <c r="A178" s="14"/>
      <c r="B178" s="242"/>
      <c r="C178" s="243"/>
      <c r="D178" s="225" t="s">
        <v>181</v>
      </c>
      <c r="E178" s="244" t="s">
        <v>19</v>
      </c>
      <c r="F178" s="245" t="s">
        <v>1173</v>
      </c>
      <c r="G178" s="243"/>
      <c r="H178" s="246">
        <v>3.056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0.17999999999999999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="2" customFormat="1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="2" customFormat="1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="13" customFormat="1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="14" customFormat="1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0.17999999999999999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7.5300000000000002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0.44478000000000001</v>
      </c>
      <c r="R184" s="221">
        <f>Q184*H184</f>
        <v>3.3491934000000003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="2" customFormat="1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="2" customFormat="1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="2" customFormat="1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="13" customFormat="1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="14" customFormat="1">
      <c r="A189" s="14"/>
      <c r="B189" s="242"/>
      <c r="C189" s="243"/>
      <c r="D189" s="225" t="s">
        <v>181</v>
      </c>
      <c r="E189" s="244" t="s">
        <v>19</v>
      </c>
      <c r="F189" s="245" t="s">
        <v>1174</v>
      </c>
      <c r="G189" s="243"/>
      <c r="H189" s="246">
        <v>7.5300000000000002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30.004321040000001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12.5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0.88534999999999997</v>
      </c>
      <c r="R191" s="221">
        <f>Q191*H191</f>
        <v>11.066875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="2" customFormat="1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="2" customFormat="1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="2" customFormat="1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="13" customFormat="1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="14" customFormat="1">
      <c r="A196" s="14"/>
      <c r="B196" s="242"/>
      <c r="C196" s="243"/>
      <c r="D196" s="225" t="s">
        <v>181</v>
      </c>
      <c r="E196" s="244" t="s">
        <v>19</v>
      </c>
      <c r="F196" s="245" t="s">
        <v>1175</v>
      </c>
      <c r="G196" s="243"/>
      <c r="H196" s="246">
        <v>12.5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12.625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0.59999999999999998</v>
      </c>
      <c r="R197" s="221">
        <f>Q197*H197</f>
        <v>7.5749999999999993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="2" customFormat="1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="2" customFormat="1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="14" customFormat="1">
      <c r="A200" s="14"/>
      <c r="B200" s="242"/>
      <c r="C200" s="243"/>
      <c r="D200" s="225" t="s">
        <v>181</v>
      </c>
      <c r="E200" s="243"/>
      <c r="F200" s="245" t="s">
        <v>1176</v>
      </c>
      <c r="G200" s="243"/>
      <c r="H200" s="246">
        <v>12.625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4.6120000000000001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11.36244604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="2" customFormat="1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="2" customFormat="1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="13" customFormat="1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="14" customFormat="1">
      <c r="A205" s="14"/>
      <c r="B205" s="242"/>
      <c r="C205" s="243"/>
      <c r="D205" s="225" t="s">
        <v>181</v>
      </c>
      <c r="E205" s="244" t="s">
        <v>19</v>
      </c>
      <c r="F205" s="245" t="s">
        <v>1177</v>
      </c>
      <c r="G205" s="243"/>
      <c r="H205" s="246">
        <v>4.6120000000000001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53.204000000000001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="2" customFormat="1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="2" customFormat="1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="2" customFormat="1" ht="6.96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sheet="1" autoFilter="0" formatColumns="0" formatRows="0" objects="1" scenarios="1" spinCount="100000" saltValue="aI3OubmyBgpA+yerZH8XHQi+8mkvlVxz9hlkVMcIKtCmurmxC717uyRH10DpVkLJESUmx8zIiouf9oPdUg/S3g==" hashValue="xFETELybd0M/gcnjhkaoyNjvKW7bMJTTJgOD8WIcj5h/zZy9RnAp9MjJe9Z7QdUFJWYXmmm0te7gsaFmKSG0Aw==" algorithmName="SHA-512" password="CC35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2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1" customFormat="1" ht="12" customHeight="1">
      <c r="B8" s="20"/>
      <c r="D8" s="142" t="s">
        <v>145</v>
      </c>
      <c r="L8" s="20"/>
    </row>
    <row r="9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45" t="s">
        <v>1178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  2)</f>
        <v>0</v>
      </c>
      <c r="G35" s="38"/>
      <c r="H35" s="38"/>
      <c r="I35" s="157">
        <v>0.20999999999999999</v>
      </c>
      <c r="J35" s="156">
        <f>ROUND(((SUM(BE91:BE209))*I35),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44</v>
      </c>
      <c r="F36" s="156">
        <f>ROUND((SUM(BF91:BF209)),  2)</f>
        <v>0</v>
      </c>
      <c r="G36" s="38"/>
      <c r="H36" s="38"/>
      <c r="I36" s="157">
        <v>0.14999999999999999</v>
      </c>
      <c r="J36" s="156">
        <f>ROUND(((SUM(BF91:BF209))*I36),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56">
        <f>ROUND((SUM(BG91:BG209)),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46</v>
      </c>
      <c r="F38" s="156">
        <f>ROUND((SUM(BH91:BH209)),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47</v>
      </c>
      <c r="F39" s="156">
        <f>ROUND((SUM(BI91:BI209)),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30" customHeight="1">
      <c r="A54" s="38"/>
      <c r="B54" s="39"/>
      <c r="C54" s="40"/>
      <c r="D54" s="40"/>
      <c r="E54" s="69" t="str">
        <f>E11</f>
        <v>SO 103.3 - Propustek pod sjezdem DN 600 v km 0,551 36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="9" customFormat="1" ht="24.96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30" customHeight="1">
      <c r="A83" s="38"/>
      <c r="B83" s="39"/>
      <c r="C83" s="40"/>
      <c r="D83" s="40"/>
      <c r="E83" s="69" t="str">
        <f>E11</f>
        <v>SO 103.3 - Propustek pod sjezdem DN 600 v km 0,551 36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45.453442190000004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="12" customFormat="1" ht="25.92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45.453442190000004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14.335000000000001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9.8719999999999999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="2" customFormat="1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="2" customFormat="1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="2" customFormat="1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="13" customFormat="1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="13" customFormat="1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="14" customFormat="1">
      <c r="A100" s="14"/>
      <c r="B100" s="242"/>
      <c r="C100" s="243"/>
      <c r="D100" s="225" t="s">
        <v>181</v>
      </c>
      <c r="E100" s="244" t="s">
        <v>19</v>
      </c>
      <c r="F100" s="245" t="s">
        <v>1179</v>
      </c>
      <c r="G100" s="243"/>
      <c r="H100" s="246">
        <v>9.8719999999999999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9.8719999999999999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="2" customFormat="1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="14" customFormat="1">
      <c r="A103" s="14"/>
      <c r="B103" s="242"/>
      <c r="C103" s="243"/>
      <c r="D103" s="225" t="s">
        <v>181</v>
      </c>
      <c r="E103" s="244" t="s">
        <v>19</v>
      </c>
      <c r="F103" s="245" t="s">
        <v>1180</v>
      </c>
      <c r="G103" s="243"/>
      <c r="H103" s="246">
        <v>9.8719999999999999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17.77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="2" customFormat="1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="2" customFormat="1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="14" customFormat="1">
      <c r="A107" s="14"/>
      <c r="B107" s="242"/>
      <c r="C107" s="243"/>
      <c r="D107" s="225" t="s">
        <v>181</v>
      </c>
      <c r="E107" s="244" t="s">
        <v>19</v>
      </c>
      <c r="F107" s="245" t="s">
        <v>1180</v>
      </c>
      <c r="G107" s="243"/>
      <c r="H107" s="246">
        <v>9.8719999999999999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="14" customFormat="1">
      <c r="A108" s="14"/>
      <c r="B108" s="242"/>
      <c r="C108" s="243"/>
      <c r="D108" s="225" t="s">
        <v>181</v>
      </c>
      <c r="E108" s="243"/>
      <c r="F108" s="245" t="s">
        <v>1181</v>
      </c>
      <c r="G108" s="243"/>
      <c r="H108" s="246">
        <v>17.77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1.2509999999999999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="2" customFormat="1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="2" customFormat="1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="13" customFormat="1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="14" customFormat="1">
      <c r="A113" s="14"/>
      <c r="B113" s="242"/>
      <c r="C113" s="243"/>
      <c r="D113" s="225" t="s">
        <v>181</v>
      </c>
      <c r="E113" s="244" t="s">
        <v>19</v>
      </c>
      <c r="F113" s="245" t="s">
        <v>1182</v>
      </c>
      <c r="G113" s="243"/>
      <c r="H113" s="246">
        <v>1.2509999999999999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5.5750000000000002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="2" customFormat="1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="2" customFormat="1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="13" customFormat="1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="14" customFormat="1">
      <c r="A118" s="14"/>
      <c r="B118" s="242"/>
      <c r="C118" s="243"/>
      <c r="D118" s="225" t="s">
        <v>181</v>
      </c>
      <c r="E118" s="244" t="s">
        <v>19</v>
      </c>
      <c r="F118" s="245" t="s">
        <v>1183</v>
      </c>
      <c r="G118" s="243"/>
      <c r="H118" s="246">
        <v>5.5750000000000002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14.335000000000001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14.335000000000001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="2" customFormat="1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="2" customFormat="1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="2" customFormat="1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="13" customFormat="1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="14" customFormat="1">
      <c r="A124" s="14"/>
      <c r="B124" s="242"/>
      <c r="C124" s="243"/>
      <c r="D124" s="225" t="s">
        <v>181</v>
      </c>
      <c r="E124" s="244" t="s">
        <v>19</v>
      </c>
      <c r="F124" s="245" t="s">
        <v>1182</v>
      </c>
      <c r="G124" s="243"/>
      <c r="H124" s="246">
        <v>1.2509999999999999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="14" customFormat="1">
      <c r="A125" s="14"/>
      <c r="B125" s="242"/>
      <c r="C125" s="243"/>
      <c r="D125" s="225" t="s">
        <v>181</v>
      </c>
      <c r="E125" s="244" t="s">
        <v>19</v>
      </c>
      <c r="F125" s="245" t="s">
        <v>1183</v>
      </c>
      <c r="G125" s="243"/>
      <c r="H125" s="246">
        <v>5.5750000000000002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="14" customFormat="1">
      <c r="A126" s="14"/>
      <c r="B126" s="242"/>
      <c r="C126" s="243"/>
      <c r="D126" s="225" t="s">
        <v>181</v>
      </c>
      <c r="E126" s="243"/>
      <c r="F126" s="245" t="s">
        <v>1184</v>
      </c>
      <c r="G126" s="243"/>
      <c r="H126" s="246">
        <v>14.335000000000001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17.920000000000002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="2" customFormat="1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="2" customFormat="1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="13" customFormat="1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="14" customFormat="1">
      <c r="A131" s="14"/>
      <c r="B131" s="242"/>
      <c r="C131" s="243"/>
      <c r="D131" s="225" t="s">
        <v>181</v>
      </c>
      <c r="E131" s="244" t="s">
        <v>19</v>
      </c>
      <c r="F131" s="245" t="s">
        <v>1185</v>
      </c>
      <c r="G131" s="243"/>
      <c r="H131" s="246">
        <v>17.920000000000002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2.9439479999999998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="2" customFormat="1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="2" customFormat="1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="13" customFormat="1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4.7000000000000002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0.012408000000000001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="2" customFormat="1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="2" customFormat="1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="13" customFormat="1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4.7000000000000002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4.7000000000000002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6.8504352000000006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6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0.0098999999999999991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="2" customFormat="1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="2" customFormat="1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="13" customFormat="1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="14" customFormat="1">
      <c r="A151" s="14"/>
      <c r="B151" s="242"/>
      <c r="C151" s="243"/>
      <c r="D151" s="225" t="s">
        <v>181</v>
      </c>
      <c r="E151" s="244" t="s">
        <v>19</v>
      </c>
      <c r="F151" s="245" t="s">
        <v>1186</v>
      </c>
      <c r="G151" s="243"/>
      <c r="H151" s="246">
        <v>6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6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0.040000000000000001</v>
      </c>
      <c r="R152" s="221">
        <f>Q152*H152</f>
        <v>0.23999999999999999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="2" customFormat="1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="2" customFormat="1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0.26400000000000001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="2" customFormat="1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="2" customFormat="1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="13" customFormat="1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="13" customFormat="1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="14" customFormat="1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2.4489999999999998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="2" customFormat="1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="2" customFormat="1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="13" customFormat="1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="13" customFormat="1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="14" customFormat="1">
      <c r="A166" s="14"/>
      <c r="B166" s="242"/>
      <c r="C166" s="243"/>
      <c r="D166" s="225" t="s">
        <v>181</v>
      </c>
      <c r="E166" s="244" t="s">
        <v>19</v>
      </c>
      <c r="F166" s="245" t="s">
        <v>1136</v>
      </c>
      <c r="G166" s="243"/>
      <c r="H166" s="246">
        <v>2.4489999999999998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1.4430000000000001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="2" customFormat="1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="2" customFormat="1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="13" customFormat="1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="13" customFormat="1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="14" customFormat="1">
      <c r="A172" s="14"/>
      <c r="B172" s="242"/>
      <c r="C172" s="243"/>
      <c r="D172" s="225" t="s">
        <v>181</v>
      </c>
      <c r="E172" s="244" t="s">
        <v>19</v>
      </c>
      <c r="F172" s="245" t="s">
        <v>1187</v>
      </c>
      <c r="G172" s="243"/>
      <c r="H172" s="246">
        <v>1.4430000000000001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2.504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="2" customFormat="1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="2" customFormat="1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="13" customFormat="1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="13" customFormat="1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="14" customFormat="1">
      <c r="A178" s="14"/>
      <c r="B178" s="242"/>
      <c r="C178" s="243"/>
      <c r="D178" s="225" t="s">
        <v>181</v>
      </c>
      <c r="E178" s="244" t="s">
        <v>19</v>
      </c>
      <c r="F178" s="245" t="s">
        <v>1188</v>
      </c>
      <c r="G178" s="243"/>
      <c r="H178" s="246">
        <v>2.504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0.17999999999999999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="2" customFormat="1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="2" customFormat="1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="13" customFormat="1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="14" customFormat="1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0.17999999999999999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14.84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0.44478000000000001</v>
      </c>
      <c r="R184" s="221">
        <f>Q184*H184</f>
        <v>6.6005352000000004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="2" customFormat="1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="2" customFormat="1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="2" customFormat="1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="13" customFormat="1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="14" customFormat="1">
      <c r="A189" s="14"/>
      <c r="B189" s="242"/>
      <c r="C189" s="243"/>
      <c r="D189" s="225" t="s">
        <v>181</v>
      </c>
      <c r="E189" s="244" t="s">
        <v>19</v>
      </c>
      <c r="F189" s="245" t="s">
        <v>1143</v>
      </c>
      <c r="G189" s="243"/>
      <c r="H189" s="246">
        <v>14.84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21.31165099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10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0.88534999999999997</v>
      </c>
      <c r="R191" s="221">
        <f>Q191*H191</f>
        <v>8.8535000000000004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="2" customFormat="1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="2" customFormat="1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="2" customFormat="1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="13" customFormat="1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="14" customFormat="1">
      <c r="A196" s="14"/>
      <c r="B196" s="242"/>
      <c r="C196" s="243"/>
      <c r="D196" s="225" t="s">
        <v>181</v>
      </c>
      <c r="E196" s="244" t="s">
        <v>19</v>
      </c>
      <c r="F196" s="245" t="s">
        <v>1149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10.1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0.59999999999999998</v>
      </c>
      <c r="R197" s="221">
        <f>Q197*H197</f>
        <v>6.0599999999999996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="2" customFormat="1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="2" customFormat="1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="14" customFormat="1">
      <c r="A200" s="14"/>
      <c r="B200" s="242"/>
      <c r="C200" s="243"/>
      <c r="D200" s="225" t="s">
        <v>181</v>
      </c>
      <c r="E200" s="243"/>
      <c r="F200" s="245" t="s">
        <v>1154</v>
      </c>
      <c r="G200" s="243"/>
      <c r="H200" s="246">
        <v>10.1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2.597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6.3981509900000004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="2" customFormat="1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="2" customFormat="1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="13" customFormat="1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="14" customFormat="1">
      <c r="A205" s="14"/>
      <c r="B205" s="242"/>
      <c r="C205" s="243"/>
      <c r="D205" s="225" t="s">
        <v>181</v>
      </c>
      <c r="E205" s="244" t="s">
        <v>19</v>
      </c>
      <c r="F205" s="245" t="s">
        <v>1189</v>
      </c>
      <c r="G205" s="243"/>
      <c r="H205" s="246">
        <v>2.597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45.453000000000003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="2" customFormat="1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="2" customFormat="1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="2" customFormat="1" ht="6.96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sheet="1" autoFilter="0" formatColumns="0" formatRows="0" objects="1" scenarios="1" spinCount="100000" saltValue="Wlb8o27NohEEWMUjq+F5OtVwAR+ZfhZCARumEHfTZF6qBgeDqWEJt5+Kogafbk4EGwh9byqpG2gBRHKK9iZsZg==" hashValue="ZWAFY80ozRMcpdT4edOI5SJMxHOVQ1HHjyNFd3drJjum1E1JJohT8PB8KOZVEf5MYs5Q6FsNBkhxV1102Q2CTg==" algorithmName="SHA-512" password="CC35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2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="1" customFormat="1" ht="24.96" customHeight="1">
      <c r="B4" s="20"/>
      <c r="D4" s="140" t="s">
        <v>144</v>
      </c>
      <c r="L4" s="20"/>
      <c r="M4" s="14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2" t="s">
        <v>16</v>
      </c>
      <c r="L6" s="20"/>
    </row>
    <row r="7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="1" customFormat="1" ht="12" customHeight="1">
      <c r="B8" s="20"/>
      <c r="D8" s="142" t="s">
        <v>145</v>
      </c>
      <c r="L8" s="20"/>
    </row>
    <row r="9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45" t="s">
        <v>1190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 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  2)</f>
        <v>0</v>
      </c>
      <c r="G35" s="38"/>
      <c r="H35" s="38"/>
      <c r="I35" s="157">
        <v>0.20999999999999999</v>
      </c>
      <c r="J35" s="156">
        <f>ROUND(((SUM(BE91:BE209))*I35),  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42" t="s">
        <v>44</v>
      </c>
      <c r="F36" s="156">
        <f>ROUND((SUM(BF91:BF209)),  2)</f>
        <v>0</v>
      </c>
      <c r="G36" s="38"/>
      <c r="H36" s="38"/>
      <c r="I36" s="157">
        <v>0.14999999999999999</v>
      </c>
      <c r="J36" s="156">
        <f>ROUND(((SUM(BF91:BF209))*I36),  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45</v>
      </c>
      <c r="F37" s="156">
        <f>ROUND((SUM(BG91:BG209)),  2)</f>
        <v>0</v>
      </c>
      <c r="G37" s="38"/>
      <c r="H37" s="38"/>
      <c r="I37" s="157">
        <v>0.20999999999999999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42" t="s">
        <v>46</v>
      </c>
      <c r="F38" s="156">
        <f>ROUND((SUM(BH91:BH209)),  2)</f>
        <v>0</v>
      </c>
      <c r="G38" s="38"/>
      <c r="H38" s="38"/>
      <c r="I38" s="157">
        <v>0.14999999999999999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42" t="s">
        <v>47</v>
      </c>
      <c r="F39" s="156">
        <f>ROUND((SUM(BI91:BI209)),  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30" customHeight="1">
      <c r="A54" s="38"/>
      <c r="B54" s="39"/>
      <c r="C54" s="40"/>
      <c r="D54" s="40"/>
      <c r="E54" s="69" t="str">
        <f>E11</f>
        <v>SO 103.4 - Propustek pod sjezdem DN 600 v km 0,717 03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="9" customFormat="1" ht="24.96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30" customHeight="1">
      <c r="A83" s="38"/>
      <c r="B83" s="39"/>
      <c r="C83" s="40"/>
      <c r="D83" s="40"/>
      <c r="E83" s="69" t="str">
        <f>E11</f>
        <v>SO 103.4 - Propustek pod sjezdem DN 600 v km 0,717 03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50.65930024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="12" customFormat="1" ht="25.92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50.65930024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14.734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10.208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="2" customFormat="1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="2" customFormat="1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="2" customFormat="1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="13" customFormat="1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="13" customFormat="1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="14" customFormat="1">
      <c r="A100" s="14"/>
      <c r="B100" s="242"/>
      <c r="C100" s="243"/>
      <c r="D100" s="225" t="s">
        <v>181</v>
      </c>
      <c r="E100" s="244" t="s">
        <v>19</v>
      </c>
      <c r="F100" s="245" t="s">
        <v>1191</v>
      </c>
      <c r="G100" s="243"/>
      <c r="H100" s="246">
        <v>10.208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10.208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="2" customFormat="1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="14" customFormat="1">
      <c r="A103" s="14"/>
      <c r="B103" s="242"/>
      <c r="C103" s="243"/>
      <c r="D103" s="225" t="s">
        <v>181</v>
      </c>
      <c r="E103" s="244" t="s">
        <v>19</v>
      </c>
      <c r="F103" s="245" t="s">
        <v>1192</v>
      </c>
      <c r="G103" s="243"/>
      <c r="H103" s="246">
        <v>10.208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18.373999999999999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="2" customFormat="1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="2" customFormat="1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="14" customFormat="1">
      <c r="A107" s="14"/>
      <c r="B107" s="242"/>
      <c r="C107" s="243"/>
      <c r="D107" s="225" t="s">
        <v>181</v>
      </c>
      <c r="E107" s="244" t="s">
        <v>19</v>
      </c>
      <c r="F107" s="245" t="s">
        <v>1192</v>
      </c>
      <c r="G107" s="243"/>
      <c r="H107" s="246">
        <v>10.208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="14" customFormat="1">
      <c r="A108" s="14"/>
      <c r="B108" s="242"/>
      <c r="C108" s="243"/>
      <c r="D108" s="225" t="s">
        <v>181</v>
      </c>
      <c r="E108" s="243"/>
      <c r="F108" s="245" t="s">
        <v>1193</v>
      </c>
      <c r="G108" s="243"/>
      <c r="H108" s="246">
        <v>18.373999999999999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0.76800000000000002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="2" customFormat="1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="2" customFormat="1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="13" customFormat="1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="14" customFormat="1">
      <c r="A113" s="14"/>
      <c r="B113" s="242"/>
      <c r="C113" s="243"/>
      <c r="D113" s="225" t="s">
        <v>181</v>
      </c>
      <c r="E113" s="244" t="s">
        <v>19</v>
      </c>
      <c r="F113" s="245" t="s">
        <v>1194</v>
      </c>
      <c r="G113" s="243"/>
      <c r="H113" s="246">
        <v>0.76800000000000002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6.2480000000000002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="2" customFormat="1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="2" customFormat="1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="13" customFormat="1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="14" customFormat="1">
      <c r="A118" s="14"/>
      <c r="B118" s="242"/>
      <c r="C118" s="243"/>
      <c r="D118" s="225" t="s">
        <v>181</v>
      </c>
      <c r="E118" s="244" t="s">
        <v>19</v>
      </c>
      <c r="F118" s="245" t="s">
        <v>1195</v>
      </c>
      <c r="G118" s="243"/>
      <c r="H118" s="246">
        <v>6.2480000000000002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14.734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14.734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="2" customFormat="1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="2" customFormat="1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="2" customFormat="1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="13" customFormat="1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="14" customFormat="1">
      <c r="A124" s="14"/>
      <c r="B124" s="242"/>
      <c r="C124" s="243"/>
      <c r="D124" s="225" t="s">
        <v>181</v>
      </c>
      <c r="E124" s="244" t="s">
        <v>19</v>
      </c>
      <c r="F124" s="245" t="s">
        <v>1194</v>
      </c>
      <c r="G124" s="243"/>
      <c r="H124" s="246">
        <v>0.76800000000000002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="14" customFormat="1">
      <c r="A125" s="14"/>
      <c r="B125" s="242"/>
      <c r="C125" s="243"/>
      <c r="D125" s="225" t="s">
        <v>181</v>
      </c>
      <c r="E125" s="244" t="s">
        <v>19</v>
      </c>
      <c r="F125" s="245" t="s">
        <v>1196</v>
      </c>
      <c r="G125" s="243"/>
      <c r="H125" s="246">
        <v>6.2480000000000002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="14" customFormat="1">
      <c r="A126" s="14"/>
      <c r="B126" s="242"/>
      <c r="C126" s="243"/>
      <c r="D126" s="225" t="s">
        <v>181</v>
      </c>
      <c r="E126" s="243"/>
      <c r="F126" s="245" t="s">
        <v>1197</v>
      </c>
      <c r="G126" s="243"/>
      <c r="H126" s="246">
        <v>14.734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20.48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="2" customFormat="1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="2" customFormat="1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="13" customFormat="1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="14" customFormat="1">
      <c r="A131" s="14"/>
      <c r="B131" s="242"/>
      <c r="C131" s="243"/>
      <c r="D131" s="225" t="s">
        <v>181</v>
      </c>
      <c r="E131" s="244" t="s">
        <v>19</v>
      </c>
      <c r="F131" s="245" t="s">
        <v>1198</v>
      </c>
      <c r="G131" s="243"/>
      <c r="H131" s="246">
        <v>20.48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2.9439479999999998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="2" customFormat="1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="2" customFormat="1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="13" customFormat="1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="14" customFormat="1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4.7000000000000002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0.012408000000000001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="2" customFormat="1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="2" customFormat="1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="13" customFormat="1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="14" customFormat="1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4.7000000000000002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4.7000000000000002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="2" customFormat="1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="2" customFormat="1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5.7239336000000005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8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0.0132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="2" customFormat="1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="2" customFormat="1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="13" customFormat="1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="14" customFormat="1">
      <c r="A151" s="14"/>
      <c r="B151" s="242"/>
      <c r="C151" s="243"/>
      <c r="D151" s="225" t="s">
        <v>181</v>
      </c>
      <c r="E151" s="244" t="s">
        <v>19</v>
      </c>
      <c r="F151" s="245" t="s">
        <v>1199</v>
      </c>
      <c r="G151" s="243"/>
      <c r="H151" s="246">
        <v>8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8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0.040000000000000001</v>
      </c>
      <c r="R152" s="221">
        <f>Q152*H152</f>
        <v>0.32000000000000001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="2" customFormat="1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="2" customFormat="1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0.26400000000000001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="2" customFormat="1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="2" customFormat="1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="13" customFormat="1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="13" customFormat="1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="14" customFormat="1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2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="2" customFormat="1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="2" customFormat="1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="13" customFormat="1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="13" customFormat="1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="14" customFormat="1">
      <c r="A166" s="14"/>
      <c r="B166" s="242"/>
      <c r="C166" s="243"/>
      <c r="D166" s="225" t="s">
        <v>181</v>
      </c>
      <c r="E166" s="244" t="s">
        <v>19</v>
      </c>
      <c r="F166" s="245" t="s">
        <v>1200</v>
      </c>
      <c r="G166" s="243"/>
      <c r="H166" s="246">
        <v>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1.8160000000000001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="2" customFormat="1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="2" customFormat="1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="13" customFormat="1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="13" customFormat="1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="14" customFormat="1">
      <c r="A172" s="14"/>
      <c r="B172" s="242"/>
      <c r="C172" s="243"/>
      <c r="D172" s="225" t="s">
        <v>181</v>
      </c>
      <c r="E172" s="244" t="s">
        <v>19</v>
      </c>
      <c r="F172" s="245" t="s">
        <v>1201</v>
      </c>
      <c r="G172" s="243"/>
      <c r="H172" s="246">
        <v>1.8160000000000001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2.7519999999999998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="2" customFormat="1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="2" customFormat="1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="13" customFormat="1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="13" customFormat="1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="14" customFormat="1">
      <c r="A178" s="14"/>
      <c r="B178" s="242"/>
      <c r="C178" s="243"/>
      <c r="D178" s="225" t="s">
        <v>181</v>
      </c>
      <c r="E178" s="244" t="s">
        <v>19</v>
      </c>
      <c r="F178" s="245" t="s">
        <v>1202</v>
      </c>
      <c r="G178" s="243"/>
      <c r="H178" s="246">
        <v>2.7519999999999998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0.17999999999999999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="2" customFormat="1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="2" customFormat="1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="13" customFormat="1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="14" customFormat="1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0.17999999999999999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12.119999999999999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0.44478000000000001</v>
      </c>
      <c r="R184" s="221">
        <f>Q184*H184</f>
        <v>5.3907335999999999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="2" customFormat="1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="2" customFormat="1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="2" customFormat="1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="13" customFormat="1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="14" customFormat="1">
      <c r="A189" s="14"/>
      <c r="B189" s="242"/>
      <c r="C189" s="243"/>
      <c r="D189" s="225" t="s">
        <v>181</v>
      </c>
      <c r="E189" s="244" t="s">
        <v>19</v>
      </c>
      <c r="F189" s="245" t="s">
        <v>1203</v>
      </c>
      <c r="G189" s="243"/>
      <c r="H189" s="246">
        <v>12.119999999999999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27.245010639999997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12.5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0.88534999999999997</v>
      </c>
      <c r="R191" s="221">
        <f>Q191*H191</f>
        <v>11.066875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="2" customFormat="1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="2" customFormat="1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="2" customFormat="1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="13" customFormat="1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="14" customFormat="1">
      <c r="A196" s="14"/>
      <c r="B196" s="242"/>
      <c r="C196" s="243"/>
      <c r="D196" s="225" t="s">
        <v>181</v>
      </c>
      <c r="E196" s="244" t="s">
        <v>19</v>
      </c>
      <c r="F196" s="245" t="s">
        <v>1175</v>
      </c>
      <c r="G196" s="243"/>
      <c r="H196" s="246">
        <v>12.5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12.625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0.59999999999999998</v>
      </c>
      <c r="R197" s="221">
        <f>Q197*H197</f>
        <v>7.5749999999999993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="2" customFormat="1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="2" customFormat="1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="14" customFormat="1">
      <c r="A200" s="14"/>
      <c r="B200" s="242"/>
      <c r="C200" s="243"/>
      <c r="D200" s="225" t="s">
        <v>181</v>
      </c>
      <c r="E200" s="243"/>
      <c r="F200" s="245" t="s">
        <v>1176</v>
      </c>
      <c r="G200" s="243"/>
      <c r="H200" s="246">
        <v>12.625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3.492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8.6031356399999996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="2" customFormat="1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="2" customFormat="1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="13" customFormat="1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="14" customFormat="1">
      <c r="A205" s="14"/>
      <c r="B205" s="242"/>
      <c r="C205" s="243"/>
      <c r="D205" s="225" t="s">
        <v>181</v>
      </c>
      <c r="E205" s="244" t="s">
        <v>19</v>
      </c>
      <c r="F205" s="245" t="s">
        <v>1204</v>
      </c>
      <c r="G205" s="243"/>
      <c r="H205" s="246">
        <v>3.492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50.658999999999999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="2" customFormat="1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="2" customFormat="1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="2" customFormat="1" ht="6.96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sheet="1" autoFilter="0" formatColumns="0" formatRows="0" objects="1" scenarios="1" spinCount="100000" saltValue="wv/w9DqhLAmrdu8Fm3iMZ5JOzbqp7FkFGC020odUooBr7lXhfOlb7JhagwVjCBKa4IdGNcsPLme+qar6mFTWKg==" hashValue="9R3mhEg+04r9kFzXd8fspoCpZNdHH9rWf5hvt3F8fU9rpWoP81SAycXWgYjewoaCtMvdZV0aVEibnIkmScjC1Q==" algorithmName="SHA-512" password="CC35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2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LAPTOP-1JLMHHIG\vozabal</dc:creator>
  <cp:lastModifiedBy>LAPTOP-1JLMHHIG\vozabal</cp:lastModifiedBy>
  <dcterms:created xsi:type="dcterms:W3CDTF">2022-01-05T13:17:29Z</dcterms:created>
  <dcterms:modified xsi:type="dcterms:W3CDTF">2022-01-05T13:17:57Z</dcterms:modified>
</cp:coreProperties>
</file>