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l\Documents\ROZPOČTY 2021\ČERVENEC\JANOUT KONTEJNEROVÁ ŠKOLKA_12.000,-\VÝSTUP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a - ZAŘÍZENÍ PRO VY..." sheetId="3" r:id="rId3"/>
    <sheet name="D.1.4.b - ZAŘÍZENÍ ZDRAVO..." sheetId="4" r:id="rId4"/>
    <sheet name="D.1.4.c - ZAŘÍZENÍ VZDUCH..." sheetId="5" r:id="rId5"/>
    <sheet name="D.1.4.d.1 - ZAŘÍZENÍ ELEK..." sheetId="6" r:id="rId6"/>
    <sheet name="D.1.4.d.2 - ZAŘÍZENÍ ELEK..." sheetId="7" r:id="rId7"/>
    <sheet name="D.1.4.f -  PLYNOVÁ ZAŘÍZENÍ" sheetId="8" r:id="rId8"/>
    <sheet name="D.2 - ZPEVNĚNÉ PLOCHY" sheetId="9" r:id="rId9"/>
    <sheet name="VON - VEDLEJŠÍ A OSTATNÍ ..." sheetId="10" r:id="rId10"/>
    <sheet name="Seznam figur" sheetId="11" r:id="rId11"/>
    <sheet name="Pokyny pro vyplnění" sheetId="12" r:id="rId12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'D.1.1 - ARCHITEKTONICKO-S...'!$C$114:$K$943</definedName>
    <definedName name="_xlnm.Print_Area" localSheetId="1">'D.1.1 - ARCHITEKTONICKO-S...'!$C$4:$J$39,'D.1.1 - ARCHITEKTONICKO-S...'!$C$45:$J$96,'D.1.1 - ARCHITEKTONICKO-S...'!$C$102:$K$943</definedName>
    <definedName name="_xlnm.Print_Titles" localSheetId="1">'D.1.1 - ARCHITEKTONICKO-S...'!$114:$114</definedName>
    <definedName name="_xlnm._FilterDatabase" localSheetId="2" hidden="1">'D.1.4.a - ZAŘÍZENÍ PRO VY...'!$C$88:$K$225</definedName>
    <definedName name="_xlnm.Print_Area" localSheetId="2">'D.1.4.a - ZAŘÍZENÍ PRO VY...'!$C$4:$J$41,'D.1.4.a - ZAŘÍZENÍ PRO VY...'!$C$47:$J$68,'D.1.4.a - ZAŘÍZENÍ PRO VY...'!$C$74:$K$225</definedName>
    <definedName name="_xlnm.Print_Titles" localSheetId="2">'D.1.4.a - ZAŘÍZENÍ PRO VY...'!$88:$88</definedName>
    <definedName name="_xlnm._FilterDatabase" localSheetId="3" hidden="1">'D.1.4.b - ZAŘÍZENÍ ZDRAVO...'!$C$91:$K$266</definedName>
    <definedName name="_xlnm.Print_Area" localSheetId="3">'D.1.4.b - ZAŘÍZENÍ ZDRAVO...'!$C$4:$J$41,'D.1.4.b - ZAŘÍZENÍ ZDRAVO...'!$C$47:$J$71,'D.1.4.b - ZAŘÍZENÍ ZDRAVO...'!$C$77:$K$266</definedName>
    <definedName name="_xlnm.Print_Titles" localSheetId="3">'D.1.4.b - ZAŘÍZENÍ ZDRAVO...'!$91:$91</definedName>
    <definedName name="_xlnm._FilterDatabase" localSheetId="4" hidden="1">'D.1.4.c - ZAŘÍZENÍ VZDUCH...'!$C$86:$K$166</definedName>
    <definedName name="_xlnm.Print_Area" localSheetId="4">'D.1.4.c - ZAŘÍZENÍ VZDUCH...'!$C$4:$J$41,'D.1.4.c - ZAŘÍZENÍ VZDUCH...'!$C$47:$J$66,'D.1.4.c - ZAŘÍZENÍ VZDUCH...'!$C$72:$K$166</definedName>
    <definedName name="_xlnm.Print_Titles" localSheetId="4">'D.1.4.c - ZAŘÍZENÍ VZDUCH...'!$86:$86</definedName>
    <definedName name="_xlnm._FilterDatabase" localSheetId="5" hidden="1">'D.1.4.d.1 - ZAŘÍZENÍ ELEK...'!$C$105:$K$325</definedName>
    <definedName name="_xlnm.Print_Area" localSheetId="5">'D.1.4.d.1 - ZAŘÍZENÍ ELEK...'!$C$4:$J$43,'D.1.4.d.1 - ZAŘÍZENÍ ELEK...'!$C$49:$J$83,'D.1.4.d.1 - ZAŘÍZENÍ ELEK...'!$C$89:$K$325</definedName>
    <definedName name="_xlnm.Print_Titles" localSheetId="5">'D.1.4.d.1 - ZAŘÍZENÍ ELEK...'!$105:$105</definedName>
    <definedName name="_xlnm._FilterDatabase" localSheetId="6" hidden="1">'D.1.4.d.2 - ZAŘÍZENÍ ELEK...'!$C$105:$K$301</definedName>
    <definedName name="_xlnm.Print_Area" localSheetId="6">'D.1.4.d.2 - ZAŘÍZENÍ ELEK...'!$C$4:$J$43,'D.1.4.d.2 - ZAŘÍZENÍ ELEK...'!$C$49:$J$83,'D.1.4.d.2 - ZAŘÍZENÍ ELEK...'!$C$89:$K$301</definedName>
    <definedName name="_xlnm.Print_Titles" localSheetId="6">'D.1.4.d.2 - ZAŘÍZENÍ ELEK...'!$105:$105</definedName>
    <definedName name="_xlnm._FilterDatabase" localSheetId="7" hidden="1">'D.1.4.f -  PLYNOVÁ ZAŘÍZENÍ'!$C$87:$K$149</definedName>
    <definedName name="_xlnm.Print_Area" localSheetId="7">'D.1.4.f -  PLYNOVÁ ZAŘÍZENÍ'!$C$4:$J$41,'D.1.4.f -  PLYNOVÁ ZAŘÍZENÍ'!$C$47:$J$67,'D.1.4.f -  PLYNOVÁ ZAŘÍZENÍ'!$C$73:$K$149</definedName>
    <definedName name="_xlnm.Print_Titles" localSheetId="7">'D.1.4.f -  PLYNOVÁ ZAŘÍZENÍ'!$87:$87</definedName>
    <definedName name="_xlnm._FilterDatabase" localSheetId="8" hidden="1">'D.2 - ZPEVNĚNÉ PLOCHY'!$C$92:$K$273</definedName>
    <definedName name="_xlnm.Print_Area" localSheetId="8">'D.2 - ZPEVNĚNÉ PLOCHY'!$C$4:$J$39,'D.2 - ZPEVNĚNÉ PLOCHY'!$C$45:$J$74,'D.2 - ZPEVNĚNÉ PLOCHY'!$C$80:$K$273</definedName>
    <definedName name="_xlnm.Print_Titles" localSheetId="8">'D.2 - ZPEVNĚNÉ PLOCHY'!$92:$92</definedName>
    <definedName name="_xlnm._FilterDatabase" localSheetId="9" hidden="1">'VON - VEDLEJŠÍ A OSTATNÍ ...'!$C$82:$K$101</definedName>
    <definedName name="_xlnm.Print_Area" localSheetId="9">'VON - VEDLEJŠÍ A OSTATNÍ ...'!$C$4:$J$39,'VON - VEDLEJŠÍ A OSTATNÍ ...'!$C$45:$J$64,'VON - VEDLEJŠÍ A OSTATNÍ ...'!$C$70:$K$101</definedName>
    <definedName name="_xlnm.Print_Titles" localSheetId="9">'VON - VEDLEJŠÍ A OSTATNÍ ...'!$82:$82</definedName>
    <definedName name="_xlnm.Print_Area" localSheetId="10">'Seznam figur'!$C$4:$G$44</definedName>
    <definedName name="_xlnm.Print_Titles" localSheetId="10">'Seznam figur'!$9:$9</definedName>
    <definedName name="_xlnm.Print_Area" localSheetId="11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1" l="1" r="D7"/>
  <c i="10" r="J37"/>
  <c r="J36"/>
  <c i="1" r="AY65"/>
  <c i="10" r="J35"/>
  <c i="1" r="AX65"/>
  <c i="10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T92"/>
  <c r="R93"/>
  <c r="R92"/>
  <c r="P93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9" r="J37"/>
  <c r="J36"/>
  <c i="1" r="AY64"/>
  <c i="9" r="J35"/>
  <c i="1" r="AX64"/>
  <c i="9" r="BI272"/>
  <c r="BH272"/>
  <c r="BG272"/>
  <c r="BF272"/>
  <c r="T272"/>
  <c r="T271"/>
  <c r="R272"/>
  <c r="R271"/>
  <c r="P272"/>
  <c r="P271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38"/>
  <c r="BH238"/>
  <c r="BG238"/>
  <c r="BF238"/>
  <c r="T238"/>
  <c r="R238"/>
  <c r="P238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89"/>
  <c r="BH189"/>
  <c r="BG189"/>
  <c r="BF189"/>
  <c r="T189"/>
  <c r="R189"/>
  <c r="P189"/>
  <c r="BI181"/>
  <c r="BH181"/>
  <c r="BG181"/>
  <c r="BF181"/>
  <c r="T181"/>
  <c r="T180"/>
  <c r="R181"/>
  <c r="R180"/>
  <c r="P181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3"/>
  <c r="BH163"/>
  <c r="BG163"/>
  <c r="BF163"/>
  <c r="T163"/>
  <c r="R163"/>
  <c r="P163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55"/>
  <c r="J17"/>
  <c r="J12"/>
  <c r="J87"/>
  <c r="E7"/>
  <c r="E83"/>
  <c i="8" r="J39"/>
  <c r="J38"/>
  <c i="1" r="AY63"/>
  <c i="8" r="J37"/>
  <c i="1" r="AX63"/>
  <c i="8"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5"/>
  <c r="J84"/>
  <c r="F84"/>
  <c r="F82"/>
  <c r="E80"/>
  <c r="J59"/>
  <c r="J58"/>
  <c r="F58"/>
  <c r="F56"/>
  <c r="E54"/>
  <c r="J20"/>
  <c r="E20"/>
  <c r="F59"/>
  <c r="J19"/>
  <c r="J14"/>
  <c r="J56"/>
  <c r="E7"/>
  <c r="E50"/>
  <c i="7" r="J41"/>
  <c r="J40"/>
  <c i="1" r="AY62"/>
  <c i="7" r="J39"/>
  <c i="1" r="AX62"/>
  <c i="7"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J103"/>
  <c r="J102"/>
  <c r="F102"/>
  <c r="F100"/>
  <c r="E98"/>
  <c r="J63"/>
  <c r="J62"/>
  <c r="F62"/>
  <c r="F60"/>
  <c r="E58"/>
  <c r="J22"/>
  <c r="E22"/>
  <c r="F63"/>
  <c r="J21"/>
  <c r="J16"/>
  <c r="J100"/>
  <c r="E7"/>
  <c r="E92"/>
  <c i="6" r="J41"/>
  <c r="J40"/>
  <c i="1" r="AY61"/>
  <c i="6" r="J39"/>
  <c i="1" r="AX61"/>
  <c i="6" r="BI324"/>
  <c r="BH324"/>
  <c r="BG324"/>
  <c r="BF324"/>
  <c r="T324"/>
  <c r="T323"/>
  <c r="R324"/>
  <c r="R323"/>
  <c r="P324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T249"/>
  <c r="R250"/>
  <c r="R249"/>
  <c r="P250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J103"/>
  <c r="J102"/>
  <c r="F102"/>
  <c r="F100"/>
  <c r="E98"/>
  <c r="J63"/>
  <c r="J62"/>
  <c r="F62"/>
  <c r="F60"/>
  <c r="E58"/>
  <c r="J22"/>
  <c r="E22"/>
  <c r="F63"/>
  <c r="J21"/>
  <c r="J16"/>
  <c r="J100"/>
  <c r="E7"/>
  <c r="E92"/>
  <c i="5" r="J39"/>
  <c r="J38"/>
  <c i="1" r="AY59"/>
  <c i="5" r="J37"/>
  <c i="1" r="AX59"/>
  <c i="5"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4" r="J39"/>
  <c r="J38"/>
  <c i="1" r="AY58"/>
  <c i="4" r="J37"/>
  <c i="1" r="AX58"/>
  <c i="4"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9"/>
  <c r="J88"/>
  <c r="F88"/>
  <c r="F86"/>
  <c r="E84"/>
  <c r="J59"/>
  <c r="J58"/>
  <c r="F58"/>
  <c r="F56"/>
  <c r="E54"/>
  <c r="J20"/>
  <c r="E20"/>
  <c r="F89"/>
  <c r="J19"/>
  <c r="J14"/>
  <c r="J86"/>
  <c r="E7"/>
  <c r="E80"/>
  <c i="3" r="J39"/>
  <c r="J38"/>
  <c i="1" r="AY57"/>
  <c i="3" r="J37"/>
  <c i="1" r="AX57"/>
  <c i="3"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6"/>
  <c r="J85"/>
  <c r="F85"/>
  <c r="F83"/>
  <c r="E81"/>
  <c r="J59"/>
  <c r="J58"/>
  <c r="F58"/>
  <c r="F56"/>
  <c r="E54"/>
  <c r="J20"/>
  <c r="E20"/>
  <c r="F59"/>
  <c r="J19"/>
  <c r="J14"/>
  <c r="J56"/>
  <c r="E7"/>
  <c r="E77"/>
  <c i="2" r="J37"/>
  <c r="J36"/>
  <c i="1" r="AY55"/>
  <c i="2" r="J35"/>
  <c i="1" r="AX55"/>
  <c i="2" r="BI941"/>
  <c r="BH941"/>
  <c r="BG941"/>
  <c r="BF941"/>
  <c r="T941"/>
  <c r="R941"/>
  <c r="P941"/>
  <c r="BI939"/>
  <c r="BH939"/>
  <c r="BG939"/>
  <c r="BF939"/>
  <c r="T939"/>
  <c r="R939"/>
  <c r="P939"/>
  <c r="BI936"/>
  <c r="BH936"/>
  <c r="BG936"/>
  <c r="BF936"/>
  <c r="T936"/>
  <c r="R936"/>
  <c r="P936"/>
  <c r="BI933"/>
  <c r="BH933"/>
  <c r="BG933"/>
  <c r="BF933"/>
  <c r="T933"/>
  <c r="R933"/>
  <c r="P933"/>
  <c r="BI922"/>
  <c r="BH922"/>
  <c r="BG922"/>
  <c r="BF922"/>
  <c r="T922"/>
  <c r="R922"/>
  <c r="P922"/>
  <c r="BI920"/>
  <c r="BH920"/>
  <c r="BG920"/>
  <c r="BF920"/>
  <c r="T920"/>
  <c r="R920"/>
  <c r="P920"/>
  <c r="BI916"/>
  <c r="BH916"/>
  <c r="BG916"/>
  <c r="BF916"/>
  <c r="T916"/>
  <c r="T915"/>
  <c r="R916"/>
  <c r="R915"/>
  <c r="P916"/>
  <c r="P915"/>
  <c r="BI913"/>
  <c r="BH913"/>
  <c r="BG913"/>
  <c r="BF913"/>
  <c r="T913"/>
  <c r="R913"/>
  <c r="P913"/>
  <c r="BI910"/>
  <c r="BH910"/>
  <c r="BG910"/>
  <c r="BF910"/>
  <c r="T910"/>
  <c r="R910"/>
  <c r="P910"/>
  <c r="BI906"/>
  <c r="BH906"/>
  <c r="BG906"/>
  <c r="BF906"/>
  <c r="T906"/>
  <c r="R906"/>
  <c r="P906"/>
  <c r="BI903"/>
  <c r="BH903"/>
  <c r="BG903"/>
  <c r="BF903"/>
  <c r="T903"/>
  <c r="R903"/>
  <c r="P903"/>
  <c r="BI900"/>
  <c r="BH900"/>
  <c r="BG900"/>
  <c r="BF900"/>
  <c r="T900"/>
  <c r="R900"/>
  <c r="P900"/>
  <c r="BI897"/>
  <c r="BH897"/>
  <c r="BG897"/>
  <c r="BF897"/>
  <c r="T897"/>
  <c r="R897"/>
  <c r="P897"/>
  <c r="BI895"/>
  <c r="BH895"/>
  <c r="BG895"/>
  <c r="BF895"/>
  <c r="T895"/>
  <c r="R895"/>
  <c r="P895"/>
  <c r="BI892"/>
  <c r="BH892"/>
  <c r="BG892"/>
  <c r="BF892"/>
  <c r="T892"/>
  <c r="R892"/>
  <c r="P892"/>
  <c r="BI889"/>
  <c r="BH889"/>
  <c r="BG889"/>
  <c r="BF889"/>
  <c r="T889"/>
  <c r="R889"/>
  <c r="P889"/>
  <c r="BI887"/>
  <c r="BH887"/>
  <c r="BG887"/>
  <c r="BF887"/>
  <c r="T887"/>
  <c r="R887"/>
  <c r="P887"/>
  <c r="BI885"/>
  <c r="BH885"/>
  <c r="BG885"/>
  <c r="BF885"/>
  <c r="T885"/>
  <c r="R885"/>
  <c r="P885"/>
  <c r="BI883"/>
  <c r="BH883"/>
  <c r="BG883"/>
  <c r="BF883"/>
  <c r="T883"/>
  <c r="R883"/>
  <c r="P883"/>
  <c r="BI880"/>
  <c r="BH880"/>
  <c r="BG880"/>
  <c r="BF880"/>
  <c r="T880"/>
  <c r="R880"/>
  <c r="P880"/>
  <c r="BI878"/>
  <c r="BH878"/>
  <c r="BG878"/>
  <c r="BF878"/>
  <c r="T878"/>
  <c r="R878"/>
  <c r="P878"/>
  <c r="BI875"/>
  <c r="BH875"/>
  <c r="BG875"/>
  <c r="BF875"/>
  <c r="T875"/>
  <c r="R875"/>
  <c r="P875"/>
  <c r="BI872"/>
  <c r="BH872"/>
  <c r="BG872"/>
  <c r="BF872"/>
  <c r="T872"/>
  <c r="R872"/>
  <c r="P872"/>
  <c r="BI868"/>
  <c r="BH868"/>
  <c r="BG868"/>
  <c r="BF868"/>
  <c r="T868"/>
  <c r="R868"/>
  <c r="P868"/>
  <c r="BI863"/>
  <c r="BH863"/>
  <c r="BG863"/>
  <c r="BF863"/>
  <c r="T863"/>
  <c r="R863"/>
  <c r="P863"/>
  <c r="BI860"/>
  <c r="BH860"/>
  <c r="BG860"/>
  <c r="BF860"/>
  <c r="T860"/>
  <c r="R860"/>
  <c r="P860"/>
  <c r="BI857"/>
  <c r="BH857"/>
  <c r="BG857"/>
  <c r="BF857"/>
  <c r="T857"/>
  <c r="R857"/>
  <c r="P857"/>
  <c r="BI855"/>
  <c r="BH855"/>
  <c r="BG855"/>
  <c r="BF855"/>
  <c r="T855"/>
  <c r="R855"/>
  <c r="P855"/>
  <c r="BI852"/>
  <c r="BH852"/>
  <c r="BG852"/>
  <c r="BF852"/>
  <c r="T852"/>
  <c r="R852"/>
  <c r="P852"/>
  <c r="BI845"/>
  <c r="BH845"/>
  <c r="BG845"/>
  <c r="BF845"/>
  <c r="T845"/>
  <c r="R845"/>
  <c r="P845"/>
  <c r="BI838"/>
  <c r="BH838"/>
  <c r="BG838"/>
  <c r="BF838"/>
  <c r="T838"/>
  <c r="R838"/>
  <c r="P838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4"/>
  <c r="BH814"/>
  <c r="BG814"/>
  <c r="BF814"/>
  <c r="T814"/>
  <c r="R814"/>
  <c r="P814"/>
  <c r="BI812"/>
  <c r="BH812"/>
  <c r="BG812"/>
  <c r="BF812"/>
  <c r="T812"/>
  <c r="R812"/>
  <c r="P812"/>
  <c r="BI807"/>
  <c r="BH807"/>
  <c r="BG807"/>
  <c r="BF807"/>
  <c r="T807"/>
  <c r="R807"/>
  <c r="P807"/>
  <c r="BI805"/>
  <c r="BH805"/>
  <c r="BG805"/>
  <c r="BF805"/>
  <c r="T805"/>
  <c r="R805"/>
  <c r="P805"/>
  <c r="BI803"/>
  <c r="BH803"/>
  <c r="BG803"/>
  <c r="BF803"/>
  <c r="T803"/>
  <c r="R803"/>
  <c r="P803"/>
  <c r="BI797"/>
  <c r="BH797"/>
  <c r="BG797"/>
  <c r="BF797"/>
  <c r="T797"/>
  <c r="R797"/>
  <c r="P797"/>
  <c r="BI795"/>
  <c r="BH795"/>
  <c r="BG795"/>
  <c r="BF795"/>
  <c r="T795"/>
  <c r="R795"/>
  <c r="P795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80"/>
  <c r="BH780"/>
  <c r="BG780"/>
  <c r="BF780"/>
  <c r="T780"/>
  <c r="R780"/>
  <c r="P780"/>
  <c r="BI778"/>
  <c r="BH778"/>
  <c r="BG778"/>
  <c r="BF778"/>
  <c r="T778"/>
  <c r="R778"/>
  <c r="P778"/>
  <c r="BI775"/>
  <c r="BH775"/>
  <c r="BG775"/>
  <c r="BF775"/>
  <c r="T775"/>
  <c r="R775"/>
  <c r="P775"/>
  <c r="BI773"/>
  <c r="BH773"/>
  <c r="BG773"/>
  <c r="BF773"/>
  <c r="T773"/>
  <c r="R773"/>
  <c r="P773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3"/>
  <c r="BH763"/>
  <c r="BG763"/>
  <c r="BF763"/>
  <c r="T763"/>
  <c r="R763"/>
  <c r="P763"/>
  <c r="BI760"/>
  <c r="BH760"/>
  <c r="BG760"/>
  <c r="BF760"/>
  <c r="T760"/>
  <c r="R760"/>
  <c r="P760"/>
  <c r="BI757"/>
  <c r="BH757"/>
  <c r="BG757"/>
  <c r="BF757"/>
  <c r="T757"/>
  <c r="R757"/>
  <c r="P757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7"/>
  <c r="BH737"/>
  <c r="BG737"/>
  <c r="BF737"/>
  <c r="T737"/>
  <c r="R737"/>
  <c r="P737"/>
  <c r="BI735"/>
  <c r="BH735"/>
  <c r="BG735"/>
  <c r="BF735"/>
  <c r="T735"/>
  <c r="R735"/>
  <c r="P735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1"/>
  <c r="BH721"/>
  <c r="BG721"/>
  <c r="BF721"/>
  <c r="T721"/>
  <c r="R721"/>
  <c r="P721"/>
  <c r="BI719"/>
  <c r="BH719"/>
  <c r="BG719"/>
  <c r="BF719"/>
  <c r="T719"/>
  <c r="R719"/>
  <c r="P719"/>
  <c r="BI715"/>
  <c r="BH715"/>
  <c r="BG715"/>
  <c r="BF715"/>
  <c r="T715"/>
  <c r="R715"/>
  <c r="P715"/>
  <c r="BI712"/>
  <c r="BH712"/>
  <c r="BG712"/>
  <c r="BF712"/>
  <c r="T712"/>
  <c r="R712"/>
  <c r="P712"/>
  <c r="BI708"/>
  <c r="BH708"/>
  <c r="BG708"/>
  <c r="BF708"/>
  <c r="T708"/>
  <c r="R708"/>
  <c r="P708"/>
  <c r="BI704"/>
  <c r="BH704"/>
  <c r="BG704"/>
  <c r="BF704"/>
  <c r="T704"/>
  <c r="R704"/>
  <c r="P704"/>
  <c r="BI694"/>
  <c r="BH694"/>
  <c r="BG694"/>
  <c r="BF694"/>
  <c r="T694"/>
  <c r="R694"/>
  <c r="P694"/>
  <c r="BI692"/>
  <c r="BH692"/>
  <c r="BG692"/>
  <c r="BF692"/>
  <c r="T692"/>
  <c r="R692"/>
  <c r="P692"/>
  <c r="BI689"/>
  <c r="BH689"/>
  <c r="BG689"/>
  <c r="BF689"/>
  <c r="T689"/>
  <c r="R689"/>
  <c r="P689"/>
  <c r="BI686"/>
  <c r="BH686"/>
  <c r="BG686"/>
  <c r="BF686"/>
  <c r="T686"/>
  <c r="R686"/>
  <c r="P686"/>
  <c r="BI681"/>
  <c r="BH681"/>
  <c r="BG681"/>
  <c r="BF681"/>
  <c r="T681"/>
  <c r="R681"/>
  <c r="P681"/>
  <c r="BI678"/>
  <c r="BH678"/>
  <c r="BG678"/>
  <c r="BF678"/>
  <c r="T678"/>
  <c r="R678"/>
  <c r="P678"/>
  <c r="BI676"/>
  <c r="BH676"/>
  <c r="BG676"/>
  <c r="BF676"/>
  <c r="T676"/>
  <c r="R676"/>
  <c r="P676"/>
  <c r="BI673"/>
  <c r="BH673"/>
  <c r="BG673"/>
  <c r="BF673"/>
  <c r="T673"/>
  <c r="R673"/>
  <c r="P673"/>
  <c r="BI670"/>
  <c r="BH670"/>
  <c r="BG670"/>
  <c r="BF670"/>
  <c r="T670"/>
  <c r="R670"/>
  <c r="P670"/>
  <c r="BI665"/>
  <c r="BH665"/>
  <c r="BG665"/>
  <c r="BF665"/>
  <c r="T665"/>
  <c r="R665"/>
  <c r="P665"/>
  <c r="BI657"/>
  <c r="BH657"/>
  <c r="BG657"/>
  <c r="BF657"/>
  <c r="T657"/>
  <c r="R657"/>
  <c r="P657"/>
  <c r="BI648"/>
  <c r="BH648"/>
  <c r="BG648"/>
  <c r="BF648"/>
  <c r="T648"/>
  <c r="R648"/>
  <c r="P648"/>
  <c r="BI645"/>
  <c r="BH645"/>
  <c r="BG645"/>
  <c r="BF645"/>
  <c r="T645"/>
  <c r="R645"/>
  <c r="P645"/>
  <c r="BI628"/>
  <c r="BH628"/>
  <c r="BG628"/>
  <c r="BF628"/>
  <c r="T628"/>
  <c r="R628"/>
  <c r="P628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7"/>
  <c r="BH577"/>
  <c r="BG577"/>
  <c r="BF577"/>
  <c r="T577"/>
  <c r="R577"/>
  <c r="P577"/>
  <c r="BI574"/>
  <c r="BH574"/>
  <c r="BG574"/>
  <c r="BF574"/>
  <c r="T574"/>
  <c r="R574"/>
  <c r="P574"/>
  <c r="BI571"/>
  <c r="BH571"/>
  <c r="BG571"/>
  <c r="BF571"/>
  <c r="T571"/>
  <c r="R571"/>
  <c r="P571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3"/>
  <c r="BH543"/>
  <c r="BG543"/>
  <c r="BF543"/>
  <c r="T543"/>
  <c r="T542"/>
  <c r="R543"/>
  <c r="R542"/>
  <c r="P543"/>
  <c r="P542"/>
  <c r="BI540"/>
  <c r="BH540"/>
  <c r="BG540"/>
  <c r="BF540"/>
  <c r="T540"/>
  <c r="R540"/>
  <c r="P540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26"/>
  <c r="BH526"/>
  <c r="BG526"/>
  <c r="BF526"/>
  <c r="T526"/>
  <c r="R526"/>
  <c r="P526"/>
  <c r="BI523"/>
  <c r="BH523"/>
  <c r="BG523"/>
  <c r="BF523"/>
  <c r="T523"/>
  <c r="R523"/>
  <c r="P523"/>
  <c r="BI519"/>
  <c r="BH519"/>
  <c r="BG519"/>
  <c r="BF519"/>
  <c r="T519"/>
  <c r="T518"/>
  <c r="R519"/>
  <c r="R518"/>
  <c r="P519"/>
  <c r="P518"/>
  <c r="BI516"/>
  <c r="BH516"/>
  <c r="BG516"/>
  <c r="BF516"/>
  <c r="T516"/>
  <c r="R516"/>
  <c r="P516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6"/>
  <c r="BH496"/>
  <c r="BG496"/>
  <c r="BF496"/>
  <c r="T496"/>
  <c r="R496"/>
  <c r="P496"/>
  <c r="BI492"/>
  <c r="BH492"/>
  <c r="BG492"/>
  <c r="BF492"/>
  <c r="T492"/>
  <c r="T491"/>
  <c r="R492"/>
  <c r="R491"/>
  <c r="P492"/>
  <c r="P491"/>
  <c r="BI488"/>
  <c r="BH488"/>
  <c r="BG488"/>
  <c r="BF488"/>
  <c r="T488"/>
  <c r="R488"/>
  <c r="P488"/>
  <c r="BI486"/>
  <c r="BH486"/>
  <c r="BG486"/>
  <c r="BF486"/>
  <c r="T486"/>
  <c r="R486"/>
  <c r="P486"/>
  <c r="BI481"/>
  <c r="BH481"/>
  <c r="BG481"/>
  <c r="BF481"/>
  <c r="T481"/>
  <c r="R481"/>
  <c r="P481"/>
  <c r="BI478"/>
  <c r="BH478"/>
  <c r="BG478"/>
  <c r="BF478"/>
  <c r="T478"/>
  <c r="R478"/>
  <c r="P478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8"/>
  <c r="BH428"/>
  <c r="BG428"/>
  <c r="BF428"/>
  <c r="T428"/>
  <c r="R428"/>
  <c r="P428"/>
  <c r="BI424"/>
  <c r="BH424"/>
  <c r="BG424"/>
  <c r="BF424"/>
  <c r="T424"/>
  <c r="R424"/>
  <c r="P424"/>
  <c r="BI422"/>
  <c r="BH422"/>
  <c r="BG422"/>
  <c r="BF422"/>
  <c r="T422"/>
  <c r="R422"/>
  <c r="P422"/>
  <c r="BI419"/>
  <c r="BH419"/>
  <c r="BG419"/>
  <c r="BF419"/>
  <c r="T419"/>
  <c r="R419"/>
  <c r="P419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6"/>
  <c r="BH366"/>
  <c r="BG366"/>
  <c r="BF366"/>
  <c r="T366"/>
  <c r="R366"/>
  <c r="P366"/>
  <c r="BI355"/>
  <c r="BH355"/>
  <c r="BG355"/>
  <c r="BF355"/>
  <c r="T355"/>
  <c r="R355"/>
  <c r="P355"/>
  <c r="BI352"/>
  <c r="BH352"/>
  <c r="BG352"/>
  <c r="BF352"/>
  <c r="T352"/>
  <c r="R352"/>
  <c r="P352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1"/>
  <c r="BH331"/>
  <c r="BG331"/>
  <c r="BF331"/>
  <c r="T331"/>
  <c r="R331"/>
  <c r="P331"/>
  <c r="BI326"/>
  <c r="BH326"/>
  <c r="BG326"/>
  <c r="BF326"/>
  <c r="T326"/>
  <c r="R326"/>
  <c r="P326"/>
  <c r="BI321"/>
  <c r="BH321"/>
  <c r="BG321"/>
  <c r="BF321"/>
  <c r="T321"/>
  <c r="R321"/>
  <c r="P321"/>
  <c r="BI318"/>
  <c r="BH318"/>
  <c r="BG318"/>
  <c r="BF318"/>
  <c r="T318"/>
  <c r="R318"/>
  <c r="P318"/>
  <c r="BI307"/>
  <c r="BH307"/>
  <c r="BG307"/>
  <c r="BF307"/>
  <c r="T307"/>
  <c r="R307"/>
  <c r="P307"/>
  <c r="BI304"/>
  <c r="BH304"/>
  <c r="BG304"/>
  <c r="BF304"/>
  <c r="T304"/>
  <c r="R304"/>
  <c r="P304"/>
  <c r="BI293"/>
  <c r="BH293"/>
  <c r="BG293"/>
  <c r="BF293"/>
  <c r="T293"/>
  <c r="R293"/>
  <c r="P293"/>
  <c r="BI290"/>
  <c r="BH290"/>
  <c r="BG290"/>
  <c r="BF290"/>
  <c r="T290"/>
  <c r="R290"/>
  <c r="P290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J112"/>
  <c r="J111"/>
  <c r="F111"/>
  <c r="F109"/>
  <c r="E107"/>
  <c r="J55"/>
  <c r="J54"/>
  <c r="F54"/>
  <c r="F52"/>
  <c r="E50"/>
  <c r="J18"/>
  <c r="E18"/>
  <c r="F112"/>
  <c r="J17"/>
  <c r="J12"/>
  <c r="J109"/>
  <c r="E7"/>
  <c r="E105"/>
  <c i="1" r="L50"/>
  <c r="AM50"/>
  <c r="AM49"/>
  <c r="L49"/>
  <c r="AM47"/>
  <c r="L47"/>
  <c r="L45"/>
  <c r="L44"/>
  <c i="10" r="J100"/>
  <c r="BK96"/>
  <c i="9" r="J216"/>
  <c r="J202"/>
  <c r="J189"/>
  <c r="J173"/>
  <c r="BK148"/>
  <c r="J131"/>
  <c r="BK121"/>
  <c r="BK111"/>
  <c r="BK104"/>
  <c r="J96"/>
  <c i="8" r="BK134"/>
  <c r="J130"/>
  <c r="BK113"/>
  <c r="J109"/>
  <c r="J101"/>
  <c r="J97"/>
  <c i="7" r="J274"/>
  <c r="J264"/>
  <c r="J253"/>
  <c r="BK249"/>
  <c r="BK245"/>
  <c r="BK232"/>
  <c r="BK226"/>
  <c r="J220"/>
  <c r="BK211"/>
  <c r="BK203"/>
  <c r="J190"/>
  <c r="BK180"/>
  <c r="J171"/>
  <c r="BK164"/>
  <c r="BK157"/>
  <c r="BK134"/>
  <c r="BK123"/>
  <c r="BK115"/>
  <c i="6" r="J319"/>
  <c r="BK306"/>
  <c r="BK294"/>
  <c r="BK283"/>
  <c r="J272"/>
  <c r="BK247"/>
  <c r="J239"/>
  <c r="J233"/>
  <c r="BK218"/>
  <c r="BK210"/>
  <c r="J203"/>
  <c r="J188"/>
  <c r="J167"/>
  <c r="J159"/>
  <c r="J145"/>
  <c r="BK137"/>
  <c r="J127"/>
  <c i="5" r="BK159"/>
  <c r="BK150"/>
  <c r="J142"/>
  <c r="J125"/>
  <c r="BK116"/>
  <c r="BK98"/>
  <c i="4" r="J255"/>
  <c r="J231"/>
  <c r="BK213"/>
  <c r="J200"/>
  <c r="J185"/>
  <c r="J169"/>
  <c r="BK158"/>
  <c r="J152"/>
  <c r="BK133"/>
  <c r="J122"/>
  <c r="BK109"/>
  <c r="BK100"/>
  <c i="3" r="J198"/>
  <c r="J176"/>
  <c r="J164"/>
  <c r="J153"/>
  <c r="J145"/>
  <c r="J138"/>
  <c r="BK131"/>
  <c r="BK122"/>
  <c r="BK115"/>
  <c r="BK109"/>
  <c r="J102"/>
  <c r="J99"/>
  <c i="2" r="BK920"/>
  <c r="J910"/>
  <c r="BK900"/>
  <c r="BK892"/>
  <c r="J883"/>
  <c r="J875"/>
  <c r="J863"/>
  <c r="J855"/>
  <c r="J838"/>
  <c r="J831"/>
  <c r="BK825"/>
  <c r="J814"/>
  <c r="BK805"/>
  <c r="BK795"/>
  <c r="J785"/>
  <c r="BK775"/>
  <c r="BK770"/>
  <c r="BK763"/>
  <c r="BK754"/>
  <c r="J748"/>
  <c r="J742"/>
  <c r="J735"/>
  <c r="BK728"/>
  <c r="BK721"/>
  <c r="BK715"/>
  <c r="J704"/>
  <c r="J686"/>
  <c r="BK678"/>
  <c r="BK670"/>
  <c r="J648"/>
  <c r="BK610"/>
  <c r="J604"/>
  <c r="BK598"/>
  <c r="BK592"/>
  <c r="BK580"/>
  <c r="J571"/>
  <c r="J562"/>
  <c r="BK553"/>
  <c r="J543"/>
  <c r="BK535"/>
  <c r="J526"/>
  <c r="J516"/>
  <c r="J501"/>
  <c r="J492"/>
  <c r="BK481"/>
  <c r="J471"/>
  <c r="J463"/>
  <c r="J454"/>
  <c r="J446"/>
  <c r="J440"/>
  <c r="BK433"/>
  <c r="BK424"/>
  <c r="J415"/>
  <c r="BK401"/>
  <c r="BK391"/>
  <c r="J379"/>
  <c r="J370"/>
  <c r="BK321"/>
  <c r="BK279"/>
  <c r="BK259"/>
  <c r="BK226"/>
  <c r="J204"/>
  <c r="J187"/>
  <c r="J176"/>
  <c r="J163"/>
  <c r="BK149"/>
  <c r="J139"/>
  <c r="BK127"/>
  <c i="10" r="J93"/>
  <c i="9" r="BK269"/>
  <c r="J254"/>
  <c r="BK241"/>
  <c r="J227"/>
  <c r="BK199"/>
  <c r="BK175"/>
  <c r="BK163"/>
  <c r="BK123"/>
  <c r="J104"/>
  <c i="8" r="BK130"/>
  <c r="BK123"/>
  <c r="J119"/>
  <c r="BK111"/>
  <c r="BK105"/>
  <c r="J90"/>
  <c i="7" r="BK298"/>
  <c r="BK296"/>
  <c r="BK283"/>
  <c r="BK272"/>
  <c r="BK266"/>
  <c r="J260"/>
  <c r="J249"/>
  <c r="J234"/>
  <c r="J216"/>
  <c r="J201"/>
  <c r="BK188"/>
  <c r="J184"/>
  <c r="J173"/>
  <c r="BK141"/>
  <c r="BK110"/>
  <c i="6" r="J308"/>
  <c r="J302"/>
  <c r="J279"/>
  <c r="BK260"/>
  <c r="J254"/>
  <c r="BK224"/>
  <c r="J216"/>
  <c r="BK208"/>
  <c r="J201"/>
  <c r="BK186"/>
  <c r="J177"/>
  <c r="J163"/>
  <c r="BK145"/>
  <c r="J137"/>
  <c r="BK132"/>
  <c r="J123"/>
  <c i="5" r="BK144"/>
  <c r="J113"/>
  <c r="J92"/>
  <c i="4" r="BK263"/>
  <c r="BK255"/>
  <c r="BK249"/>
  <c r="BK239"/>
  <c r="BK229"/>
  <c r="J223"/>
  <c r="BK206"/>
  <c r="BK190"/>
  <c r="BK173"/>
  <c r="BK145"/>
  <c r="J129"/>
  <c r="BK115"/>
  <c r="BK94"/>
  <c i="3" r="BK214"/>
  <c r="BK208"/>
  <c r="BK193"/>
  <c r="J178"/>
  <c r="BK158"/>
  <c r="BK153"/>
  <c r="BK145"/>
  <c r="BK138"/>
  <c r="J131"/>
  <c r="J124"/>
  <c r="BK120"/>
  <c r="BK111"/>
  <c r="J105"/>
  <c r="BK97"/>
  <c r="BK91"/>
  <c i="2" r="BK939"/>
  <c r="J936"/>
  <c r="BK922"/>
  <c r="BK913"/>
  <c r="J900"/>
  <c r="J892"/>
  <c r="BK885"/>
  <c r="BK878"/>
  <c r="J868"/>
  <c r="J852"/>
  <c r="J835"/>
  <c r="BK831"/>
  <c r="J825"/>
  <c r="BK821"/>
  <c r="BK814"/>
  <c r="J807"/>
  <c r="J795"/>
  <c r="BK785"/>
  <c r="J775"/>
  <c r="BK768"/>
  <c r="J763"/>
  <c r="J752"/>
  <c r="J746"/>
  <c r="BK740"/>
  <c r="BK735"/>
  <c r="J728"/>
  <c r="J721"/>
  <c r="J715"/>
  <c r="BK704"/>
  <c r="BK689"/>
  <c r="J678"/>
  <c r="J670"/>
  <c r="BK648"/>
  <c r="J610"/>
  <c r="BK604"/>
  <c r="J598"/>
  <c r="J592"/>
  <c r="J580"/>
  <c r="BK571"/>
  <c r="BK562"/>
  <c r="J553"/>
  <c r="BK543"/>
  <c r="J535"/>
  <c r="BK523"/>
  <c r="J514"/>
  <c r="BK501"/>
  <c r="J496"/>
  <c r="BK486"/>
  <c r="J474"/>
  <c r="BK460"/>
  <c r="BK452"/>
  <c r="J444"/>
  <c r="J438"/>
  <c r="J430"/>
  <c r="BK422"/>
  <c r="J412"/>
  <c r="J406"/>
  <c r="J399"/>
  <c r="BK388"/>
  <c r="BK377"/>
  <c r="BK355"/>
  <c r="J318"/>
  <c r="BK293"/>
  <c r="BK252"/>
  <c r="J243"/>
  <c r="J231"/>
  <c r="BK216"/>
  <c r="J198"/>
  <c r="BK182"/>
  <c r="J173"/>
  <c r="J161"/>
  <c r="BK146"/>
  <c r="J131"/>
  <c r="J123"/>
  <c r="J118"/>
  <c i="5" r="BK113"/>
  <c i="4" r="BK253"/>
  <c r="J245"/>
  <c r="J237"/>
  <c r="J219"/>
  <c r="BK215"/>
  <c r="J208"/>
  <c r="BK198"/>
  <c r="J190"/>
  <c r="J175"/>
  <c r="BK160"/>
  <c r="BK143"/>
  <c r="J137"/>
  <c r="J126"/>
  <c r="J115"/>
  <c r="BK102"/>
  <c r="J94"/>
  <c i="3" r="J214"/>
  <c r="J182"/>
  <c r="J168"/>
  <c i="2" r="BK370"/>
  <c r="BK345"/>
  <c r="BK290"/>
  <c r="BK268"/>
  <c r="BK243"/>
  <c r="BK222"/>
  <c r="BK210"/>
  <c r="J201"/>
  <c r="BK166"/>
  <c r="BK139"/>
  <c i="10" r="BK88"/>
  <c i="9" r="J263"/>
  <c r="J241"/>
  <c r="BK209"/>
  <c r="BK178"/>
  <c r="J150"/>
  <c r="J138"/>
  <c r="J111"/>
  <c i="8" r="BK136"/>
  <c r="J117"/>
  <c r="BK97"/>
  <c i="7" r="BK288"/>
  <c r="BK270"/>
  <c r="J236"/>
  <c r="J194"/>
  <c r="BK171"/>
  <c r="J155"/>
  <c r="J145"/>
  <c r="BK139"/>
  <c r="J132"/>
  <c r="J115"/>
  <c i="6" r="BK298"/>
  <c r="J281"/>
  <c r="BK264"/>
  <c r="BK254"/>
  <c r="BK231"/>
  <c r="J218"/>
  <c r="BK188"/>
  <c r="BK177"/>
  <c r="J155"/>
  <c r="BK119"/>
  <c i="5" r="J163"/>
  <c r="J139"/>
  <c r="J121"/>
  <c r="BK101"/>
  <c i="4" r="BK261"/>
  <c r="BK245"/>
  <c r="BK223"/>
  <c r="BK208"/>
  <c r="J188"/>
  <c r="J171"/>
  <c r="BK156"/>
  <c r="BK137"/>
  <c r="J109"/>
  <c i="3" r="J220"/>
  <c r="J204"/>
  <c r="BK189"/>
  <c r="BK176"/>
  <c r="BK160"/>
  <c i="2" r="J345"/>
  <c r="J307"/>
  <c r="BK255"/>
  <c r="J226"/>
  <c r="BK133"/>
  <c r="J121"/>
  <c i="10" r="BK98"/>
  <c r="J98"/>
  <c r="J96"/>
  <c i="9" r="J209"/>
  <c r="J196"/>
  <c r="J181"/>
  <c r="BK150"/>
  <c r="J134"/>
  <c r="BK129"/>
  <c r="J118"/>
  <c r="J107"/>
  <c r="J100"/>
  <c i="8" r="BK146"/>
  <c r="J132"/>
  <c r="J121"/>
  <c r="J111"/>
  <c r="J105"/>
  <c r="BK99"/>
  <c i="7" r="J277"/>
  <c r="J272"/>
  <c r="J256"/>
  <c r="J251"/>
  <c r="BK247"/>
  <c r="J238"/>
  <c r="J230"/>
  <c r="J224"/>
  <c r="BK216"/>
  <c r="J205"/>
  <c r="BK199"/>
  <c r="J186"/>
  <c r="BK173"/>
  <c r="BK166"/>
  <c r="BK162"/>
  <c r="J153"/>
  <c r="BK128"/>
  <c r="BK119"/>
  <c r="BK112"/>
  <c i="6" r="BK310"/>
  <c r="J300"/>
  <c r="BK277"/>
  <c r="BK270"/>
  <c r="BK243"/>
  <c r="J237"/>
  <c r="J231"/>
  <c r="BK214"/>
  <c r="J208"/>
  <c r="J197"/>
  <c r="BK173"/>
  <c r="J169"/>
  <c r="BK161"/>
  <c r="BK153"/>
  <c r="J139"/>
  <c r="BK129"/>
  <c i="5" r="BK161"/>
  <c r="J155"/>
  <c r="BK148"/>
  <c r="J144"/>
  <c r="BK130"/>
  <c r="BK119"/>
  <c r="J95"/>
  <c i="4" r="J247"/>
  <c r="BK233"/>
  <c r="BK217"/>
  <c r="J204"/>
  <c r="BK194"/>
  <c r="BK177"/>
  <c r="BK167"/>
  <c r="J160"/>
  <c r="J156"/>
  <c r="J150"/>
  <c r="BK131"/>
  <c r="J113"/>
  <c r="J104"/>
  <c r="J97"/>
  <c i="3" r="J185"/>
  <c r="J172"/>
  <c r="BK162"/>
  <c r="BK150"/>
  <c r="BK143"/>
  <c r="J136"/>
  <c r="J129"/>
  <c r="BK124"/>
  <c r="J118"/>
  <c r="J111"/>
  <c r="BK105"/>
  <c r="J97"/>
  <c r="J91"/>
  <c i="2" r="J916"/>
  <c r="BK903"/>
  <c r="J895"/>
  <c r="J887"/>
  <c r="BK880"/>
  <c r="BK868"/>
  <c r="J857"/>
  <c r="J845"/>
  <c r="J833"/>
  <c r="BK827"/>
  <c r="J821"/>
  <c r="BK807"/>
  <c r="J797"/>
  <c r="BK787"/>
  <c r="BK780"/>
  <c r="BK773"/>
  <c r="J766"/>
  <c r="BK757"/>
  <c r="J750"/>
  <c r="BK744"/>
  <c r="BK737"/>
  <c r="J732"/>
  <c r="BK726"/>
  <c r="BK719"/>
  <c r="BK708"/>
  <c r="J692"/>
  <c r="BK676"/>
  <c r="BK665"/>
  <c r="BK645"/>
  <c r="BK608"/>
  <c r="BK602"/>
  <c r="J596"/>
  <c r="BK583"/>
  <c r="BK574"/>
  <c r="BK568"/>
  <c r="J559"/>
  <c r="J550"/>
  <c r="BK537"/>
  <c r="J523"/>
  <c r="BK514"/>
  <c r="J504"/>
  <c r="BK496"/>
  <c r="J486"/>
  <c r="BK474"/>
  <c r="BK466"/>
  <c r="BK457"/>
  <c r="J449"/>
  <c r="J442"/>
  <c r="J436"/>
  <c r="BK428"/>
  <c r="J419"/>
  <c r="BK406"/>
  <c r="BK399"/>
  <c r="J388"/>
  <c r="J382"/>
  <c r="BK375"/>
  <c r="BK331"/>
  <c r="J290"/>
  <c r="BK271"/>
  <c r="BK228"/>
  <c r="J207"/>
  <c r="J192"/>
  <c r="J179"/>
  <c r="J166"/>
  <c r="BK153"/>
  <c r="BK141"/>
  <c r="BK135"/>
  <c i="10" r="BK93"/>
  <c i="9" r="BK272"/>
  <c r="J260"/>
  <c r="J251"/>
  <c r="J238"/>
  <c r="BK224"/>
  <c r="BK196"/>
  <c r="BK173"/>
  <c r="BK156"/>
  <c r="J121"/>
  <c i="8" r="J142"/>
  <c r="J128"/>
  <c r="BK121"/>
  <c r="BK109"/>
  <c r="BK101"/>
  <c r="BK92"/>
  <c i="7" r="J300"/>
  <c r="BK294"/>
  <c r="J279"/>
  <c r="J270"/>
  <c r="BK264"/>
  <c r="J258"/>
  <c r="BK251"/>
  <c r="BK241"/>
  <c r="J226"/>
  <c r="J213"/>
  <c r="BK197"/>
  <c r="BK186"/>
  <c r="BK178"/>
  <c r="J162"/>
  <c r="J137"/>
  <c i="6" r="J315"/>
  <c r="J304"/>
  <c r="BK281"/>
  <c r="J262"/>
  <c r="J256"/>
  <c r="BK241"/>
  <c r="J214"/>
  <c r="BK206"/>
  <c r="BK199"/>
  <c r="BK192"/>
  <c r="J184"/>
  <c r="BK175"/>
  <c r="J151"/>
  <c r="J134"/>
  <c r="BK127"/>
  <c r="BK117"/>
  <c r="J108"/>
  <c i="5" r="BK133"/>
  <c r="BK95"/>
  <c i="4" r="J265"/>
  <c r="J257"/>
  <c r="BK243"/>
  <c r="J235"/>
  <c r="BK227"/>
  <c r="J221"/>
  <c r="BK183"/>
  <c r="BK150"/>
  <c r="BK141"/>
  <c r="BK122"/>
  <c r="BK113"/>
  <c i="3" r="J222"/>
  <c r="BK212"/>
  <c r="BK204"/>
  <c r="BK196"/>
  <c r="J189"/>
  <c r="J166"/>
  <c r="J156"/>
  <c r="J150"/>
  <c r="BK140"/>
  <c r="BK134"/>
  <c r="J127"/>
  <c r="BK118"/>
  <c r="J113"/>
  <c r="J107"/>
  <c r="BK99"/>
  <c r="BK94"/>
  <c i="2" r="J941"/>
  <c r="BK936"/>
  <c r="J933"/>
  <c r="BK916"/>
  <c r="BK906"/>
  <c r="BK897"/>
  <c r="BK889"/>
  <c r="BK883"/>
  <c r="BK875"/>
  <c r="BK863"/>
  <c r="BK857"/>
  <c r="BK845"/>
  <c r="BK829"/>
  <c r="J823"/>
  <c r="J819"/>
  <c r="J805"/>
  <c r="BK797"/>
  <c r="J787"/>
  <c r="BK778"/>
  <c r="J770"/>
  <c r="BK766"/>
  <c r="J757"/>
  <c r="BK750"/>
  <c r="J744"/>
  <c r="J737"/>
  <c r="BK730"/>
  <c r="BK724"/>
  <c r="BK712"/>
  <c r="BK692"/>
  <c r="BK681"/>
  <c r="BK673"/>
  <c r="BK657"/>
  <c r="J628"/>
  <c r="BK606"/>
  <c r="J602"/>
  <c r="BK596"/>
  <c r="J583"/>
  <c r="J574"/>
  <c r="BK565"/>
  <c r="BK559"/>
  <c r="BK550"/>
  <c r="J540"/>
  <c r="BK533"/>
  <c r="BK519"/>
  <c r="BK509"/>
  <c r="J498"/>
  <c r="BK488"/>
  <c r="J478"/>
  <c r="J469"/>
  <c r="BK463"/>
  <c r="BK454"/>
  <c r="BK446"/>
  <c r="BK440"/>
  <c r="BK436"/>
  <c r="J428"/>
  <c r="BK419"/>
  <c r="BK409"/>
  <c r="BK403"/>
  <c r="J395"/>
  <c r="BK385"/>
  <c r="BK379"/>
  <c r="J373"/>
  <c r="J326"/>
  <c r="J304"/>
  <c r="J264"/>
  <c r="J246"/>
  <c r="J237"/>
  <c r="BK219"/>
  <c r="J210"/>
  <c r="J195"/>
  <c r="BK179"/>
  <c r="BK168"/>
  <c r="BK158"/>
  <c r="BK144"/>
  <c r="J135"/>
  <c r="BK125"/>
  <c i="10" r="BK86"/>
  <c i="9" r="J269"/>
  <c r="J266"/>
  <c r="BK260"/>
  <c r="J257"/>
  <c r="BK251"/>
  <c r="BK227"/>
  <c r="BK216"/>
  <c r="BK202"/>
  <c r="BK181"/>
  <c r="BK170"/>
  <c r="J152"/>
  <c r="BK138"/>
  <c r="J129"/>
  <c r="J115"/>
  <c r="BK96"/>
  <c i="8" r="J148"/>
  <c r="BK140"/>
  <c r="J136"/>
  <c r="J123"/>
  <c r="J107"/>
  <c r="BK94"/>
  <c r="BK90"/>
  <c i="7" r="J292"/>
  <c r="J288"/>
  <c r="J283"/>
  <c r="BK279"/>
  <c r="BK262"/>
  <c r="BK258"/>
  <c r="J245"/>
  <c r="J241"/>
  <c r="BK234"/>
  <c r="BK228"/>
  <c r="BK222"/>
  <c r="BK213"/>
  <c r="BK205"/>
  <c r="BK201"/>
  <c r="J197"/>
  <c r="J192"/>
  <c r="J182"/>
  <c r="BK176"/>
  <c r="J164"/>
  <c r="BK155"/>
  <c r="BK151"/>
  <c r="BK147"/>
  <c r="J128"/>
  <c r="J123"/>
  <c r="J119"/>
  <c r="J112"/>
  <c i="6" r="BK324"/>
  <c r="BK321"/>
  <c r="BK319"/>
  <c r="BK315"/>
  <c r="J310"/>
  <c r="J298"/>
  <c r="J294"/>
  <c r="J290"/>
  <c r="BK285"/>
  <c r="J277"/>
  <c r="BK272"/>
  <c r="J268"/>
  <c r="J264"/>
  <c r="J247"/>
  <c r="BK237"/>
  <c r="BK233"/>
  <c r="BK226"/>
  <c r="BK216"/>
  <c r="BK201"/>
  <c r="J199"/>
  <c r="BK190"/>
  <c r="BK184"/>
  <c r="BK182"/>
  <c r="J173"/>
  <c r="BK171"/>
  <c r="BK169"/>
  <c r="BK165"/>
  <c r="J161"/>
  <c r="BK157"/>
  <c r="BK151"/>
  <c r="BK147"/>
  <c r="J141"/>
  <c r="BK125"/>
  <c r="BK123"/>
  <c r="J121"/>
  <c r="J119"/>
  <c r="J117"/>
  <c r="BK115"/>
  <c r="J112"/>
  <c r="BK110"/>
  <c r="BK108"/>
  <c i="5" r="J157"/>
  <c r="BK153"/>
  <c r="J150"/>
  <c r="J148"/>
  <c r="BK142"/>
  <c r="J136"/>
  <c r="BK125"/>
  <c r="BK121"/>
  <c r="BK110"/>
  <c r="J104"/>
  <c r="BK89"/>
  <c i="4" r="J259"/>
  <c r="J249"/>
  <c r="BK241"/>
  <c r="J227"/>
  <c r="J210"/>
  <c r="J206"/>
  <c r="BK202"/>
  <c r="J196"/>
  <c r="BK188"/>
  <c r="J181"/>
  <c r="J164"/>
  <c r="J148"/>
  <c r="J141"/>
  <c r="BK135"/>
  <c r="J119"/>
  <c r="J111"/>
  <c r="J100"/>
  <c i="3" r="BK220"/>
  <c r="BK200"/>
  <c r="J191"/>
  <c r="J180"/>
  <c r="BK172"/>
  <c r="J158"/>
  <c i="2" r="BK352"/>
  <c r="J255"/>
  <c r="BK246"/>
  <c r="J228"/>
  <c r="J216"/>
  <c r="BK207"/>
  <c r="BK192"/>
  <c r="J149"/>
  <c r="J127"/>
  <c i="10" r="BK90"/>
  <c i="9" r="BK266"/>
  <c r="J244"/>
  <c r="J224"/>
  <c r="J199"/>
  <c r="J156"/>
  <c r="J148"/>
  <c r="J126"/>
  <c r="BK115"/>
  <c i="8" r="BK144"/>
  <c r="J134"/>
  <c r="BK115"/>
  <c r="J94"/>
  <c i="7" r="BK286"/>
  <c r="J266"/>
  <c r="BK230"/>
  <c r="BK207"/>
  <c r="J180"/>
  <c r="J157"/>
  <c r="J143"/>
  <c r="J134"/>
  <c r="J130"/>
  <c r="J110"/>
  <c i="6" r="BK292"/>
  <c r="J283"/>
  <c r="BK262"/>
  <c r="J245"/>
  <c r="BK229"/>
  <c r="BK220"/>
  <c r="J190"/>
  <c r="J182"/>
  <c r="J165"/>
  <c r="J132"/>
  <c i="5" r="BK165"/>
  <c r="J161"/>
  <c r="BK136"/>
  <c r="BK123"/>
  <c r="BK104"/>
  <c i="4" r="BK257"/>
  <c r="J233"/>
  <c r="BK210"/>
  <c r="J194"/>
  <c r="J177"/>
  <c r="BK169"/>
  <c r="J135"/>
  <c r="BK126"/>
  <c r="BK104"/>
  <c i="3" r="BK222"/>
  <c r="J212"/>
  <c r="BK206"/>
  <c r="J193"/>
  <c r="BK182"/>
  <c r="J162"/>
  <c i="2" r="J352"/>
  <c r="BK326"/>
  <c r="J279"/>
  <c r="BK264"/>
  <c r="BK231"/>
  <c r="J141"/>
  <c r="J125"/>
  <c i="9" r="J272"/>
  <c r="BK263"/>
  <c r="BK238"/>
  <c r="J219"/>
  <c r="J205"/>
  <c r="BK189"/>
  <c r="J175"/>
  <c r="J163"/>
  <c r="BK146"/>
  <c r="BK131"/>
  <c r="BK126"/>
  <c r="BK100"/>
  <c i="8" r="J146"/>
  <c r="J144"/>
  <c r="BK142"/>
  <c r="BK138"/>
  <c r="BK128"/>
  <c r="BK125"/>
  <c r="BK117"/>
  <c r="J103"/>
  <c r="J92"/>
  <c i="7" r="J294"/>
  <c r="J290"/>
  <c r="J286"/>
  <c r="J281"/>
  <c r="BK277"/>
  <c r="BK260"/>
  <c r="J247"/>
  <c r="BK243"/>
  <c r="BK236"/>
  <c r="J232"/>
  <c r="BK224"/>
  <c r="BK220"/>
  <c r="J207"/>
  <c r="J203"/>
  <c r="J199"/>
  <c r="BK194"/>
  <c r="BK184"/>
  <c r="J178"/>
  <c r="BK168"/>
  <c r="J159"/>
  <c r="BK153"/>
  <c r="BK149"/>
  <c r="BK145"/>
  <c r="BK125"/>
  <c r="J121"/>
  <c r="BK117"/>
  <c r="BK108"/>
  <c i="6" r="J324"/>
  <c r="J321"/>
  <c r="BK317"/>
  <c r="BK313"/>
  <c r="BK302"/>
  <c r="BK296"/>
  <c r="J292"/>
  <c r="J288"/>
  <c r="BK279"/>
  <c r="BK275"/>
  <c r="J270"/>
  <c r="BK266"/>
  <c r="BK250"/>
  <c r="BK245"/>
  <c r="J235"/>
  <c r="J229"/>
  <c r="J220"/>
  <c r="BK212"/>
  <c r="BK159"/>
  <c r="J153"/>
  <c r="J149"/>
  <c r="BK143"/>
  <c r="BK139"/>
  <c i="5" r="J159"/>
  <c r="J127"/>
  <c r="J116"/>
  <c r="BK107"/>
  <c r="BK92"/>
  <c i="4" r="J261"/>
  <c r="BK251"/>
  <c r="J243"/>
  <c r="J229"/>
  <c r="J217"/>
  <c r="BK204"/>
  <c r="BK200"/>
  <c r="BK192"/>
  <c r="BK185"/>
  <c r="J167"/>
  <c r="BK162"/>
  <c r="J145"/>
  <c r="BK139"/>
  <c r="J131"/>
  <c r="BK117"/>
  <c r="J106"/>
  <c r="BK97"/>
  <c i="3" r="J216"/>
  <c r="J196"/>
  <c r="BK187"/>
  <c r="BK174"/>
  <c r="J160"/>
  <c i="2" r="J355"/>
  <c r="J293"/>
  <c r="J271"/>
  <c r="J252"/>
  <c r="J234"/>
  <c r="J219"/>
  <c r="BK204"/>
  <c r="J168"/>
  <c r="BK123"/>
  <c i="10" r="BK100"/>
  <c r="J86"/>
  <c i="9" r="BK254"/>
  <c r="J230"/>
  <c r="BK205"/>
  <c r="BK152"/>
  <c r="J146"/>
  <c r="J123"/>
  <c i="8" r="BK148"/>
  <c r="J138"/>
  <c r="J113"/>
  <c i="7" r="BK290"/>
  <c r="BK281"/>
  <c r="BK253"/>
  <c r="J211"/>
  <c r="BK190"/>
  <c r="J168"/>
  <c r="J151"/>
  <c r="J141"/>
  <c r="BK132"/>
  <c r="BK121"/>
  <c i="6" r="BK300"/>
  <c r="BK290"/>
  <c r="J266"/>
  <c r="BK256"/>
  <c r="BK239"/>
  <c r="J222"/>
  <c r="J192"/>
  <c r="J186"/>
  <c r="J175"/>
  <c r="BK149"/>
  <c r="J115"/>
  <c i="5" r="BK163"/>
  <c r="BK146"/>
  <c r="BK127"/>
  <c r="J110"/>
  <c r="J89"/>
  <c i="4" r="BK247"/>
  <c r="BK235"/>
  <c r="BK219"/>
  <c r="J198"/>
  <c r="BK181"/>
  <c r="J173"/>
  <c r="J158"/>
  <c r="BK152"/>
  <c r="J117"/>
  <c i="3" r="J224"/>
  <c r="BK216"/>
  <c r="J208"/>
  <c r="BK198"/>
  <c r="BK185"/>
  <c r="BK170"/>
  <c i="2" r="BK373"/>
  <c r="BK342"/>
  <c r="J321"/>
  <c r="J268"/>
  <c r="J259"/>
  <c r="BK224"/>
  <c r="BK131"/>
  <c i="7" r="J188"/>
  <c r="BK159"/>
  <c r="BK143"/>
  <c r="J125"/>
  <c r="J117"/>
  <c r="J108"/>
  <c i="6" r="BK308"/>
  <c r="BK304"/>
  <c r="J285"/>
  <c r="J275"/>
  <c r="BK258"/>
  <c r="J241"/>
  <c r="BK235"/>
  <c r="J224"/>
  <c r="J212"/>
  <c r="J206"/>
  <c r="J195"/>
  <c r="J171"/>
  <c r="BK163"/>
  <c r="BK155"/>
  <c r="BK141"/>
  <c r="BK134"/>
  <c i="5" r="J165"/>
  <c r="BK157"/>
  <c r="J153"/>
  <c r="J146"/>
  <c r="J133"/>
  <c r="J123"/>
  <c r="J107"/>
  <c i="4" r="J263"/>
  <c r="J239"/>
  <c r="BK225"/>
  <c r="J215"/>
  <c r="BK196"/>
  <c r="J179"/>
  <c r="BK171"/>
  <c r="J162"/>
  <c r="BK154"/>
  <c r="J143"/>
  <c r="BK129"/>
  <c r="BK111"/>
  <c r="J102"/>
  <c i="3" r="J202"/>
  <c r="BK180"/>
  <c r="BK168"/>
  <c r="BK156"/>
  <c r="BK147"/>
  <c r="J140"/>
  <c r="J134"/>
  <c r="BK127"/>
  <c r="J120"/>
  <c r="BK113"/>
  <c r="BK107"/>
  <c r="J94"/>
  <c i="2" r="J922"/>
  <c r="J913"/>
  <c r="J906"/>
  <c r="J897"/>
  <c r="J889"/>
  <c r="J885"/>
  <c r="J878"/>
  <c r="BK872"/>
  <c r="BK860"/>
  <c r="BK852"/>
  <c r="BK835"/>
  <c r="J829"/>
  <c r="BK823"/>
  <c r="J812"/>
  <c r="J803"/>
  <c r="BK789"/>
  <c r="J778"/>
  <c r="J768"/>
  <c r="J760"/>
  <c r="BK752"/>
  <c r="BK746"/>
  <c r="J740"/>
  <c r="J730"/>
  <c r="J724"/>
  <c r="J712"/>
  <c r="BK694"/>
  <c r="J689"/>
  <c r="J681"/>
  <c r="J673"/>
  <c r="J657"/>
  <c r="BK628"/>
  <c r="J606"/>
  <c r="BK600"/>
  <c r="J594"/>
  <c r="BK586"/>
  <c r="BK577"/>
  <c r="J565"/>
  <c r="BK556"/>
  <c r="BK547"/>
  <c r="BK540"/>
  <c r="J533"/>
  <c r="J519"/>
  <c r="J509"/>
  <c r="BK498"/>
  <c r="J488"/>
  <c r="BK478"/>
  <c r="BK469"/>
  <c r="J460"/>
  <c r="J452"/>
  <c r="BK444"/>
  <c r="BK438"/>
  <c r="BK430"/>
  <c r="J422"/>
  <c r="BK412"/>
  <c r="J403"/>
  <c r="BK395"/>
  <c r="J385"/>
  <c r="J377"/>
  <c r="BK340"/>
  <c r="BK304"/>
  <c r="J276"/>
  <c r="BK234"/>
  <c r="J222"/>
  <c r="BK195"/>
  <c r="J182"/>
  <c r="BK173"/>
  <c r="J158"/>
  <c r="J146"/>
  <c r="J137"/>
  <c r="BK118"/>
  <c i="10" r="J90"/>
  <c i="9" r="BK257"/>
  <c r="BK244"/>
  <c r="BK230"/>
  <c r="BK219"/>
  <c r="J178"/>
  <c r="J170"/>
  <c r="BK134"/>
  <c r="BK107"/>
  <c i="8" r="BK132"/>
  <c r="J125"/>
  <c r="J115"/>
  <c r="BK107"/>
  <c r="J99"/>
  <c i="7" r="BK300"/>
  <c r="J298"/>
  <c r="BK292"/>
  <c r="BK274"/>
  <c r="BK268"/>
  <c r="J262"/>
  <c r="BK256"/>
  <c r="J243"/>
  <c r="J228"/>
  <c r="J222"/>
  <c r="BK209"/>
  <c r="BK192"/>
  <c r="J176"/>
  <c r="J149"/>
  <c r="J139"/>
  <c i="6" r="J317"/>
  <c r="J306"/>
  <c r="J296"/>
  <c r="J258"/>
  <c r="J250"/>
  <c r="BK222"/>
  <c r="J210"/>
  <c r="BK203"/>
  <c r="BK195"/>
  <c r="J179"/>
  <c r="BK167"/>
  <c r="J147"/>
  <c r="J143"/>
  <c r="J129"/>
  <c r="BK121"/>
  <c r="J110"/>
  <c i="5" r="BK139"/>
  <c r="J101"/>
  <c i="4" r="BK265"/>
  <c r="BK259"/>
  <c r="J251"/>
  <c r="J241"/>
  <c r="BK231"/>
  <c r="J225"/>
  <c r="J213"/>
  <c r="J192"/>
  <c r="BK179"/>
  <c r="BK148"/>
  <c r="J139"/>
  <c r="BK119"/>
  <c r="BK106"/>
  <c i="3" r="BK218"/>
  <c r="J210"/>
  <c r="BK202"/>
  <c r="BK191"/>
  <c r="J170"/>
  <c r="BK164"/>
  <c r="J147"/>
  <c r="J143"/>
  <c r="BK136"/>
  <c r="BK129"/>
  <c r="J122"/>
  <c r="J115"/>
  <c r="J109"/>
  <c r="BK102"/>
  <c i="2" r="BK941"/>
  <c r="J939"/>
  <c r="BK933"/>
  <c r="J920"/>
  <c r="BK910"/>
  <c r="J903"/>
  <c r="BK895"/>
  <c r="BK887"/>
  <c r="J880"/>
  <c r="J872"/>
  <c r="J860"/>
  <c r="BK855"/>
  <c r="BK838"/>
  <c r="BK833"/>
  <c r="J827"/>
  <c r="BK819"/>
  <c r="BK812"/>
  <c r="BK803"/>
  <c r="J789"/>
  <c r="J780"/>
  <c r="J773"/>
  <c r="BK760"/>
  <c r="J754"/>
  <c r="BK748"/>
  <c r="BK742"/>
  <c r="BK732"/>
  <c r="J726"/>
  <c r="J719"/>
  <c r="J708"/>
  <c r="J694"/>
  <c r="BK686"/>
  <c r="J676"/>
  <c r="J665"/>
  <c r="J645"/>
  <c r="J608"/>
  <c r="J600"/>
  <c r="BK594"/>
  <c r="J586"/>
  <c r="J577"/>
  <c r="J568"/>
  <c r="J556"/>
  <c r="J547"/>
  <c r="J537"/>
  <c r="BK526"/>
  <c r="BK516"/>
  <c r="BK504"/>
  <c r="BK492"/>
  <c r="J481"/>
  <c r="BK471"/>
  <c r="J466"/>
  <c r="J457"/>
  <c r="BK449"/>
  <c r="BK442"/>
  <c r="J433"/>
  <c r="J424"/>
  <c r="BK415"/>
  <c r="J409"/>
  <c r="J401"/>
  <c r="J391"/>
  <c r="BK382"/>
  <c r="J375"/>
  <c r="J340"/>
  <c r="BK307"/>
  <c r="BK266"/>
  <c r="BK249"/>
  <c r="BK240"/>
  <c r="J224"/>
  <c r="BK213"/>
  <c r="BK201"/>
  <c r="BK187"/>
  <c r="BK176"/>
  <c r="BK163"/>
  <c r="J153"/>
  <c r="BK137"/>
  <c r="J129"/>
  <c r="BK121"/>
  <c i="10" r="J88"/>
  <c i="3" r="J206"/>
  <c r="BK178"/>
  <c r="BK166"/>
  <c i="2" r="J366"/>
  <c r="J342"/>
  <c r="BK276"/>
  <c r="J249"/>
  <c r="BK237"/>
  <c r="J213"/>
  <c r="BK198"/>
  <c r="BK161"/>
  <c r="J133"/>
  <c i="1" r="AS60"/>
  <c i="9" r="BK118"/>
  <c i="8" r="J140"/>
  <c r="BK119"/>
  <c r="BK103"/>
  <c i="7" r="J296"/>
  <c r="J268"/>
  <c r="BK238"/>
  <c r="J209"/>
  <c r="BK182"/>
  <c r="J166"/>
  <c r="J147"/>
  <c r="BK137"/>
  <c r="BK130"/>
  <c i="6" r="J313"/>
  <c r="BK288"/>
  <c r="BK268"/>
  <c r="J260"/>
  <c r="J243"/>
  <c r="J226"/>
  <c r="BK197"/>
  <c r="BK179"/>
  <c r="J157"/>
  <c r="J125"/>
  <c r="BK112"/>
  <c i="5" r="BK155"/>
  <c r="J130"/>
  <c r="J119"/>
  <c r="J98"/>
  <c i="4" r="J253"/>
  <c r="BK237"/>
  <c r="BK221"/>
  <c r="J202"/>
  <c r="J183"/>
  <c r="BK175"/>
  <c r="BK164"/>
  <c r="J154"/>
  <c r="J133"/>
  <c i="3" r="BK224"/>
  <c r="J218"/>
  <c r="BK210"/>
  <c r="J200"/>
  <c r="J187"/>
  <c r="J174"/>
  <c i="2" r="BK366"/>
  <c r="J331"/>
  <c r="BK318"/>
  <c r="J266"/>
  <c r="J240"/>
  <c r="J144"/>
  <c r="BK129"/>
  <c i="3" l="1" r="R90"/>
  <c r="P133"/>
  <c r="P184"/>
  <c r="T195"/>
  <c i="4" r="P93"/>
  <c r="BK128"/>
  <c r="J128"/>
  <c r="J66"/>
  <c r="BK147"/>
  <c r="J147"/>
  <c r="J67"/>
  <c r="BK166"/>
  <c r="J166"/>
  <c r="J68"/>
  <c r="BK187"/>
  <c r="J187"/>
  <c r="J69"/>
  <c r="R212"/>
  <c i="5" r="T88"/>
  <c r="R141"/>
  <c i="6" r="R107"/>
  <c r="R114"/>
  <c r="P131"/>
  <c r="R136"/>
  <c r="P181"/>
  <c r="R194"/>
  <c r="T205"/>
  <c r="P228"/>
  <c r="BK253"/>
  <c r="BK274"/>
  <c r="J274"/>
  <c r="J79"/>
  <c r="T274"/>
  <c r="T287"/>
  <c r="T312"/>
  <c i="7" r="T107"/>
  <c r="P114"/>
  <c r="P127"/>
  <c r="P136"/>
  <c r="T161"/>
  <c r="P170"/>
  <c r="P175"/>
  <c r="P196"/>
  <c r="BK219"/>
  <c r="BK240"/>
  <c r="J240"/>
  <c r="J79"/>
  <c r="BK255"/>
  <c r="J255"/>
  <c r="J80"/>
  <c r="BK276"/>
  <c r="J276"/>
  <c r="J81"/>
  <c r="P285"/>
  <c i="8" r="P89"/>
  <c r="P96"/>
  <c r="R127"/>
  <c i="9" r="BK95"/>
  <c r="P95"/>
  <c r="R95"/>
  <c r="T95"/>
  <c r="BK145"/>
  <c r="J145"/>
  <c r="J63"/>
  <c r="R145"/>
  <c r="R137"/>
  <c r="BK155"/>
  <c r="J155"/>
  <c r="J64"/>
  <c r="R155"/>
  <c r="P188"/>
  <c r="T188"/>
  <c r="BK223"/>
  <c r="T223"/>
  <c r="P237"/>
  <c r="T237"/>
  <c r="BK250"/>
  <c r="J250"/>
  <c r="J72"/>
  <c r="P250"/>
  <c r="P249"/>
  <c i="10" r="T85"/>
  <c r="T95"/>
  <c i="3" r="T90"/>
  <c r="BK133"/>
  <c r="J133"/>
  <c r="J65"/>
  <c r="BK184"/>
  <c r="J184"/>
  <c r="J66"/>
  <c r="BK195"/>
  <c r="J195"/>
  <c r="J67"/>
  <c i="4" r="BK93"/>
  <c r="T128"/>
  <c r="R147"/>
  <c r="P166"/>
  <c r="P187"/>
  <c r="P212"/>
  <c i="5" r="BK88"/>
  <c r="BK141"/>
  <c r="J141"/>
  <c r="J65"/>
  <c i="6" r="P107"/>
  <c r="P114"/>
  <c r="R131"/>
  <c r="T136"/>
  <c r="T181"/>
  <c r="P194"/>
  <c r="R205"/>
  <c r="T228"/>
  <c r="T253"/>
  <c r="T252"/>
  <c r="R274"/>
  <c r="R287"/>
  <c r="P312"/>
  <c i="7" r="BK114"/>
  <c r="J114"/>
  <c r="J69"/>
  <c r="T114"/>
  <c r="T127"/>
  <c r="R136"/>
  <c r="P161"/>
  <c r="T170"/>
  <c r="R175"/>
  <c r="R196"/>
  <c r="P219"/>
  <c r="P240"/>
  <c r="R255"/>
  <c r="R276"/>
  <c r="T285"/>
  <c i="8" r="R89"/>
  <c r="T96"/>
  <c r="T127"/>
  <c i="9" r="R250"/>
  <c r="R249"/>
  <c i="10" r="BK85"/>
  <c r="R85"/>
  <c r="P95"/>
  <c i="2" r="P117"/>
  <c r="T117"/>
  <c r="P152"/>
  <c r="T152"/>
  <c r="BK191"/>
  <c r="R191"/>
  <c r="BK230"/>
  <c r="J230"/>
  <c r="J66"/>
  <c r="R230"/>
  <c r="BK258"/>
  <c r="J258"/>
  <c r="J67"/>
  <c r="R258"/>
  <c r="BK344"/>
  <c r="J344"/>
  <c r="J68"/>
  <c r="T344"/>
  <c r="P427"/>
  <c r="T427"/>
  <c r="P451"/>
  <c r="R451"/>
  <c r="BK477"/>
  <c r="J477"/>
  <c r="J71"/>
  <c r="T477"/>
  <c r="BK485"/>
  <c r="R485"/>
  <c r="R484"/>
  <c r="P495"/>
  <c r="T495"/>
  <c r="P503"/>
  <c r="T503"/>
  <c r="BK522"/>
  <c r="J522"/>
  <c r="J79"/>
  <c r="R522"/>
  <c r="BK532"/>
  <c r="J532"/>
  <c r="J81"/>
  <c r="R532"/>
  <c r="R531"/>
  <c r="R546"/>
  <c r="T546"/>
  <c r="P555"/>
  <c r="BK591"/>
  <c r="J591"/>
  <c r="J86"/>
  <c r="T591"/>
  <c r="P691"/>
  <c r="T691"/>
  <c r="P723"/>
  <c r="T723"/>
  <c r="P777"/>
  <c r="T777"/>
  <c r="P862"/>
  <c r="T862"/>
  <c r="P882"/>
  <c r="T882"/>
  <c r="P902"/>
  <c r="T902"/>
  <c r="P919"/>
  <c r="T919"/>
  <c r="P935"/>
  <c r="T935"/>
  <c i="3" r="P90"/>
  <c r="R133"/>
  <c r="T184"/>
  <c r="P195"/>
  <c i="4" r="R93"/>
  <c r="P128"/>
  <c r="P147"/>
  <c r="R166"/>
  <c r="R187"/>
  <c r="T212"/>
  <c i="5" r="P88"/>
  <c r="T141"/>
  <c i="6" r="T107"/>
  <c r="T114"/>
  <c r="T131"/>
  <c r="P136"/>
  <c r="R181"/>
  <c r="T194"/>
  <c r="P205"/>
  <c r="R228"/>
  <c r="R253"/>
  <c r="P274"/>
  <c r="P287"/>
  <c r="R312"/>
  <c i="7" r="R107"/>
  <c r="R114"/>
  <c r="R127"/>
  <c r="T136"/>
  <c r="R161"/>
  <c r="BK175"/>
  <c r="J175"/>
  <c r="J74"/>
  <c r="BK196"/>
  <c r="J196"/>
  <c r="J75"/>
  <c r="R219"/>
  <c r="T240"/>
  <c r="P255"/>
  <c r="P276"/>
  <c r="BK285"/>
  <c r="J285"/>
  <c r="J82"/>
  <c i="8" r="BK96"/>
  <c r="J96"/>
  <c r="J65"/>
  <c r="BK127"/>
  <c r="J127"/>
  <c r="J66"/>
  <c i="9" r="P145"/>
  <c r="P137"/>
  <c r="T145"/>
  <c r="T137"/>
  <c r="P155"/>
  <c r="T155"/>
  <c r="BK188"/>
  <c r="J188"/>
  <c r="J66"/>
  <c r="R188"/>
  <c r="P223"/>
  <c r="P222"/>
  <c r="R223"/>
  <c r="BK237"/>
  <c r="J237"/>
  <c r="J69"/>
  <c r="R237"/>
  <c r="T250"/>
  <c r="T249"/>
  <c i="10" r="P85"/>
  <c r="P84"/>
  <c r="P83"/>
  <c i="1" r="AU65"/>
  <c i="10" r="R95"/>
  <c i="2" r="BK117"/>
  <c r="J117"/>
  <c r="J61"/>
  <c r="R117"/>
  <c r="BK152"/>
  <c r="J152"/>
  <c r="J62"/>
  <c r="R152"/>
  <c r="P191"/>
  <c r="T191"/>
  <c r="P230"/>
  <c r="T230"/>
  <c r="P258"/>
  <c r="T258"/>
  <c r="P344"/>
  <c r="R344"/>
  <c r="BK427"/>
  <c r="J427"/>
  <c r="J69"/>
  <c r="R427"/>
  <c r="BK451"/>
  <c r="J451"/>
  <c r="J70"/>
  <c r="T451"/>
  <c r="P477"/>
  <c r="R477"/>
  <c r="P485"/>
  <c r="P484"/>
  <c r="T485"/>
  <c r="T484"/>
  <c r="BK495"/>
  <c r="J495"/>
  <c r="J76"/>
  <c r="R495"/>
  <c r="BK503"/>
  <c r="J503"/>
  <c r="J77"/>
  <c r="R503"/>
  <c r="P522"/>
  <c r="T522"/>
  <c r="P532"/>
  <c r="P531"/>
  <c r="T532"/>
  <c r="T531"/>
  <c r="BK546"/>
  <c r="P546"/>
  <c r="BK555"/>
  <c r="J555"/>
  <c r="J85"/>
  <c r="R555"/>
  <c r="T555"/>
  <c r="P591"/>
  <c r="R591"/>
  <c r="BK691"/>
  <c r="J691"/>
  <c r="J87"/>
  <c r="R691"/>
  <c r="BK723"/>
  <c r="J723"/>
  <c r="J88"/>
  <c r="R723"/>
  <c r="BK777"/>
  <c r="J777"/>
  <c r="J89"/>
  <c r="R777"/>
  <c r="BK862"/>
  <c r="J862"/>
  <c r="J90"/>
  <c r="R862"/>
  <c r="BK882"/>
  <c r="J882"/>
  <c r="J91"/>
  <c r="R882"/>
  <c r="BK902"/>
  <c r="J902"/>
  <c r="J92"/>
  <c r="R902"/>
  <c r="BK919"/>
  <c r="J919"/>
  <c r="J94"/>
  <c r="R919"/>
  <c r="BK935"/>
  <c r="J935"/>
  <c r="J95"/>
  <c r="R935"/>
  <c i="3" r="BK90"/>
  <c r="J90"/>
  <c r="J64"/>
  <c r="T133"/>
  <c r="R184"/>
  <c r="R195"/>
  <c i="4" r="T93"/>
  <c r="R128"/>
  <c r="T147"/>
  <c r="T166"/>
  <c r="T187"/>
  <c r="BK212"/>
  <c r="J212"/>
  <c r="J70"/>
  <c i="5" r="R88"/>
  <c r="R87"/>
  <c r="P141"/>
  <c i="6" r="BK107"/>
  <c r="J107"/>
  <c r="J68"/>
  <c r="BK114"/>
  <c r="J114"/>
  <c r="J69"/>
  <c r="BK131"/>
  <c r="J131"/>
  <c r="J70"/>
  <c r="BK136"/>
  <c r="J136"/>
  <c r="J71"/>
  <c r="BK181"/>
  <c r="J181"/>
  <c r="J72"/>
  <c r="BK194"/>
  <c r="J194"/>
  <c r="J73"/>
  <c r="BK205"/>
  <c r="J205"/>
  <c r="J74"/>
  <c r="BK228"/>
  <c r="J228"/>
  <c r="J75"/>
  <c r="P253"/>
  <c r="P252"/>
  <c r="BK287"/>
  <c r="J287"/>
  <c r="J80"/>
  <c r="BK312"/>
  <c r="J312"/>
  <c r="J81"/>
  <c i="7" r="BK107"/>
  <c r="J107"/>
  <c r="J68"/>
  <c r="P107"/>
  <c r="BK127"/>
  <c r="J127"/>
  <c r="J70"/>
  <c r="BK136"/>
  <c r="J136"/>
  <c r="J71"/>
  <c r="BK161"/>
  <c r="J161"/>
  <c r="J72"/>
  <c r="BK170"/>
  <c r="J170"/>
  <c r="J73"/>
  <c r="R170"/>
  <c r="T175"/>
  <c r="T196"/>
  <c r="T219"/>
  <c r="R240"/>
  <c r="T255"/>
  <c r="T276"/>
  <c r="R285"/>
  <c i="8" r="BK89"/>
  <c r="J89"/>
  <c r="J64"/>
  <c r="T89"/>
  <c r="T88"/>
  <c r="R96"/>
  <c r="P127"/>
  <c i="10" r="BK95"/>
  <c r="J95"/>
  <c r="J63"/>
  <c i="2" r="J52"/>
  <c r="F55"/>
  <c r="BE137"/>
  <c r="BE146"/>
  <c r="BE198"/>
  <c r="BE207"/>
  <c r="BE210"/>
  <c r="BE213"/>
  <c r="BE216"/>
  <c r="BE219"/>
  <c r="BE228"/>
  <c r="BE234"/>
  <c r="BE246"/>
  <c r="BE249"/>
  <c r="BE271"/>
  <c r="BE293"/>
  <c r="BE340"/>
  <c i="3" r="BE168"/>
  <c r="BE172"/>
  <c r="BE178"/>
  <c r="BE196"/>
  <c r="BE200"/>
  <c r="BE206"/>
  <c r="BE224"/>
  <c i="4" r="E50"/>
  <c r="BE94"/>
  <c r="BE100"/>
  <c r="BE111"/>
  <c r="BE113"/>
  <c r="BE115"/>
  <c r="BE122"/>
  <c r="BE129"/>
  <c r="BE139"/>
  <c r="BE141"/>
  <c r="BE145"/>
  <c r="BE148"/>
  <c r="BE160"/>
  <c r="BE171"/>
  <c r="BE185"/>
  <c r="BE204"/>
  <c r="BE215"/>
  <c r="BE225"/>
  <c r="BE229"/>
  <c r="BE241"/>
  <c r="BE249"/>
  <c r="BE259"/>
  <c i="5" r="E75"/>
  <c r="F84"/>
  <c r="BE92"/>
  <c r="BE104"/>
  <c r="BE113"/>
  <c r="BE133"/>
  <c r="BE139"/>
  <c r="BE142"/>
  <c r="BE150"/>
  <c r="BE157"/>
  <c i="6" r="E52"/>
  <c r="BE108"/>
  <c r="BE121"/>
  <c r="BE127"/>
  <c r="BE134"/>
  <c r="BE137"/>
  <c r="BE143"/>
  <c r="BE145"/>
  <c r="BE151"/>
  <c r="BE161"/>
  <c r="BE165"/>
  <c r="BE167"/>
  <c r="BE171"/>
  <c r="BE182"/>
  <c r="BE199"/>
  <c r="BE201"/>
  <c r="BE208"/>
  <c r="BE214"/>
  <c r="BE216"/>
  <c r="BE222"/>
  <c r="BE233"/>
  <c r="BE235"/>
  <c r="BE243"/>
  <c r="BE247"/>
  <c r="BE250"/>
  <c r="BE270"/>
  <c r="BE277"/>
  <c r="BE294"/>
  <c r="BE302"/>
  <c r="BE308"/>
  <c i="7" r="F103"/>
  <c r="BE110"/>
  <c r="BE130"/>
  <c r="BE132"/>
  <c r="BE162"/>
  <c r="BE184"/>
  <c r="BE199"/>
  <c r="BE201"/>
  <c r="BE211"/>
  <c r="BE222"/>
  <c r="BE232"/>
  <c r="BE243"/>
  <c r="BE247"/>
  <c r="BE251"/>
  <c r="BE262"/>
  <c r="BE270"/>
  <c r="BE277"/>
  <c r="BE286"/>
  <c r="BE288"/>
  <c r="BE292"/>
  <c i="8" r="E76"/>
  <c r="BE90"/>
  <c r="BE107"/>
  <c r="BE121"/>
  <c r="BE128"/>
  <c r="BE148"/>
  <c i="9" r="J52"/>
  <c r="F90"/>
  <c r="BE96"/>
  <c r="BE100"/>
  <c r="BE107"/>
  <c r="BE121"/>
  <c r="BE129"/>
  <c r="BE131"/>
  <c r="BE148"/>
  <c r="BE156"/>
  <c r="BE170"/>
  <c r="BE173"/>
  <c r="BE189"/>
  <c r="BE216"/>
  <c r="BE230"/>
  <c r="BE244"/>
  <c r="BE251"/>
  <c r="BE257"/>
  <c r="BK180"/>
  <c r="J180"/>
  <c r="J65"/>
  <c r="BK271"/>
  <c r="J271"/>
  <c r="J73"/>
  <c i="10" r="F55"/>
  <c r="J77"/>
  <c i="2" r="BE118"/>
  <c r="BE125"/>
  <c r="BE127"/>
  <c r="BE131"/>
  <c r="BE135"/>
  <c r="BE141"/>
  <c r="BE144"/>
  <c r="BE153"/>
  <c r="BE158"/>
  <c r="BE163"/>
  <c r="BE176"/>
  <c r="BE192"/>
  <c r="BE195"/>
  <c r="BE222"/>
  <c r="BE224"/>
  <c r="BE231"/>
  <c r="BE240"/>
  <c r="BE259"/>
  <c r="BE264"/>
  <c r="BE304"/>
  <c r="BE321"/>
  <c r="BE331"/>
  <c i="3" r="BE162"/>
  <c r="BE164"/>
  <c r="BE176"/>
  <c r="BE193"/>
  <c r="BE198"/>
  <c r="BE204"/>
  <c i="4" r="F59"/>
  <c r="BE104"/>
  <c r="BE106"/>
  <c r="BE119"/>
  <c r="BE150"/>
  <c r="BE152"/>
  <c r="BE175"/>
  <c r="BE177"/>
  <c r="BE179"/>
  <c r="BE221"/>
  <c r="BE223"/>
  <c r="BE231"/>
  <c r="BE235"/>
  <c r="BE247"/>
  <c r="BE255"/>
  <c r="BK125"/>
  <c r="J125"/>
  <c r="J65"/>
  <c i="5" r="J56"/>
  <c r="BE95"/>
  <c r="BE127"/>
  <c r="BE130"/>
  <c r="BE144"/>
  <c r="BE159"/>
  <c r="BE163"/>
  <c i="6" r="BE125"/>
  <c r="BE129"/>
  <c r="BE132"/>
  <c r="BE175"/>
  <c r="BE177"/>
  <c r="BE186"/>
  <c r="BE195"/>
  <c r="BE203"/>
  <c r="BE206"/>
  <c r="BE218"/>
  <c r="BE224"/>
  <c r="BE239"/>
  <c r="BE241"/>
  <c r="BE256"/>
  <c r="BE258"/>
  <c r="BE281"/>
  <c r="BE298"/>
  <c r="BE304"/>
  <c r="BE306"/>
  <c r="BE317"/>
  <c r="BE319"/>
  <c r="BE321"/>
  <c r="BE324"/>
  <c i="7" r="E52"/>
  <c r="J60"/>
  <c r="BE115"/>
  <c r="BE123"/>
  <c r="BE125"/>
  <c r="BE128"/>
  <c r="BE141"/>
  <c r="BE166"/>
  <c r="BE171"/>
  <c r="BE173"/>
  <c r="BE178"/>
  <c r="BE186"/>
  <c r="BE188"/>
  <c r="BE213"/>
  <c r="BE216"/>
  <c r="BE224"/>
  <c r="BE236"/>
  <c r="BE249"/>
  <c r="BE253"/>
  <c r="BE256"/>
  <c r="BE266"/>
  <c r="BE272"/>
  <c r="BE274"/>
  <c r="BE281"/>
  <c r="BE283"/>
  <c r="BE290"/>
  <c i="8" r="J82"/>
  <c r="F85"/>
  <c r="BE97"/>
  <c r="BE99"/>
  <c r="BE109"/>
  <c r="BE111"/>
  <c r="BE119"/>
  <c r="BE130"/>
  <c r="BE134"/>
  <c r="BE136"/>
  <c r="BE146"/>
  <c i="9" r="E48"/>
  <c r="BE104"/>
  <c r="BE118"/>
  <c r="BE178"/>
  <c r="BE196"/>
  <c r="BE219"/>
  <c r="BE227"/>
  <c r="BE241"/>
  <c r="BE266"/>
  <c i="10" r="E48"/>
  <c r="BE98"/>
  <c r="BE100"/>
  <c r="BK92"/>
  <c r="J92"/>
  <c r="J62"/>
  <c i="2" r="E48"/>
  <c r="BE133"/>
  <c r="BE139"/>
  <c r="BE149"/>
  <c r="BE166"/>
  <c r="BE179"/>
  <c r="BE182"/>
  <c r="BE187"/>
  <c r="BE204"/>
  <c r="BE226"/>
  <c r="BE268"/>
  <c r="BE276"/>
  <c r="BE279"/>
  <c r="BE326"/>
  <c r="BE366"/>
  <c r="BE370"/>
  <c r="BE373"/>
  <c r="BE375"/>
  <c r="BE379"/>
  <c r="BE382"/>
  <c r="BE401"/>
  <c r="BE406"/>
  <c r="BE412"/>
  <c r="BE415"/>
  <c r="BE419"/>
  <c r="BE424"/>
  <c r="BE433"/>
  <c r="BE440"/>
  <c r="BE444"/>
  <c r="BE446"/>
  <c r="BE452"/>
  <c r="BE457"/>
  <c r="BE460"/>
  <c r="BE471"/>
  <c r="BE481"/>
  <c r="BE486"/>
  <c r="BE492"/>
  <c r="BE496"/>
  <c r="BE498"/>
  <c r="BE514"/>
  <c r="BE519"/>
  <c r="BE523"/>
  <c r="BE526"/>
  <c r="BE535"/>
  <c r="BE537"/>
  <c r="BE547"/>
  <c r="BE553"/>
  <c r="BE556"/>
  <c r="BE559"/>
  <c r="BE568"/>
  <c r="BE577"/>
  <c r="BE586"/>
  <c r="BE594"/>
  <c r="BE602"/>
  <c r="BE604"/>
  <c r="BE610"/>
  <c r="BE645"/>
  <c r="BE648"/>
  <c r="BE670"/>
  <c r="BE673"/>
  <c r="BE678"/>
  <c r="BE681"/>
  <c r="BE686"/>
  <c r="BE694"/>
  <c r="BE712"/>
  <c r="BE728"/>
  <c r="BE730"/>
  <c r="BE732"/>
  <c r="BE737"/>
  <c r="BE740"/>
  <c r="BE742"/>
  <c r="BE748"/>
  <c r="BE757"/>
  <c r="BE760"/>
  <c r="BE766"/>
  <c r="BE775"/>
  <c r="BE778"/>
  <c r="BE787"/>
  <c r="BE795"/>
  <c r="BE797"/>
  <c r="BE803"/>
  <c r="BE807"/>
  <c r="BE812"/>
  <c r="BE821"/>
  <c r="BE827"/>
  <c r="BE829"/>
  <c r="BE831"/>
  <c r="BE835"/>
  <c r="BE838"/>
  <c r="BE852"/>
  <c r="BE855"/>
  <c r="BE872"/>
  <c r="BE875"/>
  <c r="BE883"/>
  <c r="BE885"/>
  <c r="BE887"/>
  <c r="BE889"/>
  <c r="BE895"/>
  <c r="BE897"/>
  <c r="BE900"/>
  <c r="BE903"/>
  <c r="BE906"/>
  <c r="BE910"/>
  <c r="BE916"/>
  <c r="BE920"/>
  <c r="BE922"/>
  <c r="BE933"/>
  <c r="BE936"/>
  <c r="BE939"/>
  <c r="BE941"/>
  <c r="BK491"/>
  <c r="J491"/>
  <c r="J74"/>
  <c r="BK542"/>
  <c r="J542"/>
  <c r="J82"/>
  <c i="3" r="J83"/>
  <c r="F86"/>
  <c r="BE91"/>
  <c r="BE94"/>
  <c r="BE97"/>
  <c r="BE99"/>
  <c r="BE102"/>
  <c r="BE109"/>
  <c r="BE115"/>
  <c r="BE118"/>
  <c r="BE127"/>
  <c r="BE131"/>
  <c r="BE134"/>
  <c r="BE136"/>
  <c r="BE138"/>
  <c r="BE143"/>
  <c r="BE147"/>
  <c r="BE156"/>
  <c r="BE158"/>
  <c r="BE166"/>
  <c r="BE174"/>
  <c r="BE180"/>
  <c r="BE182"/>
  <c r="BE185"/>
  <c r="BE189"/>
  <c r="BE212"/>
  <c r="BE216"/>
  <c r="BE220"/>
  <c r="BE222"/>
  <c i="4" r="J56"/>
  <c r="BE97"/>
  <c r="BE102"/>
  <c r="BE109"/>
  <c r="BE126"/>
  <c r="BE131"/>
  <c r="BE133"/>
  <c r="BE135"/>
  <c r="BE154"/>
  <c r="BE156"/>
  <c r="BE158"/>
  <c r="BE162"/>
  <c r="BE164"/>
  <c r="BE167"/>
  <c r="BE169"/>
  <c r="BE194"/>
  <c r="BE196"/>
  <c r="BE200"/>
  <c r="BE202"/>
  <c r="BE208"/>
  <c r="BE210"/>
  <c r="BE213"/>
  <c r="BE217"/>
  <c r="BE233"/>
  <c r="BE237"/>
  <c r="BE239"/>
  <c r="BE245"/>
  <c r="BE263"/>
  <c r="BE265"/>
  <c i="5" r="BE98"/>
  <c r="BE101"/>
  <c r="BE107"/>
  <c r="BE116"/>
  <c r="BE119"/>
  <c r="BE123"/>
  <c r="BE125"/>
  <c r="BE146"/>
  <c r="BE148"/>
  <c r="BE153"/>
  <c r="BE155"/>
  <c r="BE161"/>
  <c r="BE165"/>
  <c i="6" r="J60"/>
  <c r="F103"/>
  <c r="BE139"/>
  <c r="BE141"/>
  <c r="BE149"/>
  <c r="BE153"/>
  <c r="BE155"/>
  <c r="BE157"/>
  <c r="BE159"/>
  <c r="BE163"/>
  <c r="BE169"/>
  <c r="BE173"/>
  <c r="BE188"/>
  <c r="BE229"/>
  <c r="BE231"/>
  <c r="BE237"/>
  <c r="BE245"/>
  <c r="BE264"/>
  <c r="BE268"/>
  <c r="BE272"/>
  <c r="BE275"/>
  <c r="BE283"/>
  <c r="BE285"/>
  <c r="BE288"/>
  <c r="BE290"/>
  <c r="BE292"/>
  <c r="BE300"/>
  <c r="BE310"/>
  <c i="7" r="BE108"/>
  <c r="BE139"/>
  <c r="BE143"/>
  <c r="BE145"/>
  <c r="BE151"/>
  <c r="BE155"/>
  <c r="BE157"/>
  <c r="BE164"/>
  <c r="BE168"/>
  <c r="BE180"/>
  <c r="BE190"/>
  <c r="BE205"/>
  <c r="BE209"/>
  <c r="BE220"/>
  <c r="BE228"/>
  <c r="BE230"/>
  <c r="BE234"/>
  <c r="BE238"/>
  <c r="BE245"/>
  <c r="BE294"/>
  <c r="BE298"/>
  <c r="BE300"/>
  <c r="BK215"/>
  <c r="J215"/>
  <c r="J76"/>
  <c i="8" r="BE94"/>
  <c r="BE103"/>
  <c r="BE113"/>
  <c r="BE115"/>
  <c r="BE117"/>
  <c r="BE132"/>
  <c r="BE138"/>
  <c r="BE140"/>
  <c r="BE144"/>
  <c i="9" r="BE111"/>
  <c r="BE115"/>
  <c r="BE126"/>
  <c r="BE138"/>
  <c r="BE146"/>
  <c r="BE150"/>
  <c r="BE181"/>
  <c r="BE202"/>
  <c r="BE205"/>
  <c r="BE209"/>
  <c r="BE224"/>
  <c r="BE238"/>
  <c r="BE254"/>
  <c r="BE260"/>
  <c r="BE263"/>
  <c r="BE269"/>
  <c r="BE272"/>
  <c r="BK137"/>
  <c r="J137"/>
  <c r="J62"/>
  <c r="BK243"/>
  <c r="J243"/>
  <c r="J70"/>
  <c i="10" r="BE86"/>
  <c r="BE88"/>
  <c r="BE90"/>
  <c i="2" r="BE121"/>
  <c r="BE123"/>
  <c r="BE129"/>
  <c r="BE161"/>
  <c r="BE168"/>
  <c r="BE173"/>
  <c r="BE201"/>
  <c r="BE237"/>
  <c r="BE243"/>
  <c r="BE252"/>
  <c r="BE255"/>
  <c r="BE266"/>
  <c r="BE290"/>
  <c r="BE307"/>
  <c r="BE318"/>
  <c r="BE342"/>
  <c r="BE345"/>
  <c r="BE352"/>
  <c r="BE355"/>
  <c r="BE377"/>
  <c r="BE385"/>
  <c r="BE388"/>
  <c r="BE391"/>
  <c r="BE395"/>
  <c r="BE399"/>
  <c r="BE403"/>
  <c r="BE409"/>
  <c r="BE422"/>
  <c r="BE428"/>
  <c r="BE430"/>
  <c r="BE436"/>
  <c r="BE438"/>
  <c r="BE442"/>
  <c r="BE449"/>
  <c r="BE454"/>
  <c r="BE463"/>
  <c r="BE466"/>
  <c r="BE469"/>
  <c r="BE474"/>
  <c r="BE478"/>
  <c r="BE488"/>
  <c r="BE501"/>
  <c r="BE504"/>
  <c r="BE509"/>
  <c r="BE516"/>
  <c r="BE533"/>
  <c r="BE540"/>
  <c r="BE543"/>
  <c r="BE550"/>
  <c r="BE562"/>
  <c r="BE565"/>
  <c r="BE571"/>
  <c r="BE574"/>
  <c r="BE580"/>
  <c r="BE583"/>
  <c r="BE592"/>
  <c r="BE596"/>
  <c r="BE598"/>
  <c r="BE600"/>
  <c r="BE606"/>
  <c r="BE608"/>
  <c r="BE628"/>
  <c r="BE657"/>
  <c r="BE665"/>
  <c r="BE676"/>
  <c r="BE689"/>
  <c r="BE692"/>
  <c r="BE704"/>
  <c r="BE708"/>
  <c r="BE715"/>
  <c r="BE719"/>
  <c r="BE721"/>
  <c r="BE724"/>
  <c r="BE726"/>
  <c r="BE735"/>
  <c r="BE744"/>
  <c r="BE746"/>
  <c r="BE750"/>
  <c r="BE752"/>
  <c r="BE754"/>
  <c r="BE763"/>
  <c r="BE768"/>
  <c r="BE770"/>
  <c r="BE773"/>
  <c r="BE780"/>
  <c r="BE785"/>
  <c r="BE789"/>
  <c r="BE805"/>
  <c r="BE814"/>
  <c r="BE819"/>
  <c r="BE823"/>
  <c r="BE825"/>
  <c r="BE833"/>
  <c r="BE845"/>
  <c r="BE857"/>
  <c r="BE860"/>
  <c r="BE863"/>
  <c r="BE868"/>
  <c r="BE878"/>
  <c r="BE880"/>
  <c r="BE892"/>
  <c r="BE913"/>
  <c r="BK518"/>
  <c r="J518"/>
  <c r="J78"/>
  <c r="BK915"/>
  <c r="J915"/>
  <c r="J93"/>
  <c i="3" r="E50"/>
  <c r="BE105"/>
  <c r="BE107"/>
  <c r="BE111"/>
  <c r="BE113"/>
  <c r="BE120"/>
  <c r="BE122"/>
  <c r="BE124"/>
  <c r="BE129"/>
  <c r="BE140"/>
  <c r="BE145"/>
  <c r="BE150"/>
  <c r="BE153"/>
  <c r="BE160"/>
  <c r="BE170"/>
  <c r="BE187"/>
  <c r="BE191"/>
  <c r="BE202"/>
  <c r="BE208"/>
  <c r="BE210"/>
  <c r="BE214"/>
  <c r="BE218"/>
  <c i="4" r="BE117"/>
  <c r="BE137"/>
  <c r="BE143"/>
  <c r="BE173"/>
  <c r="BE181"/>
  <c r="BE183"/>
  <c r="BE188"/>
  <c r="BE190"/>
  <c r="BE192"/>
  <c r="BE198"/>
  <c r="BE206"/>
  <c r="BE219"/>
  <c r="BE227"/>
  <c r="BE243"/>
  <c r="BE251"/>
  <c r="BE253"/>
  <c r="BE257"/>
  <c r="BE261"/>
  <c i="5" r="BE89"/>
  <c r="BE110"/>
  <c r="BE121"/>
  <c r="BE136"/>
  <c i="6" r="BE110"/>
  <c r="BE112"/>
  <c r="BE115"/>
  <c r="BE117"/>
  <c r="BE119"/>
  <c r="BE123"/>
  <c r="BE147"/>
  <c r="BE179"/>
  <c r="BE184"/>
  <c r="BE190"/>
  <c r="BE192"/>
  <c r="BE197"/>
  <c r="BE210"/>
  <c r="BE212"/>
  <c r="BE220"/>
  <c r="BE226"/>
  <c r="BE254"/>
  <c r="BE260"/>
  <c r="BE262"/>
  <c r="BE266"/>
  <c r="BE279"/>
  <c r="BE296"/>
  <c r="BE313"/>
  <c r="BE315"/>
  <c r="BK249"/>
  <c r="J249"/>
  <c r="J76"/>
  <c r="BK323"/>
  <c r="J323"/>
  <c r="J82"/>
  <c i="7" r="BE112"/>
  <c r="BE117"/>
  <c r="BE119"/>
  <c r="BE121"/>
  <c r="BE134"/>
  <c r="BE137"/>
  <c r="BE147"/>
  <c r="BE149"/>
  <c r="BE153"/>
  <c r="BE159"/>
  <c r="BE176"/>
  <c r="BE182"/>
  <c r="BE192"/>
  <c r="BE194"/>
  <c r="BE197"/>
  <c r="BE203"/>
  <c r="BE207"/>
  <c r="BE226"/>
  <c r="BE241"/>
  <c r="BE258"/>
  <c r="BE260"/>
  <c r="BE264"/>
  <c r="BE268"/>
  <c r="BE279"/>
  <c r="BE296"/>
  <c i="8" r="BE92"/>
  <c r="BE101"/>
  <c r="BE105"/>
  <c r="BE123"/>
  <c r="BE125"/>
  <c r="BE142"/>
  <c i="9" r="BE123"/>
  <c r="BE134"/>
  <c r="BE152"/>
  <c r="BE163"/>
  <c r="BE175"/>
  <c r="BE199"/>
  <c i="10" r="BE93"/>
  <c r="BE96"/>
  <c i="3" r="F38"/>
  <c i="1" r="BC57"/>
  <c i="9" r="F37"/>
  <c i="1" r="BD64"/>
  <c i="7" r="J38"/>
  <c i="1" r="AW62"/>
  <c i="3" r="J36"/>
  <c i="1" r="AW57"/>
  <c i="5" r="J36"/>
  <c i="1" r="AW59"/>
  <c i="6" r="F41"/>
  <c i="1" r="BD61"/>
  <c i="8" r="J36"/>
  <c i="1" r="AW63"/>
  <c i="5" r="F36"/>
  <c i="1" r="BA59"/>
  <c i="2" r="J34"/>
  <c i="1" r="AW55"/>
  <c i="8" r="F36"/>
  <c i="1" r="BA63"/>
  <c i="9" r="F35"/>
  <c i="1" r="BB64"/>
  <c i="6" r="F40"/>
  <c i="1" r="BC61"/>
  <c i="6" r="F38"/>
  <c i="1" r="BA61"/>
  <c i="10" r="F36"/>
  <c i="1" r="BC65"/>
  <c i="7" r="F39"/>
  <c i="1" r="BB62"/>
  <c i="9" r="J34"/>
  <c i="1" r="AW64"/>
  <c i="3" r="F39"/>
  <c i="1" r="BD57"/>
  <c i="2" r="F34"/>
  <c i="1" r="BA55"/>
  <c i="3" r="F37"/>
  <c i="1" r="BB57"/>
  <c i="10" r="F34"/>
  <c i="1" r="BA65"/>
  <c i="5" r="F37"/>
  <c i="1" r="BB59"/>
  <c i="9" r="F36"/>
  <c i="1" r="BC64"/>
  <c i="4" r="F38"/>
  <c i="1" r="BC58"/>
  <c i="4" r="J36"/>
  <c i="1" r="AW58"/>
  <c i="10" r="F35"/>
  <c i="1" r="BB65"/>
  <c i="4" r="F37"/>
  <c i="1" r="BB58"/>
  <c i="5" r="F38"/>
  <c i="1" r="BC59"/>
  <c i="5" r="F39"/>
  <c i="1" r="BD59"/>
  <c i="4" r="F39"/>
  <c i="1" r="BD58"/>
  <c i="2" r="F36"/>
  <c i="1" r="BC55"/>
  <c i="6" r="F39"/>
  <c i="1" r="BB61"/>
  <c i="10" r="F37"/>
  <c i="1" r="BD65"/>
  <c i="4" r="F36"/>
  <c i="1" r="BA58"/>
  <c i="7" r="F40"/>
  <c i="1" r="BC62"/>
  <c i="6" r="J38"/>
  <c i="1" r="AW61"/>
  <c i="8" r="F38"/>
  <c i="1" r="BC63"/>
  <c i="7" r="F38"/>
  <c i="1" r="BA62"/>
  <c r="AS56"/>
  <c r="AS54"/>
  <c i="8" r="F39"/>
  <c i="1" r="BD63"/>
  <c i="7" r="F41"/>
  <c i="1" r="BD62"/>
  <c i="3" r="F36"/>
  <c i="1" r="BA57"/>
  <c i="8" r="F37"/>
  <c i="1" r="BB63"/>
  <c i="9" r="F34"/>
  <c i="1" r="BA64"/>
  <c i="2" r="F35"/>
  <c i="1" r="BB55"/>
  <c i="10" r="J34"/>
  <c i="1" r="AW65"/>
  <c i="2" r="F37"/>
  <c i="1" r="BD55"/>
  <c i="3" l="1" r="T89"/>
  <c i="9" r="P94"/>
  <c r="P93"/>
  <c i="1" r="AU64"/>
  <c i="6" r="BK252"/>
  <c r="J252"/>
  <c r="J77"/>
  <c i="7" r="T218"/>
  <c i="2" r="BK545"/>
  <c r="J545"/>
  <c r="J83"/>
  <c r="R494"/>
  <c r="T190"/>
  <c r="T175"/>
  <c r="P190"/>
  <c r="P175"/>
  <c i="7" r="R218"/>
  <c r="R106"/>
  <c i="6" r="R252"/>
  <c r="R106"/>
  <c i="4" r="R92"/>
  <c i="2" r="T545"/>
  <c r="P494"/>
  <c r="BK484"/>
  <c r="J484"/>
  <c r="J72"/>
  <c r="R190"/>
  <c r="R175"/>
  <c r="R116"/>
  <c r="P116"/>
  <c i="10" r="R84"/>
  <c r="R83"/>
  <c i="8" r="R88"/>
  <c i="5" r="BK87"/>
  <c r="J87"/>
  <c r="J63"/>
  <c i="4" r="BK92"/>
  <c r="J92"/>
  <c r="J63"/>
  <c i="7" r="BK218"/>
  <c r="J218"/>
  <c r="J77"/>
  <c i="10" r="BK84"/>
  <c r="J84"/>
  <c r="J60"/>
  <c i="7" r="T106"/>
  <c i="5" r="T87"/>
  <c i="4" r="P92"/>
  <c i="1" r="AU58"/>
  <c i="3" r="R89"/>
  <c i="4" r="T92"/>
  <c i="2" r="P545"/>
  <c i="9" r="R222"/>
  <c r="R94"/>
  <c r="R93"/>
  <c i="6" r="T106"/>
  <c i="5" r="P87"/>
  <c i="1" r="AU59"/>
  <c i="3" r="P89"/>
  <c i="1" r="AU57"/>
  <c i="2" r="R545"/>
  <c r="T494"/>
  <c r="T116"/>
  <c r="T115"/>
  <c r="BK190"/>
  <c r="J190"/>
  <c r="J64"/>
  <c i="7" r="P218"/>
  <c r="P106"/>
  <c i="1" r="AU62"/>
  <c i="6" r="P106"/>
  <c i="1" r="AU61"/>
  <c i="10" r="T84"/>
  <c r="T83"/>
  <c i="9" r="T222"/>
  <c r="T94"/>
  <c r="T93"/>
  <c i="8" r="P88"/>
  <c i="1" r="AU63"/>
  <c i="6" r="J253"/>
  <c r="J78"/>
  <c i="7" r="BK106"/>
  <c r="J106"/>
  <c r="J219"/>
  <c r="J78"/>
  <c i="8" r="BK88"/>
  <c r="J88"/>
  <c r="J63"/>
  <c i="9" r="J95"/>
  <c r="J61"/>
  <c r="J223"/>
  <c r="J68"/>
  <c i="10" r="J85"/>
  <c r="J61"/>
  <c i="3" r="BK89"/>
  <c r="J89"/>
  <c i="4" r="J93"/>
  <c r="J64"/>
  <c i="5" r="J88"/>
  <c r="J64"/>
  <c i="2" r="J191"/>
  <c r="J65"/>
  <c r="J485"/>
  <c r="J73"/>
  <c r="BK531"/>
  <c r="J531"/>
  <c r="J80"/>
  <c r="J546"/>
  <c r="J84"/>
  <c i="6" r="BK106"/>
  <c r="J106"/>
  <c i="9" r="BK249"/>
  <c r="J249"/>
  <c r="J71"/>
  <c i="1" r="BC60"/>
  <c r="AY60"/>
  <c i="2" r="J33"/>
  <c i="1" r="AV55"/>
  <c r="AT55"/>
  <c i="7" r="F37"/>
  <c i="1" r="AZ62"/>
  <c i="4" r="J35"/>
  <c i="1" r="AV58"/>
  <c r="AT58"/>
  <c i="10" r="J33"/>
  <c i="1" r="AV65"/>
  <c r="AT65"/>
  <c i="10" r="F33"/>
  <c i="1" r="AZ65"/>
  <c i="2" r="F33"/>
  <c i="1" r="AZ55"/>
  <c i="8" r="F35"/>
  <c i="1" r="AZ63"/>
  <c i="5" r="F35"/>
  <c i="1" r="AZ59"/>
  <c i="7" r="J34"/>
  <c i="1" r="AG62"/>
  <c i="6" r="F37"/>
  <c i="1" r="AZ61"/>
  <c i="6" r="J37"/>
  <c i="1" r="AV61"/>
  <c r="AT61"/>
  <c r="BB60"/>
  <c r="AX60"/>
  <c i="5" r="J35"/>
  <c i="1" r="AV59"/>
  <c r="AT59"/>
  <c i="9" r="F33"/>
  <c i="1" r="AZ64"/>
  <c i="8" r="J35"/>
  <c i="1" r="AV63"/>
  <c r="AT63"/>
  <c i="6" r="J34"/>
  <c i="1" r="AG61"/>
  <c r="AN61"/>
  <c i="3" r="J35"/>
  <c i="1" r="AV57"/>
  <c r="AT57"/>
  <c r="BD60"/>
  <c r="BA60"/>
  <c r="AW60"/>
  <c i="3" r="J32"/>
  <c i="1" r="AG57"/>
  <c i="4" r="F35"/>
  <c i="1" r="AZ58"/>
  <c i="7" r="J37"/>
  <c i="1" r="AV62"/>
  <c r="AT62"/>
  <c i="9" r="J33"/>
  <c i="1" r="AV64"/>
  <c r="AT64"/>
  <c i="3" r="F35"/>
  <c i="1" r="AZ57"/>
  <c i="2" l="1" r="R115"/>
  <c r="P115"/>
  <c i="1" r="AU55"/>
  <c i="6" r="J43"/>
  <c i="3" r="J41"/>
  <c i="7" r="J43"/>
  <c i="9" r="BK222"/>
  <c r="J222"/>
  <c r="J67"/>
  <c i="2" r="BK494"/>
  <c r="J494"/>
  <c r="J75"/>
  <c i="1" r="AN57"/>
  <c i="6" r="J67"/>
  <c i="10" r="BK83"/>
  <c r="J83"/>
  <c r="J59"/>
  <c i="3" r="J63"/>
  <c i="7" r="J67"/>
  <c i="2" r="BK175"/>
  <c r="J175"/>
  <c r="J63"/>
  <c i="1" r="AN62"/>
  <c r="BB56"/>
  <c r="AX56"/>
  <c r="AG60"/>
  <c i="4" r="J32"/>
  <c i="1" r="AG58"/>
  <c r="AN58"/>
  <c i="5" r="J32"/>
  <c i="1" r="AG59"/>
  <c r="AN59"/>
  <c r="BC56"/>
  <c r="AY56"/>
  <c r="BA56"/>
  <c r="AW56"/>
  <c r="AZ60"/>
  <c r="AV60"/>
  <c r="AT60"/>
  <c i="8" r="J32"/>
  <c i="1" r="AG63"/>
  <c r="AN63"/>
  <c r="BD56"/>
  <c r="AU60"/>
  <c i="4" l="1" r="J41"/>
  <c i="8" r="J41"/>
  <c i="9" r="BK94"/>
  <c r="J94"/>
  <c r="J60"/>
  <c i="2" r="BK116"/>
  <c r="J116"/>
  <c r="J60"/>
  <c i="5" r="J41"/>
  <c i="1" r="AN60"/>
  <c r="BD54"/>
  <c r="W33"/>
  <c r="BB54"/>
  <c r="W31"/>
  <c r="BC54"/>
  <c r="W32"/>
  <c r="BA54"/>
  <c r="AW54"/>
  <c r="AK30"/>
  <c r="AZ56"/>
  <c r="AV56"/>
  <c r="AT56"/>
  <c i="10" r="J30"/>
  <c i="1" r="AG65"/>
  <c r="AN65"/>
  <c r="AG56"/>
  <c r="AU56"/>
  <c i="9" l="1" r="BK93"/>
  <c r="J93"/>
  <c i="10" r="J39"/>
  <c i="2" r="BK115"/>
  <c r="J115"/>
  <c r="J59"/>
  <c i="1" r="AN56"/>
  <c r="AX54"/>
  <c r="AY54"/>
  <c i="9" r="J30"/>
  <c i="1" r="AG64"/>
  <c r="AN64"/>
  <c r="W30"/>
  <c r="AZ54"/>
  <c r="W29"/>
  <c r="AU54"/>
  <c i="9" l="1" r="J59"/>
  <c r="J39"/>
  <c i="1" r="AV54"/>
  <c r="AK29"/>
  <c i="2" r="J30"/>
  <c i="1" r="AG55"/>
  <c r="AG54"/>
  <c r="AK26"/>
  <c l="1" r="AK35"/>
  <c r="AN55"/>
  <c i="2" r="J39"/>
  <c i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<sst xmlns="http://schemas.openxmlformats.org/spreadsheetml/2006/main">
  <si>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</si>
  <si>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</si>
  <si>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</si>
  <si>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</si>
  <si>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</si>
  <si>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{85c35d72-6963-4074-b662-0a5d89ab18bd}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</si>
  <si>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</si>
  <si>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</si>
  <si>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</si>
  <si>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</si>
  <si>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</si>
  <si>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</si>
  <si>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</si>
  <si>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</si>
  <si>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2021-63P8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</si>
  <si>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</si>
  <si>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</si>
  <si>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PŘÍSTAVBA DVOU TŘÍD MŠ LAZARETNÍ</t>
  </si>
  <si>
    <t>KSO:</t>
  </si>
  <si>
    <t/>
  </si>
  <si>
    <t>CC-CZ:</t>
  </si>
  <si>
    <t>Místo:</t>
  </si>
  <si>
    <t>Lazaretní 25, 312 00 Plzeň</t>
  </si>
  <si>
    <t>Datum:</t>
  </si>
  <si>
    <t>15. 6. 2021</t>
  </si>
  <si>
    <t>Zadavatel:</t>
  </si>
  <si>
    <t>IČ:</t>
  </si>
  <si>
    <t xml:space="preserve">ZŠ a MŠ Lazaretní 25, Plzeň </t>
  </si>
  <si>
    <t>DIČ:</t>
  </si>
  <si>
    <t>Uchazeč:</t>
  </si>
  <si>
    <t>Vyplň údaj</t>
  </si>
  <si>
    <t>Projektant:</t>
  </si>
  <si>
    <t>projectstudio8 s.r.o.</t>
  </si>
  <si>
    <t>True</t>
  </si>
  <si>
    <t>Zpracovatel:</t>
  </si>
  <si>
    <t xml:space="preserve">Michal Jirka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</si>
  <si>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</si>
  <si>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</si>
  <si>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</si>
  <si>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</si>
  <si>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</si>
  <si>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</si>
  <si>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</si>
  <si>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</si>
  <si>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</si>
  <si>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</si>
  <si>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</si>
  <si>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</si>
  <si>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</si>
  <si>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</si>
  <si>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</si>
  <si>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</si>
  <si>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</si>
  <si>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</si>
  <si>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</si>
  <si>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</si>
  <si>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</si>
  <si>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</si>
  <si>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</si>
  <si>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</si>
  <si>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</si>
  <si>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</si>
  <si>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</si>
  <si>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</si>
  <si>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</si>
  <si>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</si>
  <si>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</si>
  <si>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</si>
  <si>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</si>
  <si>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</si>
  <si>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</si>
  <si>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</si>
  <si>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</si>
  <si>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</si>
  <si>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</si>
  <si>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</si>
  <si>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</si>
  <si>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</si>
  <si>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 xml:space="preserve">ARCHITEKTONICKO-STAVEBNÍ ŘEŠENÍ </t>
  </si>
  <si>
    <t>STA</t>
  </si>
  <si>
    <t>1</t>
  </si>
  <si>
    <t>{e0182ad5-ad98-4cc2-bc05-43860cba8cc9}</t>
  </si>
  <si>
    <t>2</t>
  </si>
  <si>
    <t>D.1.4.</t>
  </si>
  <si>
    <t>TECHNIKA PROSTŘEDÍ STAVEB</t>
  </si>
  <si>
    <t>{099212f1-28af-41df-9063-9a074935fbad}</t>
  </si>
  <si>
    <t>D.1.4.a</t>
  </si>
  <si>
    <t xml:space="preserve">ZAŘÍZENÍ PRO VYTÁPĚNÍ STAVEB </t>
  </si>
  <si>
    <t>Soupis</t>
  </si>
  <si>
    <t>{e0f6dbec-f846-4f80-b9b2-19362861e219}</t>
  </si>
  <si>
    <t>D.1.4.b</t>
  </si>
  <si>
    <t xml:space="preserve">ZAŘÍZENÍ ZDRAVOTNĚ-TECHNICKÝCH INSTALACÍ </t>
  </si>
  <si>
    <t>{170da428-0b9c-403b-86e1-83065ed886e1}</t>
  </si>
  <si>
    <t>D.1.4.c</t>
  </si>
  <si>
    <t>ZAŘÍZENÍ VZDUCHOTECHNIKY</t>
  </si>
  <si>
    <t>{f12756fe-86fe-4dd8-b1c5-a6a1e20c0769}</t>
  </si>
  <si>
    <t>D.1.4.d</t>
  </si>
  <si>
    <t>ZAŘÍZENÍ ELEKTROINSTALACE</t>
  </si>
  <si>
    <t>{4dcbe334-20da-4974-b387-b4778a06decf}</t>
  </si>
  <si>
    <t>D.1.4.d.1</t>
  </si>
  <si>
    <t>ZAŘÍZENÍ ELEKTROINSTALACE - materiál</t>
  </si>
  <si>
    <t>3</t>
  </si>
  <si>
    <t>{456331ae-de8f-437c-8937-e261551cbfaa}</t>
  </si>
  <si>
    <t>D.1.4.d.2</t>
  </si>
  <si>
    <t>ZAŘÍZENÍ ELEKTROINSTALACE - montáž</t>
  </si>
  <si>
    <t>{160e97ba-76e5-4cd4-9111-460170c2a3c6}</t>
  </si>
  <si>
    <t>D.1.4.f</t>
  </si>
  <si>
    <t xml:space="preserve"> PLYNOVÁ ZAŘÍZENÍ</t>
  </si>
  <si>
    <t>{77f3e49e-48a6-479f-a72d-d5074ecaac3b}</t>
  </si>
  <si>
    <t>D.2</t>
  </si>
  <si>
    <t>ZPEVNĚNÉ PLOCHY</t>
  </si>
  <si>
    <t>{53e86965-d8f2-4dc7-8c53-314da35c1ec5}</t>
  </si>
  <si>
    <t>VON</t>
  </si>
  <si>
    <t xml:space="preserve">VEDLEJŠÍ A OSTATNÍ ROZPOČTOVÉ NÁKLADY </t>
  </si>
  <si>
    <t>{abf14179-e769-41c2-9096-dc6ab59b99d6}</t>
  </si>
  <si>
    <t>S2x</t>
  </si>
  <si>
    <t>1,5</t>
  </si>
  <si>
    <t>S2</t>
  </si>
  <si>
    <t>220,58</t>
  </si>
  <si>
    <t>KRYCÍ LIST SOUPISU PRACÍ</t>
  </si>
  <si>
    <t>Objekt:</t>
  </si>
  <si>
    <t xml:space="preserve">D.1.1 - ARCHITEKTONICKO-STAVEBNÍ ŘEŠENÍ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</si>
  <si>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</si>
  <si>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</si>
  <si>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</si>
  <si>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</si>
  <si>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</si>
  <si>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</si>
  <si>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</si>
  <si>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</si>
  <si>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  38 - Různé kompletní konstrukce</t>
  </si>
  <si>
    <t xml:space="preserve">        D1 - Ocelová konstrukce </t>
  </si>
  <si>
    <t xml:space="preserve">        D2 - Skladby</t>
  </si>
  <si>
    <t xml:space="preserve">        D3 - Fasáda</t>
  </si>
  <si>
    <t xml:space="preserve">        D4 - Střecha</t>
  </si>
  <si>
    <t xml:space="preserve">        D5 - Montáže</t>
  </si>
  <si>
    <t xml:space="preserve">        D6 - Propojení modulů na stavbě</t>
  </si>
  <si>
    <t xml:space="preserve">        D7 - Doprava modulů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</si>
  <si>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</si>
  <si>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</si>
  <si>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</si>
  <si>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</si>
  <si>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</si>
  <si>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</si>
  <si>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</si>
  <si>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</si>
  <si>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  99 - Přesun hmot a manipulace se sutí</t>
  </si>
  <si>
    <t xml:space="preserve">        997 - Přesun sutě</t>
  </si>
  <si>
    <t xml:space="preserve">        998 - Přesun hmot</t>
  </si>
  <si>
    <t>PSV - Práce a dodávky PSV</t>
  </si>
  <si>
    <t xml:space="preserve">    712 - Povlakové krytiny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</si>
  <si>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</si>
  <si>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</si>
  <si>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</si>
  <si>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</si>
  <si>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</si>
  <si>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</si>
  <si>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</si>
  <si>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</si>
  <si>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</si>
  <si>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</si>
  <si>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</si>
  <si>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</si>
  <si>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</si>
  <si>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</si>
  <si>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</si>
  <si>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</si>
  <si>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</si>
  <si>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</si>
  <si>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</si>
  <si>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</si>
  <si>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</si>
  <si>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</si>
  <si>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</si>
  <si>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</si>
  <si>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</si>
  <si>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</si>
  <si>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</si>
  <si>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</si>
  <si>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</si>
  <si>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</si>
  <si>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</si>
  <si>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</si>
  <si>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2021 01</t>
  </si>
  <si>
    <t>4</t>
  </si>
  <si>
    <t>-797333855</t>
  </si>
  <si>
    <t>PP</t>
  </si>
  <si>
    <t>Odstranění křovin a stromů s odstraněním kořenů strojně průměru kmene do 100 mm v rovině nebo ve svahu sklonu terénu do 1:5, při celkové ploše přes 100 do 500 m2</t>
  </si>
  <si>
    <t>VV</t>
  </si>
  <si>
    <t>207,38"viz. situace C.3</t>
  </si>
  <si>
    <t>112155315</t>
  </si>
  <si>
    <t>Štěpkování s naložením na dopravní prostředek a odvozem do 20 km keřového porostu hustého</t>
  </si>
  <si>
    <t>112988335</t>
  </si>
  <si>
    <t>Pol59</t>
  </si>
  <si>
    <t>Sondy kopané, zkouška pevnosti podloží dynamická</t>
  </si>
  <si>
    <t>kus</t>
  </si>
  <si>
    <t>vlastní položka</t>
  </si>
  <si>
    <t>8</t>
  </si>
  <si>
    <t>Pol60</t>
  </si>
  <si>
    <t>Vytyčení tras pro inženýrské sítě</t>
  </si>
  <si>
    <t>10</t>
  </si>
  <si>
    <t>5</t>
  </si>
  <si>
    <t>112151312</t>
  </si>
  <si>
    <t>Kácení stromu bez postupného spouštění koruny a kmene D do 0,3 m</t>
  </si>
  <si>
    <t>452363807</t>
  </si>
  <si>
    <t>Pokácení stromu postupné bez spouštění částí kmene a koruny o průměru na řezné ploše pařezu přes 200 do 300 mm</t>
  </si>
  <si>
    <t>6</t>
  </si>
  <si>
    <t>112251101</t>
  </si>
  <si>
    <t>Odstranění pařezů D do 300 mm</t>
  </si>
  <si>
    <t>-1858743355</t>
  </si>
  <si>
    <t>Odstranění pařezů strojně s jejich vykopáním, vytrháním nebo odstřelením průměru přes 100 do 300 mm</t>
  </si>
  <si>
    <t>7</t>
  </si>
  <si>
    <t>Pol62</t>
  </si>
  <si>
    <t>Odvoz dřeva a větví na skládku nebo jinému využití (auto, kontejner)</t>
  </si>
  <si>
    <t>14</t>
  </si>
  <si>
    <t>121151113</t>
  </si>
  <si>
    <t>Sejmutí ornice plochy do 500 m2 tl vrstvy do 200 mm strojně</t>
  </si>
  <si>
    <t>16</t>
  </si>
  <si>
    <t>Sejmutí ornice strojně při souvislé ploše přes 100 do 500 m2, tl. vrstvy do 200 mm</t>
  </si>
  <si>
    <t>9</t>
  </si>
  <si>
    <t>131251104</t>
  </si>
  <si>
    <t>Hloubení jam nezapažených v hornině třídy těžitelnosti I, skupiny 3 objem do 500 m3 strojně</t>
  </si>
  <si>
    <t>m3</t>
  </si>
  <si>
    <t>18</t>
  </si>
  <si>
    <t>Hloubení nezapažených jam a zářezů strojně s urovnáním dna do předepsaného profilu a spádu v hornině třídy těžitelnosti I skupiny 3 přes 100 do 500 m3</t>
  </si>
  <si>
    <t>132251104</t>
  </si>
  <si>
    <t xml:space="preserve">Hloubení rýh nezapažených  š do 800 mm v hornině třídy těžitelnosti I, skupiny 3 objem přes 100 m3 strojně</t>
  </si>
  <si>
    <t>20</t>
  </si>
  <si>
    <t>Hloubení nezapažených rýh šířky do 800 mm strojně s urovnáním dna do předepsaného profilu a spádu v hornině třídy těžitelnosti I skupiny 3 přes 100 m3</t>
  </si>
  <si>
    <t>11</t>
  </si>
  <si>
    <t>174151101</t>
  </si>
  <si>
    <t>Zásyp jam, šachet rýh nebo kolem objektů sypaninou se zhutněním</t>
  </si>
  <si>
    <t>22</t>
  </si>
  <si>
    <t>Zásyp sypaninou z jakékoliv horniny strojně s uložením výkopku ve vrstvách se zhutněním jam, šachet, rýh nebo kolem objektů v těchto vykopávkách</t>
  </si>
  <si>
    <t>12</t>
  </si>
  <si>
    <t>171151103</t>
  </si>
  <si>
    <t>Uložení sypaniny z hornin soudržných do násypů zhutněných strojně</t>
  </si>
  <si>
    <t>24</t>
  </si>
  <si>
    <t>Uložení sypanin do násypů strojně s rozprostřením sypaniny ve vrstvách a s hrubým urovnáním zhutněných z hornin soudržných jakékoliv třídy těžitelnosti</t>
  </si>
  <si>
    <t>P</t>
  </si>
  <si>
    <t>Poznámka k položce:_x000d_
poznámka: pokud původní hornina bude využitelná</t>
  </si>
  <si>
    <t>13</t>
  </si>
  <si>
    <t>162751117</t>
  </si>
  <si>
    <t>Vodorovné přemístění do 10000 m výkopku/sypaniny z horniny třídy těžitelnosti I, skupiny 1 až 3</t>
  </si>
  <si>
    <t>26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</si>
  <si>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</si>
  <si>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</si>
  <si>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I, skupiny 1 až 3 ZKD 1000 m přes 10000 m</t>
  </si>
  <si>
    <t>-61657498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</si>
  <si>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</si>
  <si>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42,05*5 'Přepočtené koeficientem množství</t>
  </si>
  <si>
    <t>171201231</t>
  </si>
  <si>
    <t>Poplatek za uložení zeminy a kamení na recyklační skládce (skládkovné) kód odpadu 17 05 04</t>
  </si>
  <si>
    <t>t</t>
  </si>
  <si>
    <t>-324922827</t>
  </si>
  <si>
    <t>Poplatek za uložení stavebního odpadu na recyklační skládce (skládkovné) zeminy a kamení zatříděného do Katalogu odpadů pod kódem 17 05 04</t>
  </si>
  <si>
    <t>42,05*1,8 'Přepočtené koeficientem množství</t>
  </si>
  <si>
    <t>Zakládání</t>
  </si>
  <si>
    <t>213311113</t>
  </si>
  <si>
    <t>Polštáře zhutněné pod základy z kameniva drceného frakce 16 až 63 mm</t>
  </si>
  <si>
    <t>590780528</t>
  </si>
  <si>
    <t>Polštáře zhutněné pod základy z kameniva hrubého drceného, frakce 16 - 63 mm</t>
  </si>
  <si>
    <t xml:space="preserve">štěrk pod základy </t>
  </si>
  <si>
    <t>1,59</t>
  </si>
  <si>
    <t>Součet</t>
  </si>
  <si>
    <t>17</t>
  </si>
  <si>
    <t>279113134</t>
  </si>
  <si>
    <t>Základová zeď tl do 300 mm z tvárnic ztraceného bednění včetně výplně z betonu tř. C 16/20</t>
  </si>
  <si>
    <t>-211454612</t>
  </si>
  <si>
    <t>Základové zdi z tvárnic ztraceného bednění včetně výplně z betonu bez zvláštních nároků na vliv prostředí třídy C 16/20, tloušťky zdiva přes 250 do 300 mm</t>
  </si>
  <si>
    <t>4,725/0,3"základové patky do ztraceného bednění</t>
  </si>
  <si>
    <t>275321311</t>
  </si>
  <si>
    <t>Základové patky ze ŽB bez zvýšených nároků na prostředí tř. C 16/20</t>
  </si>
  <si>
    <t>-1660649454</t>
  </si>
  <si>
    <t>Základy z betonu železového (bez výztuže) patky z betonu bez zvláštních nároků na prostředí tř. C 16/20</t>
  </si>
  <si>
    <t>19</t>
  </si>
  <si>
    <t>275351121</t>
  </si>
  <si>
    <t>Zřízení bednění základových patek</t>
  </si>
  <si>
    <t>-889068489</t>
  </si>
  <si>
    <t>Bednění základů patek zřízení</t>
  </si>
  <si>
    <t>0,4*(26*(0,8*4)+2*(1,2+0,8)+2*2*(1,4+0,5))</t>
  </si>
  <si>
    <t>275351122</t>
  </si>
  <si>
    <t>Odstranění bednění základových patek</t>
  </si>
  <si>
    <t>-1759135924</t>
  </si>
  <si>
    <t>Bednění základů patek odstranění</t>
  </si>
  <si>
    <t>275361821</t>
  </si>
  <si>
    <t>Výztuž základových patek betonářskou ocelí 10 505 (R)</t>
  </si>
  <si>
    <t>1320341102</t>
  </si>
  <si>
    <t>Výztuž základů patek z betonářské oceli 10 505 (R)</t>
  </si>
  <si>
    <t>7,95*50/1000*1,1</t>
  </si>
  <si>
    <t>15,75*15/1000*1,1</t>
  </si>
  <si>
    <t>27-R1</t>
  </si>
  <si>
    <t>Osazení 11 betonových bednících dílců 500x300x250mm (d. x š. x v.) jako šachet pro prostup kanalizace do země (viz. pdf P.09 Připojení sítí) - dodávka a montáž</t>
  </si>
  <si>
    <t>-471999114</t>
  </si>
  <si>
    <t>Svislé a kompletní konstrukce</t>
  </si>
  <si>
    <t>23</t>
  </si>
  <si>
    <t>310278842</t>
  </si>
  <si>
    <t>Zazdívka otvorů pl do 1 m2 ve zdivu nadzákladovém z nepálených tvárnic tl do 300 mm</t>
  </si>
  <si>
    <t>-450987089</t>
  </si>
  <si>
    <t>Zazdívka otvorů ve zdivu nadzákladovém nepálenými tvárnicemi plochy přes 0,25 m2 do 1 m2 , ve zdi tl. do 300 mm</t>
  </si>
  <si>
    <t>0,16*0,88*1,1</t>
  </si>
  <si>
    <t>317234410</t>
  </si>
  <si>
    <t>Vyzdívka mezi nosníky z cihel pálených na MC</t>
  </si>
  <si>
    <t>-1455436219</t>
  </si>
  <si>
    <t>Vyzdívka mezi nosníky cihlami pálenými na maltu cementovou</t>
  </si>
  <si>
    <t>0,065*0,08*1,5</t>
  </si>
  <si>
    <t>25</t>
  </si>
  <si>
    <t>317944321</t>
  </si>
  <si>
    <t>Válcované nosníky do č.12 dodatečně osazované do připravených otvorů</t>
  </si>
  <si>
    <t>1054413046</t>
  </si>
  <si>
    <t>Válcované nosníky dodatečně osazované do připravených otvorů bez zazdění hlav do č. 12</t>
  </si>
  <si>
    <t>2x IPE 80 - 1500</t>
  </si>
  <si>
    <t>2*1,5*6,0/1000*1,1</t>
  </si>
  <si>
    <t>346244381</t>
  </si>
  <si>
    <t>Plentování jednostranné v do 200 mm válcovaných nosníků cihlami</t>
  </si>
  <si>
    <t>1056072982</t>
  </si>
  <si>
    <t>Plentování ocelových válcovaných nosníků jednostranné cihlami na maltu, výška stojiny do 200 mm</t>
  </si>
  <si>
    <t>0,08*1,5*2</t>
  </si>
  <si>
    <t>38</t>
  </si>
  <si>
    <t>Různé kompletní konstrukce</t>
  </si>
  <si>
    <t>D1</t>
  </si>
  <si>
    <t xml:space="preserve">Ocelová konstrukce </t>
  </si>
  <si>
    <t>27</t>
  </si>
  <si>
    <t>Pol83</t>
  </si>
  <si>
    <t>OK Rám 3000 x 6000 x 3350</t>
  </si>
  <si>
    <t>56</t>
  </si>
  <si>
    <t>Poznámka k položce:_x000d_
Ceny /kg pro Rám 3000 x 6000 x V (počítáno 1220 kg)</t>
  </si>
  <si>
    <t>28</t>
  </si>
  <si>
    <t>Pol84</t>
  </si>
  <si>
    <t>OK Rám lomený 5_úhelník 500/3600 x 6000 x 3350</t>
  </si>
  <si>
    <t>58</t>
  </si>
  <si>
    <t>Poznámka k položce:_x000d_
Ceny /kg pro Rám 3000 x 6000 x V (počítáno 1300 kg)</t>
  </si>
  <si>
    <t>29</t>
  </si>
  <si>
    <t>Pol85</t>
  </si>
  <si>
    <t>OK krček malý (provést na stavbě)</t>
  </si>
  <si>
    <t>60</t>
  </si>
  <si>
    <t>Poznámka k položce:_x000d_
Ceny /kg pro OK (počítáno 400 kg) +práce atyp</t>
  </si>
  <si>
    <t>30</t>
  </si>
  <si>
    <t>Pol86</t>
  </si>
  <si>
    <t>OK střechy 3_úhelník</t>
  </si>
  <si>
    <t>62</t>
  </si>
  <si>
    <t>Poznámka k položce:_x000d_
Ceny /kg pro OK (počítáno 350 kg) +práce atyp</t>
  </si>
  <si>
    <t>31</t>
  </si>
  <si>
    <t>Pol87</t>
  </si>
  <si>
    <t>OK nosná pro atiky 60cm</t>
  </si>
  <si>
    <t>m</t>
  </si>
  <si>
    <t>64</t>
  </si>
  <si>
    <t>Poznámka k položce:_x000d_
práce +mat 8 kg/bm … upřesnit konstrukci</t>
  </si>
  <si>
    <t>32</t>
  </si>
  <si>
    <t>Pol88</t>
  </si>
  <si>
    <t>OK nosná pro atiky 40cm</t>
  </si>
  <si>
    <t>66</t>
  </si>
  <si>
    <t>Poznámka k položce:_x000d_
práce +mat 6 kg/bm … upřesnit konstrukci</t>
  </si>
  <si>
    <t>33</t>
  </si>
  <si>
    <t>Pol89</t>
  </si>
  <si>
    <t>OK mezisloupek mezi 2 velká okna</t>
  </si>
  <si>
    <t>68</t>
  </si>
  <si>
    <t>Poznámka k položce:_x000d_
práce +mat 45 kg</t>
  </si>
  <si>
    <t>34</t>
  </si>
  <si>
    <t>Pol90</t>
  </si>
  <si>
    <t>Strop výztuha kolem světlíku (OK)</t>
  </si>
  <si>
    <t>70</t>
  </si>
  <si>
    <t>Poznámka k položce:_x000d_
práce +mat 10 kg/bm</t>
  </si>
  <si>
    <t>35</t>
  </si>
  <si>
    <t>Pol92</t>
  </si>
  <si>
    <t>Výztuha podlahy pro kotel ÚT+ zásobník TUV</t>
  </si>
  <si>
    <t>74</t>
  </si>
  <si>
    <t>Poznámka k položce:_x000d_
práce +mat 40 kg (upřesní projekt)</t>
  </si>
  <si>
    <t>36</t>
  </si>
  <si>
    <t>Pol93</t>
  </si>
  <si>
    <t>Nátěr OK rámů,konstrukcí (cena/kg OK)</t>
  </si>
  <si>
    <t>kg</t>
  </si>
  <si>
    <t>76</t>
  </si>
  <si>
    <t>Poznámka k položce:_x000d_
Rámy 3000 x 6000 x 3350 + OK atypy</t>
  </si>
  <si>
    <t>37</t>
  </si>
  <si>
    <t>Pol94</t>
  </si>
  <si>
    <t>Broušení OK rámů typových</t>
  </si>
  <si>
    <t>78</t>
  </si>
  <si>
    <t>Pol95</t>
  </si>
  <si>
    <t>Broušení OK atypy na stavbě</t>
  </si>
  <si>
    <t>hod</t>
  </si>
  <si>
    <t>80</t>
  </si>
  <si>
    <t>39</t>
  </si>
  <si>
    <t>Pol96</t>
  </si>
  <si>
    <t>Manipulace s modulem ve výrobě, příprava</t>
  </si>
  <si>
    <t>82</t>
  </si>
  <si>
    <t>40</t>
  </si>
  <si>
    <t>Pol97</t>
  </si>
  <si>
    <t>Manipulace s modulem atyp 5_úhelník, příprava</t>
  </si>
  <si>
    <t>84</t>
  </si>
  <si>
    <t>D2</t>
  </si>
  <si>
    <t>Skladby</t>
  </si>
  <si>
    <t>41</t>
  </si>
  <si>
    <t>Pol98</t>
  </si>
  <si>
    <t>Obvodová stěna O-100, vložená nosná konstrukce z Al profilů, vložená min.vlna 100mm -0,038 W/mK</t>
  </si>
  <si>
    <t>86</t>
  </si>
  <si>
    <t>Poznámka k položce:_x000d_
krček</t>
  </si>
  <si>
    <t>42</t>
  </si>
  <si>
    <t>Pol99</t>
  </si>
  <si>
    <t>Obvodová stěna O-200, vložená nosná konstrukce z Al profilů, vložená min.vlna 200mm -0,038 W/mK</t>
  </si>
  <si>
    <t>88</t>
  </si>
  <si>
    <t>Poznámka k položce:_x000d_
pohledová plocha vnější</t>
  </si>
  <si>
    <t>43</t>
  </si>
  <si>
    <t>Pol100</t>
  </si>
  <si>
    <t>Vnitřní předstěna V 075, min.vlna 80mm -0,038 W/mK</t>
  </si>
  <si>
    <t>90</t>
  </si>
  <si>
    <t>Poznámka k položce:_x000d_
obvodové stěny</t>
  </si>
  <si>
    <t>44</t>
  </si>
  <si>
    <t>Pol101</t>
  </si>
  <si>
    <t xml:space="preserve">Vnitřní stěna V 075,  min.vlna 80mm -0,038 W/mK</t>
  </si>
  <si>
    <t>92</t>
  </si>
  <si>
    <t>Vnitřní stěna V 075, min.vlna 80mm -0,038 W/mK</t>
  </si>
  <si>
    <t>Poznámka k položce:_x000d_
příčky</t>
  </si>
  <si>
    <t>45</t>
  </si>
  <si>
    <t>Pol102</t>
  </si>
  <si>
    <t>Instalační předstěny I 150</t>
  </si>
  <si>
    <t>94</t>
  </si>
  <si>
    <t>Poznámka k položce:_x000d_
pro kombifixy, umyvadla, sprchy</t>
  </si>
  <si>
    <t>46</t>
  </si>
  <si>
    <t>Pol103</t>
  </si>
  <si>
    <t>Výztuha stěny OSB 25 mm - (zařiz.předměty, kuchyně)</t>
  </si>
  <si>
    <t>96</t>
  </si>
  <si>
    <t>Poznámka k položce:_x000d_
pro kombifixy, umyvadla, sprchy, výdej jídel</t>
  </si>
  <si>
    <t>47</t>
  </si>
  <si>
    <t>Pol104</t>
  </si>
  <si>
    <t>Strop S 200, vložená min. izolace 100mm -0,038 W/mK</t>
  </si>
  <si>
    <t>98</t>
  </si>
  <si>
    <t>Poznámka k položce:_x000d_
včetně atypu 5_úhelník, včetně krčku</t>
  </si>
  <si>
    <t>48</t>
  </si>
  <si>
    <t>Pol105</t>
  </si>
  <si>
    <t xml:space="preserve">Podlaha konstrukční P 150, plech, min.vlna 100mm, EPS 50mm,  deska cementotřísková 22 mm -0,033 W/mK</t>
  </si>
  <si>
    <t>100</t>
  </si>
  <si>
    <t>Podlaha konstrukční P 150, plech, min.vlna 100mm, EPS 50mm, deska cementotřísková 22 mm -0,033 W/mK</t>
  </si>
  <si>
    <t>Poznámka k položce:_x000d_
výměra =moduly skladebně</t>
  </si>
  <si>
    <t>49</t>
  </si>
  <si>
    <t>Pol106</t>
  </si>
  <si>
    <t>Podlaha sádrovláknitá deska lepená 2x12,5mm, systemová deska podl. topení</t>
  </si>
  <si>
    <t>102</t>
  </si>
  <si>
    <t>Poznámka k položce:_x000d_
vrchní konst. (výměra bez obvod. stěn, ale včetně chodeb)</t>
  </si>
  <si>
    <t>D3</t>
  </si>
  <si>
    <t>Fasáda</t>
  </si>
  <si>
    <t>50</t>
  </si>
  <si>
    <t>767491011</t>
  </si>
  <si>
    <t>Montáž konzol roštu fasád do zdiva nebo lehčeného betonu tvaru "L" pro uchycení svislého profilu roštu</t>
  </si>
  <si>
    <t>-2131491436</t>
  </si>
  <si>
    <t>Montáž nosného roštu fasád a stěn konzol kovových tvaru "L" pro uchycení svislého profilu roštu, kotvených do zdiva nebo lehčeného betonu</t>
  </si>
  <si>
    <t>260,84/0,625</t>
  </si>
  <si>
    <t>Mezisoučet</t>
  </si>
  <si>
    <t>420</t>
  </si>
  <si>
    <t>51</t>
  </si>
  <si>
    <t>M</t>
  </si>
  <si>
    <t>15441064</t>
  </si>
  <si>
    <t>konzola nosného roštu L100 pozink</t>
  </si>
  <si>
    <t>-1711050048</t>
  </si>
  <si>
    <t>52</t>
  </si>
  <si>
    <t>767492001</t>
  </si>
  <si>
    <t>Montáž vodorovného profilu roštu fasád připevněného na konzolu tvaru "A"</t>
  </si>
  <si>
    <t>-948771304</t>
  </si>
  <si>
    <t>Montáž nosného roštu fasád a stěn profilu kovového, připevněného na konzolu tvaru "A" vodorovně</t>
  </si>
  <si>
    <t>53</t>
  </si>
  <si>
    <t>15441031</t>
  </si>
  <si>
    <t>profil nosného roštu Z50 dl3,05 m pozink</t>
  </si>
  <si>
    <t>-556117047</t>
  </si>
  <si>
    <t>420*1,02 'Přepočtené koeficientem množství</t>
  </si>
  <si>
    <t>54</t>
  </si>
  <si>
    <t>767492002</t>
  </si>
  <si>
    <t>Montáž svislého profilu roštu fasád připevněného na konzolu tvaru "L"</t>
  </si>
  <si>
    <t>-1727656667</t>
  </si>
  <si>
    <t>Montáž nosného roštu fasád a stěn profilu kovového, připevněného na konzolu tvaru "L" svisle</t>
  </si>
  <si>
    <t>55</t>
  </si>
  <si>
    <t>15441033</t>
  </si>
  <si>
    <t>profil nosného roštu J50 dl 3,05 m pozink</t>
  </si>
  <si>
    <t>165481395</t>
  </si>
  <si>
    <t>713291222</t>
  </si>
  <si>
    <t>Montáž izolace tepelné parotěsné zábrany stěn a sloupů fólií</t>
  </si>
  <si>
    <t>-1455251993</t>
  </si>
  <si>
    <t>Montáž tepelné izolace chlazených a temperovaných místností - doplňky a konstrukční součásti parotěsné zábrany stěn a sloupů fólií</t>
  </si>
  <si>
    <t>pohledová plocha fasády -moduly</t>
  </si>
  <si>
    <t>266,01</t>
  </si>
  <si>
    <t>pohledová plocha -sokly</t>
  </si>
  <si>
    <t>23,85</t>
  </si>
  <si>
    <t>pohledová plocha -atiky</t>
  </si>
  <si>
    <t>37,28</t>
  </si>
  <si>
    <t xml:space="preserve">odpočet za velká okna/dveře </t>
  </si>
  <si>
    <t>-66,30</t>
  </si>
  <si>
    <t>57</t>
  </si>
  <si>
    <t>28329038</t>
  </si>
  <si>
    <t>fólie kontaktní difuzně propustná pro doplňkovou hydroizolační vrstvu skládaných větraných fasád s otevřenými spárami (spára max 20 mm, max.20% plochy)</t>
  </si>
  <si>
    <t>1272026919</t>
  </si>
  <si>
    <t>260,84*1,221 'Přepočtené koeficientem množství</t>
  </si>
  <si>
    <t>767415112</t>
  </si>
  <si>
    <t>Montáž vnějšího obkladu skládaného pláště tvarovaným plechem budov v do 6 m šroubováním</t>
  </si>
  <si>
    <t>-84239129</t>
  </si>
  <si>
    <t>Montáž vnějšího obkladu skládaného pláště plechem tvarovaným výšky budovy do 6 m, uchyceným šroubováním</t>
  </si>
  <si>
    <t>59</t>
  </si>
  <si>
    <t>15485180</t>
  </si>
  <si>
    <t>profil trapézový 6/131/1179 PE 50µm plech tl 0,5mm</t>
  </si>
  <si>
    <t>-1505400487</t>
  </si>
  <si>
    <t>260,84*1,1 'Přepočtené koeficientem množství</t>
  </si>
  <si>
    <t>713131151</t>
  </si>
  <si>
    <t>Montáž izolace tepelné stěn a základů volně vloženými rohožemi, pásy, dílci, deskami 1 vrstva</t>
  </si>
  <si>
    <t>-1864550282</t>
  </si>
  <si>
    <t>Montáž tepelné izolace stěn rohožemi, pásy, deskami, dílci, bloky (izolační materiál ve specifikaci) vložením jednovrstvě</t>
  </si>
  <si>
    <t>61</t>
  </si>
  <si>
    <t>63148210</t>
  </si>
  <si>
    <t xml:space="preserve">deska tepelně izolační minerální provětrávaných fasád λ=0,030-0,32  tl 100mm</t>
  </si>
  <si>
    <t>511305123</t>
  </si>
  <si>
    <t>260,84*1,05 'Přepočtené koeficientem množství</t>
  </si>
  <si>
    <t>767421141</t>
  </si>
  <si>
    <t>Montáž fasádních kovových obkladů oplechování horní</t>
  </si>
  <si>
    <t>1745917599</t>
  </si>
  <si>
    <t xml:space="preserve">nadpraží </t>
  </si>
  <si>
    <t>31,63</t>
  </si>
  <si>
    <t>63</t>
  </si>
  <si>
    <t>767421142</t>
  </si>
  <si>
    <t>Montáž fasádních kovových obkladů oplechování rohové</t>
  </si>
  <si>
    <t>-1905598107</t>
  </si>
  <si>
    <t xml:space="preserve">ostění </t>
  </si>
  <si>
    <t>69,50</t>
  </si>
  <si>
    <t>767423122</t>
  </si>
  <si>
    <t>Montáž fasádních kovových obkladů oplechování rohu</t>
  </si>
  <si>
    <t>-2017789219</t>
  </si>
  <si>
    <t>Montáž fasádních kovových obkladů kovová fasáda montáž doplňků oplechování rohu</t>
  </si>
  <si>
    <t>Oplechování rohů fasády -roh vnější</t>
  </si>
  <si>
    <t>26,40</t>
  </si>
  <si>
    <t>Oplechování koutů fasády -u dvou vstupů</t>
  </si>
  <si>
    <t>9,90</t>
  </si>
  <si>
    <t>Oplechování koutů fasády -u krčku a dvou vstupů</t>
  </si>
  <si>
    <t>24,80</t>
  </si>
  <si>
    <t>65</t>
  </si>
  <si>
    <t>Pol117</t>
  </si>
  <si>
    <t>dodávka lemování ostění, nadpraží - klempířská úprava fasády</t>
  </si>
  <si>
    <t>165817440</t>
  </si>
  <si>
    <t>Pol118</t>
  </si>
  <si>
    <t>dodávka prvky pro rohy, kouty - klempířská úprava fasády</t>
  </si>
  <si>
    <t>-2059482948</t>
  </si>
  <si>
    <t>D4</t>
  </si>
  <si>
    <t>Střecha</t>
  </si>
  <si>
    <t>67</t>
  </si>
  <si>
    <t>444171111</t>
  </si>
  <si>
    <t>Montáž krytiny ocelových střech z tvarovaných ocelových plechů šroubovaných budov v do 6 m</t>
  </si>
  <si>
    <t>128</t>
  </si>
  <si>
    <t>Montáž krytiny střech ocelových konstrukcí z tvarovaných ocelových plechů šroubovaných, výšky budovy do 6 m</t>
  </si>
  <si>
    <t>střecha plech KOB nad moduly</t>
  </si>
  <si>
    <t>211,60</t>
  </si>
  <si>
    <t>střecha plech KOB -2 atypy 3_úhelník</t>
  </si>
  <si>
    <t>8,98</t>
  </si>
  <si>
    <t>15485002</t>
  </si>
  <si>
    <t>plech trapézový 35/207/1035 AlZn antikondenzační úprava tl 0,5mm</t>
  </si>
  <si>
    <t>1157681651</t>
  </si>
  <si>
    <t>220,58*1,02 'Přepočtené koeficientem množství</t>
  </si>
  <si>
    <t>69</t>
  </si>
  <si>
    <t>762341044</t>
  </si>
  <si>
    <t>Bednění střech rovných z desek OSB tl 18 mm na pero a drážku šroubovaných na rošt</t>
  </si>
  <si>
    <t>130</t>
  </si>
  <si>
    <t>Bednění a laťování bednění střech rovných sklonu do 60° s vyřezáním otvorů z dřevoštěpkových desek OSB šroubovaných na rošt na pero a drážku, tloušťky desky 18 mm</t>
  </si>
  <si>
    <t>krček</t>
  </si>
  <si>
    <t>712331111</t>
  </si>
  <si>
    <t>Provedení povlakové krytiny střech do 10° podkladní vrstvy pásy na sucho samolepící</t>
  </si>
  <si>
    <t>132</t>
  </si>
  <si>
    <t>Provedení povlakové krytiny střech plochých do 10° pásy na sucho podkladní samolepící asfaltový pás</t>
  </si>
  <si>
    <t>Poznámka k položce:_x000d_
včetně přelepení spojů lepící páskou</t>
  </si>
  <si>
    <t>S2+S2x</t>
  </si>
  <si>
    <t>71</t>
  </si>
  <si>
    <t>62856005</t>
  </si>
  <si>
    <t xml:space="preserve">pás asfaltový samolepicí modifikovaný SBS tl 1,2mm s vložkou z hliníkové fólie, hliníkové fólie s textilií s  spalitelnou fólií nebo jemnozrnným minerálním posypem nebo textilií na horním povrchu</t>
  </si>
  <si>
    <t>266922454</t>
  </si>
  <si>
    <t>217,725490196078*1,1 'Přepočtené koeficientem množství</t>
  </si>
  <si>
    <t>72</t>
  </si>
  <si>
    <t>721242106</t>
  </si>
  <si>
    <t>Lapač střešních splavenin z PP se zápachovou klapkou a lapacím košem DN 125</t>
  </si>
  <si>
    <t>142</t>
  </si>
  <si>
    <t>Lapače střešních splavenin polypropylenové (PP) se svislým odtokem DN 125</t>
  </si>
  <si>
    <t>73</t>
  </si>
  <si>
    <t>Pol127</t>
  </si>
  <si>
    <t>Atika (výška 600mm) OSB, oplechování, napojení folie</t>
  </si>
  <si>
    <t>144</t>
  </si>
  <si>
    <t>Pol128</t>
  </si>
  <si>
    <t>Atika (výška 400mm) OSB, oplechování, napojení folie</t>
  </si>
  <si>
    <t>146</t>
  </si>
  <si>
    <t>75</t>
  </si>
  <si>
    <t>Pol129</t>
  </si>
  <si>
    <t>Střecha- provedení prostupů odvětrání kanal, utěsnění</t>
  </si>
  <si>
    <t>148</t>
  </si>
  <si>
    <t>Poznámka k položce:_x000d_
kanalizace 2 ks</t>
  </si>
  <si>
    <t>Pol130</t>
  </si>
  <si>
    <t>Střecha- provedení prostupů VZD, utěsnění</t>
  </si>
  <si>
    <t>150</t>
  </si>
  <si>
    <t>Poznámka k položce:_x000d_
prostup pro VZD 6 ks</t>
  </si>
  <si>
    <t>77</t>
  </si>
  <si>
    <t>Pol131</t>
  </si>
  <si>
    <t>Střecha- provedení prostupu odkouření, utěsnění</t>
  </si>
  <si>
    <t>152</t>
  </si>
  <si>
    <t>Poznámka k položce:_x000d_
prostup pro odkouření kotle ÚT</t>
  </si>
  <si>
    <t>713141131</t>
  </si>
  <si>
    <t>Montáž izolace tepelné střech plochých lepené za studena plně 1 vrstva rohoží, pásů, dílců, desek</t>
  </si>
  <si>
    <t>1163975271</t>
  </si>
  <si>
    <t>Montáž tepelné izolace střech plochých rohožemi, pásy, deskami, dílci, bloky (izolační materiál ve specifikaci) přilepenými za studena zplna, jednovrstvá</t>
  </si>
  <si>
    <t>79</t>
  </si>
  <si>
    <t>28372317</t>
  </si>
  <si>
    <t>deska EPS 100 do plochých střech a podlah λ=0,037 tl 150mm</t>
  </si>
  <si>
    <t>-919410898</t>
  </si>
  <si>
    <t>28372308</t>
  </si>
  <si>
    <t>deska EPS 100 do plochých střech a podlah λ=0,037 tl 80mm</t>
  </si>
  <si>
    <t>-1228843245</t>
  </si>
  <si>
    <t>1,5*1,02 'Přepočtené koeficientem množství</t>
  </si>
  <si>
    <t>81</t>
  </si>
  <si>
    <t>713141331</t>
  </si>
  <si>
    <t>Montáž izolace tepelné střech plochých lepené za studena zplna, spádová vrstva</t>
  </si>
  <si>
    <t>-1067528184</t>
  </si>
  <si>
    <t>Montáž tepelné izolace střech plochých spádovými klíny v ploše přilepenými za studena zplna</t>
  </si>
  <si>
    <t>28376141</t>
  </si>
  <si>
    <t>klín izolační z pěnového polystyrenu EPS 100 spádový</t>
  </si>
  <si>
    <t>1936846260</t>
  </si>
  <si>
    <t>83</t>
  </si>
  <si>
    <t>712363412</t>
  </si>
  <si>
    <t>Provedení povlak krytiny mechanicky kotvenou do trapézu TI tl do 100 mm krajní pole, budova v do 18 m</t>
  </si>
  <si>
    <t>879562215</t>
  </si>
  <si>
    <t>Provedení povlakové krytiny střech plochých do 10° s mechanicky kotvenou izolací včetně položení fólie a horkovzdušného svaření tl. tepelné izolace do 100 mm budovy výšky do 18 m, kotvené do trapézového plechu nebo do dřeva krajní pole</t>
  </si>
  <si>
    <t>28322064</t>
  </si>
  <si>
    <t>fólie hydroizolační střešní mPVC mechanicky kotvená tl 1,5mm se zvýšenou požární odolností</t>
  </si>
  <si>
    <t>-776824595</t>
  </si>
  <si>
    <t>85</t>
  </si>
  <si>
    <t>712363001</t>
  </si>
  <si>
    <t>Provedení povlakové krytiny střech do 10° termoplastickou fólií PVC rozvinutím a natažením v ploše</t>
  </si>
  <si>
    <t>-1005133640</t>
  </si>
  <si>
    <t>Provedení povlakové krytiny střech plochých do 10° fólií termoplastickou mPVC (měkčené PVC) rozvinutí a natažení fólie v ploše</t>
  </si>
  <si>
    <t>28343012</t>
  </si>
  <si>
    <t>fólie hydroizolační střešní mPVC určená ke stabilizaci přitížením a do vegetačních střech tl 1,5mm</t>
  </si>
  <si>
    <t>-467998838</t>
  </si>
  <si>
    <t>220,58*1,1655 'Přepočtené koeficientem množství</t>
  </si>
  <si>
    <t>87</t>
  </si>
  <si>
    <t>712771101</t>
  </si>
  <si>
    <t>Provedení ochranné vrstvy z textilií nebo rohoží volně s přesahem vegetační střechy sklon do 5°</t>
  </si>
  <si>
    <t>158</t>
  </si>
  <si>
    <t>Provedení ochranné vrstvy vegetační střechy proti prorůstání kořenů, proti mechanickému poškození hydroizolace z textilií nebo rohoží volně kladených s přesahem, sklon střechy do 5°</t>
  </si>
  <si>
    <t>Poznámka k položce:_x000d_
případně jiná folie podle projektu, vhodná pro přitížení</t>
  </si>
  <si>
    <t>69311082</t>
  </si>
  <si>
    <t>geotextilie netkaná separační, ochranná, filtrační, drenážní PP 500g/m2</t>
  </si>
  <si>
    <t>-1831344603</t>
  </si>
  <si>
    <t>222,08*1,1 'Přepočtené koeficientem množství</t>
  </si>
  <si>
    <t>89</t>
  </si>
  <si>
    <t>712771201</t>
  </si>
  <si>
    <t>Provedení drenážní vrstvy vegetační střechy z kameniva tloušťky do 100 mm sklon do 5°</t>
  </si>
  <si>
    <t>164</t>
  </si>
  <si>
    <t>Provedení drenážní vrstvy vegetační střechy z kameniva, tloušťky násypu do 100 mm, sklon střechy do 5°</t>
  </si>
  <si>
    <t>58337403</t>
  </si>
  <si>
    <t>kamenivo dekorační (kačírek) frakce 16/32</t>
  </si>
  <si>
    <t>1705111598</t>
  </si>
  <si>
    <t>220,58*0,06</t>
  </si>
  <si>
    <t>D5</t>
  </si>
  <si>
    <t>Montáže</t>
  </si>
  <si>
    <t>91</t>
  </si>
  <si>
    <t>Pol226</t>
  </si>
  <si>
    <t>Osazení modulu (osazení, spojení, zapěnění, zagumování)</t>
  </si>
  <si>
    <t>350</t>
  </si>
  <si>
    <t>Pol227</t>
  </si>
  <si>
    <t>Práce autojeřábu -osazení modulů, HZS</t>
  </si>
  <si>
    <t>352</t>
  </si>
  <si>
    <t>Poznámka k položce:_x000d_
včetně dopravy (nájezd, odjezd)</t>
  </si>
  <si>
    <t>93</t>
  </si>
  <si>
    <t>Pol228</t>
  </si>
  <si>
    <t>OK montážní práce atypové konstrukce, HZS</t>
  </si>
  <si>
    <t>354</t>
  </si>
  <si>
    <t>Poznámka k položce:_x000d_
4 prac x 8 hod x 4 dny</t>
  </si>
  <si>
    <t>Pol229</t>
  </si>
  <si>
    <t>Montáž podlahového spojení</t>
  </si>
  <si>
    <t>356</t>
  </si>
  <si>
    <t>95</t>
  </si>
  <si>
    <t>Pol230</t>
  </si>
  <si>
    <t>Připojení vodovodu</t>
  </si>
  <si>
    <t>358</t>
  </si>
  <si>
    <t>Pol231</t>
  </si>
  <si>
    <t>Připojení kanalizace (odtoky kanalizace)</t>
  </si>
  <si>
    <t>360</t>
  </si>
  <si>
    <t>97</t>
  </si>
  <si>
    <t>Pol232</t>
  </si>
  <si>
    <t>Připojení plynovodu</t>
  </si>
  <si>
    <t>362</t>
  </si>
  <si>
    <t>Pol233</t>
  </si>
  <si>
    <t>Připojení elektro (propojení mezi moduly)</t>
  </si>
  <si>
    <t>364</t>
  </si>
  <si>
    <t>99</t>
  </si>
  <si>
    <t>Pol234</t>
  </si>
  <si>
    <t>Připojení elektro (na areál) silnoprod, slaboproud</t>
  </si>
  <si>
    <t>366</t>
  </si>
  <si>
    <t>Poznámka k položce:_x000d_
specifikace upřesní projekt</t>
  </si>
  <si>
    <t>Pol222</t>
  </si>
  <si>
    <t>Úklid modulu</t>
  </si>
  <si>
    <t>342</t>
  </si>
  <si>
    <t>D6</t>
  </si>
  <si>
    <t>Propojení modulů na stavbě</t>
  </si>
  <si>
    <t>101</t>
  </si>
  <si>
    <t>Pol235</t>
  </si>
  <si>
    <t>Montážní práce na modulech, dokončovací montážní práce, kompletace</t>
  </si>
  <si>
    <t>368</t>
  </si>
  <si>
    <t>Pol237</t>
  </si>
  <si>
    <t>Spoj modulů (kostky)</t>
  </si>
  <si>
    <t>sada</t>
  </si>
  <si>
    <t>-1295240304</t>
  </si>
  <si>
    <t>Poznámka k položce:_x000d_
sloupy nahoře</t>
  </si>
  <si>
    <t>103</t>
  </si>
  <si>
    <t>Pol238</t>
  </si>
  <si>
    <t>Spoj modulů (délka rámu)</t>
  </si>
  <si>
    <t>-6884943</t>
  </si>
  <si>
    <t>Poznámka k položce:_x000d_
4 strany</t>
  </si>
  <si>
    <t>104</t>
  </si>
  <si>
    <t>Pol239</t>
  </si>
  <si>
    <t>Spoj modulů venkovní gumový hříbek</t>
  </si>
  <si>
    <t>1337597048</t>
  </si>
  <si>
    <t>Poznámka k položce:_x000d_
3 strany (ne podlahy)</t>
  </si>
  <si>
    <t>105</t>
  </si>
  <si>
    <t>Pol240</t>
  </si>
  <si>
    <t>Podkladní plechy vyrovnávací</t>
  </si>
  <si>
    <t>mod</t>
  </si>
  <si>
    <t>2061171167</t>
  </si>
  <si>
    <t>Poznámka k položce:_x000d_
12 modulů + krček</t>
  </si>
  <si>
    <t>106</t>
  </si>
  <si>
    <t>Pol241</t>
  </si>
  <si>
    <t>Propojení modulů - elektro materiál</t>
  </si>
  <si>
    <t>869325190</t>
  </si>
  <si>
    <t>107</t>
  </si>
  <si>
    <t>Pol242</t>
  </si>
  <si>
    <t>Tepelná izolace minerální</t>
  </si>
  <si>
    <t>bal</t>
  </si>
  <si>
    <t>294055895</t>
  </si>
  <si>
    <t>108</t>
  </si>
  <si>
    <t>Pol243</t>
  </si>
  <si>
    <t>Vnitřní spoj modulů, podlah Cetris</t>
  </si>
  <si>
    <t>-2142415948</t>
  </si>
  <si>
    <t>Poznámka k položce:_x000d_
spoje podlah Cetris doplnění, +velká okna okraje</t>
  </si>
  <si>
    <t>109</t>
  </si>
  <si>
    <t>Pol244</t>
  </si>
  <si>
    <t>Vnitřní spoj modulů, podlah Fermacell</t>
  </si>
  <si>
    <t>773251528</t>
  </si>
  <si>
    <t>D7</t>
  </si>
  <si>
    <t>Doprava modulů</t>
  </si>
  <si>
    <t>110</t>
  </si>
  <si>
    <t>Pol245</t>
  </si>
  <si>
    <t xml:space="preserve">Doprava modulů na stavbu Plzeň, včetně nakládky ve výrobním závodě a projednání dopravy </t>
  </si>
  <si>
    <t>388</t>
  </si>
  <si>
    <t>Doprava modulů na stavbu Plzeň</t>
  </si>
  <si>
    <t>Poznámka k položce:_x000d_
moduly 12 ks + materiál pro atypy</t>
  </si>
  <si>
    <t>111</t>
  </si>
  <si>
    <t>Pol224</t>
  </si>
  <si>
    <t>Zakrytí modulů pro přepravu, smršťovací folie</t>
  </si>
  <si>
    <t>346</t>
  </si>
  <si>
    <t>Poznámka k položce:_x000d_
moduly obalit pro ochranu (volné stěny)</t>
  </si>
  <si>
    <t>Úpravy povrchů, podlahy a osazování výplní</t>
  </si>
  <si>
    <t>Úprava povrchů vnitřních</t>
  </si>
  <si>
    <t>112</t>
  </si>
  <si>
    <t>612325223</t>
  </si>
  <si>
    <t>Vápenocementová štuková omítka malých ploch do 1,0 m2 na stěnách</t>
  </si>
  <si>
    <t>1408887609</t>
  </si>
  <si>
    <t>Vápenocementová omítka jednotlivých malých ploch štuková na stěnách, plochy jednotlivě přes 0,25 do 1 m2</t>
  </si>
  <si>
    <t>113</t>
  </si>
  <si>
    <t>619995001</t>
  </si>
  <si>
    <t>Začištění omítek kolem oken, dveří, podlah nebo obkladů</t>
  </si>
  <si>
    <t>-1846275956</t>
  </si>
  <si>
    <t>Začištění omítek (s dodáním hmot) kolem oken, dveří, podlah, obkladů apod.</t>
  </si>
  <si>
    <t>1,104+2,22+2,22</t>
  </si>
  <si>
    <t>Podlahy a podlahové konstrukce</t>
  </si>
  <si>
    <t>114</t>
  </si>
  <si>
    <t>635111242</t>
  </si>
  <si>
    <t>Násyp pod podlahy z hrubého kameniva 16-32 se zhutněním</t>
  </si>
  <si>
    <t>Násyp ze štěrkopísku, písku nebo kameniva pod podlahy se zhutněním z kameniva hrubého 16-32</t>
  </si>
  <si>
    <t>Ostatní konstrukce a práce, bourání</t>
  </si>
  <si>
    <t>Lešení a stavební výtahy</t>
  </si>
  <si>
    <t>115</t>
  </si>
  <si>
    <t>949121111</t>
  </si>
  <si>
    <t>Montáž lešení lehkého kozového dílcového v do 1,2 m</t>
  </si>
  <si>
    <t>2059558782</t>
  </si>
  <si>
    <t>Montáž lešení lehkého kozového dílcového o výšce lešeňové podlahy do 1,2 m</t>
  </si>
  <si>
    <t>116</t>
  </si>
  <si>
    <t>949121211</t>
  </si>
  <si>
    <t>Příplatek k lešení lehkému kozovému dílcovému v do 1,2 m za první a ZKD den použití</t>
  </si>
  <si>
    <t>-1375707254</t>
  </si>
  <si>
    <t>Montáž lešení lehkého kozového dílcového Příplatek za první a každý další den použití lešení k ceně -1111</t>
  </si>
  <si>
    <t>2*30 'Přepočtené koeficientem množství</t>
  </si>
  <si>
    <t>117</t>
  </si>
  <si>
    <t>949121811</t>
  </si>
  <si>
    <t>Demontáž lešení lehkého kozového dílcového v do 1,2 m</t>
  </si>
  <si>
    <t>1530831881</t>
  </si>
  <si>
    <t>Demontáž lešení lehkého kozového dílcového o výšce lešeňové podlahy do 1,2 m</t>
  </si>
  <si>
    <t>Různé dokončovací konstrukce a práce pozemních staveb</t>
  </si>
  <si>
    <t>118</t>
  </si>
  <si>
    <t>952901111</t>
  </si>
  <si>
    <t>Vyčištění budov bytové a občanské výstavby při výšce podlaží do 4 m</t>
  </si>
  <si>
    <t>107673363</t>
  </si>
  <si>
    <t>Vyčištění budov nebo objektů před předáním do užívání budov bytové nebo občanské výstavby, světlé výšky podlaží do 4 m</t>
  </si>
  <si>
    <t>1NP</t>
  </si>
  <si>
    <t>47,86+5,25+6,83+3,59+4,52+2,51+1,13+19,94+7,74+7,54+7,57+4,86+48,37+3,44+11,71+4,69</t>
  </si>
  <si>
    <t>119</t>
  </si>
  <si>
    <t>952902611</t>
  </si>
  <si>
    <t>Čištění budov vysátí prachu z ostatních ploch</t>
  </si>
  <si>
    <t>-285378433</t>
  </si>
  <si>
    <t>Čištění budov při provádění oprav a udržovacích prací vysátím prachu z ostatních ploch</t>
  </si>
  <si>
    <t xml:space="preserve">podhled </t>
  </si>
  <si>
    <t>91,35</t>
  </si>
  <si>
    <t>120</t>
  </si>
  <si>
    <t>953943211</t>
  </si>
  <si>
    <t>Osazování hasicího přístroje</t>
  </si>
  <si>
    <t>-1850680710</t>
  </si>
  <si>
    <t>Osazování drobných kovových předmětů kotvených do stěny hasicího přístroje</t>
  </si>
  <si>
    <t>121</t>
  </si>
  <si>
    <t>4493211R</t>
  </si>
  <si>
    <t>přístroj hasicí ruční práškový 21A</t>
  </si>
  <si>
    <t>-299230901</t>
  </si>
  <si>
    <t>Bourání konstrukcí</t>
  </si>
  <si>
    <t>122</t>
  </si>
  <si>
    <t>968082015</t>
  </si>
  <si>
    <t>Vybourání plastových rámů oken včetně křídel plochy do 1 m2</t>
  </si>
  <si>
    <t>-1213325291</t>
  </si>
  <si>
    <t>Vybourání plastových rámů oken s křídly, dveřních zárubní, vrat rámu oken s křídly, plochy do 1 m2</t>
  </si>
  <si>
    <t>0,88*1,1</t>
  </si>
  <si>
    <t>Prorážení otvorů a ostatní bourací práce</t>
  </si>
  <si>
    <t>123</t>
  </si>
  <si>
    <t>971033641</t>
  </si>
  <si>
    <t>Vybourání otvorů ve zdivu cihelném pl do 4 m2 na MVC nebo MV tl do 300 mm</t>
  </si>
  <si>
    <t>1400146662</t>
  </si>
  <si>
    <t>Vybourání otvorů ve zdivu základovém nebo nadzákladovém z cihel, tvárnic, příčkovek z cihel pálených na maltu vápennou nebo vápenocementovou plochy do 4 m2, tl. do 300 mm</t>
  </si>
  <si>
    <t>0,16*1,104*2,22</t>
  </si>
  <si>
    <t>124</t>
  </si>
  <si>
    <t>974031664</t>
  </si>
  <si>
    <t>Vysekání rýh ve zdivu cihelném pro vtahování nosníků hl do 150 mm v do 150 mm</t>
  </si>
  <si>
    <t>1477740083</t>
  </si>
  <si>
    <t>Vysekání rýh ve zdivu cihelném na maltu vápennou nebo vápenocementovou pro vtahování nosníků do zdí, před vybouráním otvoru do hl. 150 mm, při v. nosníku do 150 mm</t>
  </si>
  <si>
    <t>2*1,5</t>
  </si>
  <si>
    <t>Přesun hmot a manipulace se sutí</t>
  </si>
  <si>
    <t>997</t>
  </si>
  <si>
    <t>Přesun sutě</t>
  </si>
  <si>
    <t>125</t>
  </si>
  <si>
    <t>997013211</t>
  </si>
  <si>
    <t>Vnitrostaveništní doprava suti a vybouraných hmot pro budovy v do 6 m ručně</t>
  </si>
  <si>
    <t>1463453058</t>
  </si>
  <si>
    <t>Vnitrostaveništní doprava suti a vybouraných hmot vodorovně do 50 m svisle ručně pro budovy a haly výšky do 6 m</t>
  </si>
  <si>
    <t>126</t>
  </si>
  <si>
    <t>997013501</t>
  </si>
  <si>
    <t>Odvoz suti a vybouraných hmot na skládku nebo meziskládku do 1 km se složením</t>
  </si>
  <si>
    <t>-978243980</t>
  </si>
  <si>
    <t>Odvoz suti a vybouraných hmot na skládku nebo meziskládku se složením, na vzdálenost do 1 km</t>
  </si>
  <si>
    <t>127</t>
  </si>
  <si>
    <t>997013509</t>
  </si>
  <si>
    <t>Příplatek k odvozu suti a vybouraných hmot na skládku ZKD 1 km přes 1 km</t>
  </si>
  <si>
    <t>68729806</t>
  </si>
  <si>
    <t>Odvoz suti a vybouraných hmot na skládku nebo meziskládku se složením, na vzdálenost Příplatek k ceně za každý další i započatý 1 km přes 1 km</t>
  </si>
  <si>
    <t>1,106*14 'Přepočtené koeficientem množství</t>
  </si>
  <si>
    <t>997013869</t>
  </si>
  <si>
    <t>Poplatek za uložení stavebního odpadu na recyklační skládce (skládkovné) ze směsí betonu, cihel a keramických výrobků kód odpadu 17 01 07</t>
  </si>
  <si>
    <t>-1629907005</t>
  </si>
  <si>
    <t>Poplatek za uložení stavebního odpadu na recyklační skládce (skládkovné) ze směsí nebo oddělených frakcí betonu, cihel a keramických výrobků zatříděného do Katalogu odpadů pod kódem 17 01 07</t>
  </si>
  <si>
    <t>998</t>
  </si>
  <si>
    <t>Přesun hmot</t>
  </si>
  <si>
    <t>129</t>
  </si>
  <si>
    <t>998012021</t>
  </si>
  <si>
    <t>Přesun hmot pro budovy monolitické v do 6 m</t>
  </si>
  <si>
    <t>615045149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</si>
  <si>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</si>
  <si>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PSV</t>
  </si>
  <si>
    <t>Práce a dodávky PSV</t>
  </si>
  <si>
    <t>712</t>
  </si>
  <si>
    <t>Povlakové krytiny</t>
  </si>
  <si>
    <t>712363354</t>
  </si>
  <si>
    <t>Povlakové krytiny střech do 10° z tvarovaných poplastovaných lišt délky 2 m stěnová lišta vyhnutá rš 70 mm</t>
  </si>
  <si>
    <t>-641606285</t>
  </si>
  <si>
    <t>Povlakové krytiny střech plochých do 10° z tvarovaných poplastovaných lišt pro mPVC stěnová lišta vyhnutá rš 71 mm</t>
  </si>
  <si>
    <t>1,8" KL13</t>
  </si>
  <si>
    <t>131</t>
  </si>
  <si>
    <t>712363356</t>
  </si>
  <si>
    <t>Povlakové krytiny střech do 10° z tvarovaných poplastovaných lišt délky 2 m okapnice široká rš 200 mm</t>
  </si>
  <si>
    <t>-1460786328</t>
  </si>
  <si>
    <t>Povlakové krytiny střech plochých do 10° z tvarovaných poplastovaných lišt pro mPVC okapnice rš 200 mm</t>
  </si>
  <si>
    <t>2*0,9" KL12</t>
  </si>
  <si>
    <t>998712101</t>
  </si>
  <si>
    <t>Přesun hmot tonážní tonážní pro krytiny povlakové v objektech v do 6 m</t>
  </si>
  <si>
    <t>-1086677947</t>
  </si>
  <si>
    <t>Přesun hmot pro povlakové krytiny stanovený z hmotnosti přesunovaného materiálu vodorovná dopravní vzdálenost do 50 m v objektech výšky do 6 m</t>
  </si>
  <si>
    <t>725</t>
  </si>
  <si>
    <t>Zdravotechnika - zařizovací předměty</t>
  </si>
  <si>
    <t>133</t>
  </si>
  <si>
    <t>Pol211</t>
  </si>
  <si>
    <t>Sestava vybavení pro výdej jídel</t>
  </si>
  <si>
    <t>1832367372</t>
  </si>
  <si>
    <t xml:space="preserve">Sestava vybavení pro výdej jídel </t>
  </si>
  <si>
    <t>Poznámka k položce:_x000d_
upřesnit (pult, dřez, myčka, mikrovlna, konvice, lednička)</t>
  </si>
  <si>
    <t>134</t>
  </si>
  <si>
    <t>Pol213</t>
  </si>
  <si>
    <t>Zásobník na papírové ručníky</t>
  </si>
  <si>
    <t>-2092962839</t>
  </si>
  <si>
    <t xml:space="preserve">Zásobník na papírové ručníky </t>
  </si>
  <si>
    <t>Poznámka k položce:_x000d_
upřesnit</t>
  </si>
  <si>
    <t>135</t>
  </si>
  <si>
    <t>Pol214</t>
  </si>
  <si>
    <t>Zásobník hygienických sáčků nerez</t>
  </si>
  <si>
    <t>-1780129193</t>
  </si>
  <si>
    <t xml:space="preserve">Zásobník hygienických sáčků </t>
  </si>
  <si>
    <t>136</t>
  </si>
  <si>
    <t>Pol215</t>
  </si>
  <si>
    <t>Osoušeč rukou elektrický</t>
  </si>
  <si>
    <t>1367329727</t>
  </si>
  <si>
    <t>137</t>
  </si>
  <si>
    <t>Pol216</t>
  </si>
  <si>
    <t>Háček nerezový dvojitý, lesk</t>
  </si>
  <si>
    <t>1123658604</t>
  </si>
  <si>
    <t>Poznámka k položce:_x000d_
3+1+3+2(jídlo)+1(úklid)</t>
  </si>
  <si>
    <t>138</t>
  </si>
  <si>
    <t>Pol217</t>
  </si>
  <si>
    <t>Zrcadlo 60x80cm</t>
  </si>
  <si>
    <t>942645395</t>
  </si>
  <si>
    <t>Poznámka k položce:_x000d_
1.05</t>
  </si>
  <si>
    <t>139</t>
  </si>
  <si>
    <t>Pol218</t>
  </si>
  <si>
    <t>Zrcadlo 200x60cm</t>
  </si>
  <si>
    <t>-1755140061</t>
  </si>
  <si>
    <t>Poznámka k položce:_x000d_
nad umyvadla pro děti ?</t>
  </si>
  <si>
    <t>140</t>
  </si>
  <si>
    <t>Pol219</t>
  </si>
  <si>
    <t xml:space="preserve">Dávkovač mýdla plastový </t>
  </si>
  <si>
    <t>175791624</t>
  </si>
  <si>
    <t>Poznámka k položce:_x000d_
2+1+2+1; upřesnit</t>
  </si>
  <si>
    <t>141</t>
  </si>
  <si>
    <t>Pol220</t>
  </si>
  <si>
    <t xml:space="preserve">WC štětka plast bílá </t>
  </si>
  <si>
    <t>342517586</t>
  </si>
  <si>
    <t>Poznámka k položce:_x000d_
dtto WC; upřesnit</t>
  </si>
  <si>
    <t>Pol221</t>
  </si>
  <si>
    <t>Držák na toaletní papír, bílá</t>
  </si>
  <si>
    <t>802595017</t>
  </si>
  <si>
    <t>Poznámka k položce:_x000d_
dtto WC</t>
  </si>
  <si>
    <t>143</t>
  </si>
  <si>
    <t>HZS2492</t>
  </si>
  <si>
    <t>Hodinová zúčtovací sazba pomocný dělník PSV</t>
  </si>
  <si>
    <t>-1353998490</t>
  </si>
  <si>
    <t>Hodinové zúčtovací sazby profesí PSV zednické výpomoci a pomocné práce PSV pomocný dělník PSV</t>
  </si>
  <si>
    <t>montáž prvků vybyvení viz. oddíl 725</t>
  </si>
  <si>
    <t>763</t>
  </si>
  <si>
    <t>Konstrukce suché výstavby</t>
  </si>
  <si>
    <t>763431001</t>
  </si>
  <si>
    <t>Montáž minerálního podhledu s vyjímatelnými panely vel. do 0,36 m2 na zavěšený viditelný rošt</t>
  </si>
  <si>
    <t>-1768093729</t>
  </si>
  <si>
    <t>Montáž podhledu minerálního včetně zavěšeného roštu viditelného s panely vyjímatelnými, velikosti panelů do 0,36 m2</t>
  </si>
  <si>
    <t>145</t>
  </si>
  <si>
    <t>763431801</t>
  </si>
  <si>
    <t>Demontáž minerálního podhledu zavěšeného na viditelném roštu</t>
  </si>
  <si>
    <t>1043623689</t>
  </si>
  <si>
    <t>Demontáž podhledu minerálního na zavěšeném na roštu viditelném</t>
  </si>
  <si>
    <t>763181311</t>
  </si>
  <si>
    <t>Montáž jednokřídlové kovové zárubně SDK příčka</t>
  </si>
  <si>
    <t>196</t>
  </si>
  <si>
    <t>Výplně otvorů konstrukcí ze sádrokartonových desek montáž zárubně kovové s konstrukcí jednokřídlové</t>
  </si>
  <si>
    <t>147</t>
  </si>
  <si>
    <t>Pol154</t>
  </si>
  <si>
    <t>Osazení zárubní kovových protipožárních do SDK příčky</t>
  </si>
  <si>
    <t>198</t>
  </si>
  <si>
    <t>55331589</t>
  </si>
  <si>
    <t>zárubeň jednokřídlá ocelová pro sádrokartonové příčky tl stěny 75-100mm rozměru 700/1970, 2100mm</t>
  </si>
  <si>
    <t>-1550499408</t>
  </si>
  <si>
    <t>149</t>
  </si>
  <si>
    <t>55331590</t>
  </si>
  <si>
    <t>zárubeň jednokřídlá ocelová pro sádrokartonové příčky tl stěny 75-100mm rozměru 800/1970, 2100mm</t>
  </si>
  <si>
    <t>-2097008829</t>
  </si>
  <si>
    <t>55331591</t>
  </si>
  <si>
    <t>zárubeň jednokřídlá ocelová pro sádrokartonové příčky tl stěny 75-100mm rozměru 900/1970, 2100mm</t>
  </si>
  <si>
    <t>491376367</t>
  </si>
  <si>
    <t>151</t>
  </si>
  <si>
    <t>553331R</t>
  </si>
  <si>
    <t>zárubeň jednokřídlá ocelová pro sádrokartonové příčky tl stěny 75-100mm rozměru 800/1970, 2100mm protipožární požadováno EW15DP1-C3</t>
  </si>
  <si>
    <t>929832431</t>
  </si>
  <si>
    <t>763182313</t>
  </si>
  <si>
    <t>Ostění oken z desek v SDK konstrukci hloubky do 0,3 m</t>
  </si>
  <si>
    <t>248</t>
  </si>
  <si>
    <t>Výplně otvorů konstrukcí ze sádrokartonových desek ostění oken z desek hloubky do 0,3 m</t>
  </si>
  <si>
    <t>153</t>
  </si>
  <si>
    <t>763121621</t>
  </si>
  <si>
    <t>Montáž desek tl 12,5 mm na nosnou kci SDK stěna předsazená</t>
  </si>
  <si>
    <t>-1907556121</t>
  </si>
  <si>
    <t>Stěna předsazená ze sádrokartonových desek montáž desek na nosnou konstrukci, tl. 12,5 mm</t>
  </si>
  <si>
    <t>obvodové stěny celkem (bez velkých otvorů)</t>
  </si>
  <si>
    <t>179,55</t>
  </si>
  <si>
    <t>5,60</t>
  </si>
  <si>
    <t>obvodové stěny sociálky, úklid, výdej jídel</t>
  </si>
  <si>
    <t>42,75</t>
  </si>
  <si>
    <t xml:space="preserve">dělící příčky běžné, vč. sociálky, sprchy, úklid, výdej jídel </t>
  </si>
  <si>
    <t>podélně všechny</t>
  </si>
  <si>
    <t>152,19</t>
  </si>
  <si>
    <t>příčně všechny</t>
  </si>
  <si>
    <t>242,82</t>
  </si>
  <si>
    <t>stěny sprchové</t>
  </si>
  <si>
    <t>11,40</t>
  </si>
  <si>
    <t>viz. skladba S3 vnější SDK impregnovaná</t>
  </si>
  <si>
    <t>260,840</t>
  </si>
  <si>
    <t>154</t>
  </si>
  <si>
    <t>59030027</t>
  </si>
  <si>
    <t>deska SDK protipožární DF tl 12,5mm</t>
  </si>
  <si>
    <t>668956944</t>
  </si>
  <si>
    <t>dělící příčky běžné</t>
  </si>
  <si>
    <t xml:space="preserve">odpočet sociálky, sprchy, úklid, výdej jídel </t>
  </si>
  <si>
    <t>-112,01</t>
  </si>
  <si>
    <t>479,55*1,05 'Přepočtené koeficientem množství</t>
  </si>
  <si>
    <t>155</t>
  </si>
  <si>
    <t>59030025</t>
  </si>
  <si>
    <t>deska SDK impregnovaná H2 tl 12,5mm</t>
  </si>
  <si>
    <t>438568605</t>
  </si>
  <si>
    <t>156</t>
  </si>
  <si>
    <t>59030034</t>
  </si>
  <si>
    <t>deska SDK protipožární impregnovaná DFH2 tl 12,5mm</t>
  </si>
  <si>
    <t>1229917202</t>
  </si>
  <si>
    <t xml:space="preserve">sociálky, sprchy, úklid, výdej jídel </t>
  </si>
  <si>
    <t>112,01</t>
  </si>
  <si>
    <t>154,76*1,05 'Přepočtené koeficientem množství</t>
  </si>
  <si>
    <t>157</t>
  </si>
  <si>
    <t>763131431</t>
  </si>
  <si>
    <t>SDK podhled deska 1xDF 12,5 bez izolace dvouvrstvá spodní kce profil CD+UD REI do 90</t>
  </si>
  <si>
    <t>Podhled ze sádrokartonových desek dvouvrstvá zavěšená spodní konstrukce z ocelových profilů CD, UD jednoduše opláštěná deskou protipožární DF, tl. 12,5 mm, bez izolace, REI do 90</t>
  </si>
  <si>
    <t>moduly-strop, krček-strop</t>
  </si>
  <si>
    <t>stropy celkem</t>
  </si>
  <si>
    <t>211,20</t>
  </si>
  <si>
    <t>stropy sociálky, úklid, výdej jídel</t>
  </si>
  <si>
    <t>-39,00</t>
  </si>
  <si>
    <t>763131471</t>
  </si>
  <si>
    <t>SDK podhled deska 1xDFH2 12,5 bez izolace dvouvrstvá spodní kce profil CD+UD REI do 90</t>
  </si>
  <si>
    <t>Podhled ze sádrokartonových desek dvouvrstvá zavěšená spodní konstrukce z ocelových profilů CD, UD jednoduše opláštěná deskou impregnovanou protipožární DFH2, tl. 12,5 mm, bez izolace, REI do 90</t>
  </si>
  <si>
    <t>39+41,7</t>
  </si>
  <si>
    <t>159</t>
  </si>
  <si>
    <t>763131751</t>
  </si>
  <si>
    <t>Montáž parotěsné zábrany do SDK podhledu</t>
  </si>
  <si>
    <t>1811536900</t>
  </si>
  <si>
    <t>Podhled ze sádrokartonových desek ostatní práce a konstrukce na podhledech ze sádrokartonových desek montáž parotěsné zábrany</t>
  </si>
  <si>
    <t>172,2+39+41,7</t>
  </si>
  <si>
    <t>160</t>
  </si>
  <si>
    <t>28329282</t>
  </si>
  <si>
    <t>fólie PE vyztužená Al vrstvou pro parotěsnou vrstvu 170g/m2</t>
  </si>
  <si>
    <t>658087945</t>
  </si>
  <si>
    <t>252,9*1,1235 'Přepočtené koeficientem množství</t>
  </si>
  <si>
    <t>161</t>
  </si>
  <si>
    <t>763131752</t>
  </si>
  <si>
    <t>Montáž jedné vrstvy tepelné izolace do SDK podhledu</t>
  </si>
  <si>
    <t>1813950029</t>
  </si>
  <si>
    <t>Podhled ze sádrokartonových desek ostatní práce a konstrukce na podhledech ze sádrokartonových desek montáž jedné vrstvy tepelné izolace</t>
  </si>
  <si>
    <t>162</t>
  </si>
  <si>
    <t>63148101</t>
  </si>
  <si>
    <t>deska tepelně izolační minerální univerzální λ=0,038-0,039 tl 50mm</t>
  </si>
  <si>
    <t>5357099</t>
  </si>
  <si>
    <t>252,9*1,02 'Přepočtené koeficientem množství</t>
  </si>
  <si>
    <t>163</t>
  </si>
  <si>
    <t>763131767</t>
  </si>
  <si>
    <t>Příplatek k SDK podhledu za výšku zavěšení přes 1,5 m</t>
  </si>
  <si>
    <t>1004111557</t>
  </si>
  <si>
    <t>Podhled ze sádrokartonových desek Příplatek k cenám za výšku zavěšení přes 1,5 m</t>
  </si>
  <si>
    <t>podhled snížený na 2500 (pro vedení instalací)</t>
  </si>
  <si>
    <t>41,70</t>
  </si>
  <si>
    <t>Pol114</t>
  </si>
  <si>
    <t>Stropní podhled přisazený venkovní, spodní kontrukce CD+UD, opláštění z desek cementotřískových</t>
  </si>
  <si>
    <t>Poznámka k položce:_x000d_
dva trojúhelníkové přesahy střechy</t>
  </si>
  <si>
    <t>165</t>
  </si>
  <si>
    <t>998763100</t>
  </si>
  <si>
    <t>Přesun hmot tonážní pro dřevostavby v objektech v do 6 m</t>
  </si>
  <si>
    <t>1439510502</t>
  </si>
  <si>
    <t>Přesun hmot pro dřevostavby stanovený z hmotnosti přesunovaného materiálu vodorovná dopravní vzdálenost do 50 m v objektech výšky do 6 m</t>
  </si>
  <si>
    <t>764</t>
  </si>
  <si>
    <t>Konstrukce klempířské</t>
  </si>
  <si>
    <t>166</t>
  </si>
  <si>
    <t>764002851</t>
  </si>
  <si>
    <t>Demontáž oplechování parapetů do suti</t>
  </si>
  <si>
    <t>-2138691275</t>
  </si>
  <si>
    <t>Demontáž klempířských konstrukcí oplechování parapetů do suti</t>
  </si>
  <si>
    <t>167</t>
  </si>
  <si>
    <t>76421640R</t>
  </si>
  <si>
    <t>Oplechování parapetů rovných mechanicky kotvené z Pz plechu rš 280 mm</t>
  </si>
  <si>
    <t>-1418787319</t>
  </si>
  <si>
    <t>5*2,6" KL5</t>
  </si>
  <si>
    <t>2,88" KL6</t>
  </si>
  <si>
    <t>1,6"KL7</t>
  </si>
  <si>
    <t>2*1,85" KL8</t>
  </si>
  <si>
    <t>2,05" KL9</t>
  </si>
  <si>
    <t>1,1" KL10</t>
  </si>
  <si>
    <t>1,55"KL11</t>
  </si>
  <si>
    <t>168</t>
  </si>
  <si>
    <t>764511601</t>
  </si>
  <si>
    <t>Žlab podokapní půlkruhový z Pz s povrchovou úpravou rš 250 mm</t>
  </si>
  <si>
    <t>-907512293</t>
  </si>
  <si>
    <t>Žlab podokapní z pozinkovaného plechu s povrchovou úpravou včetně háků a čel půlkruhový do rš 280 mm</t>
  </si>
  <si>
    <t>0,9" KL2</t>
  </si>
  <si>
    <t>169</t>
  </si>
  <si>
    <t>764511602</t>
  </si>
  <si>
    <t>Žlab podokapní půlkruhový z Pz s povrchovou úpravou rš 330 mm</t>
  </si>
  <si>
    <t>887282741</t>
  </si>
  <si>
    <t>Žlab podokapní z pozinkovaného plechu s povrchovou úpravou včetně háků a čel půlkruhový rš 330 mm</t>
  </si>
  <si>
    <t>31" KL1</t>
  </si>
  <si>
    <t>170</t>
  </si>
  <si>
    <t>764518621</t>
  </si>
  <si>
    <t>Svody kruhové včetně objímek, kolen, odskoků z Pz s povrchovou úpravou průměru do 90 mm</t>
  </si>
  <si>
    <t>-1464664518</t>
  </si>
  <si>
    <t>Svod z pozinkovaného plechu s upraveným povrchem včetně objímek, kolen a odskoků kruhový, průměru do 90 mm</t>
  </si>
  <si>
    <t>3*3,2" KL4</t>
  </si>
  <si>
    <t>171</t>
  </si>
  <si>
    <t>764518622</t>
  </si>
  <si>
    <t>Svody kruhové včetně objímek, kolen, odskoků z Pz s povrchovou úpravou průměru 100 mm</t>
  </si>
  <si>
    <t>-1096628922</t>
  </si>
  <si>
    <t>Svod z pozinkovaného plechu s upraveným povrchem včetně objímek, kolen a odskoků kruhový, průměru 100 mm</t>
  </si>
  <si>
    <t>3*3,5" KL3</t>
  </si>
  <si>
    <t>172</t>
  </si>
  <si>
    <t>KL14</t>
  </si>
  <si>
    <t>Větrací mřížka do stávajícího kazetového podhledu, rozměr 600/150mm, D+M</t>
  </si>
  <si>
    <t>955043533</t>
  </si>
  <si>
    <t>Větrací mřížka do stávajícího kazetového podhledu, rozměr 600/150mm</t>
  </si>
  <si>
    <t>173</t>
  </si>
  <si>
    <t>998764101</t>
  </si>
  <si>
    <t>Přesun hmot tonážní pro konstrukce klempířské v objektech v do 6 m</t>
  </si>
  <si>
    <t>-2005221845</t>
  </si>
  <si>
    <t>Přesun hmot pro konstrukce klempířské stanovený z hmotnosti přesunovaného materiálu vodorovná dopravní vzdálenost do 50 m v objektech výšky do 6 m</t>
  </si>
  <si>
    <t>766</t>
  </si>
  <si>
    <t>Konstrukce truhlářské</t>
  </si>
  <si>
    <t>174</t>
  </si>
  <si>
    <t>766660001</t>
  </si>
  <si>
    <t>Montáž dveřních křídel otvíravých jednokřídlových š do 0,8 m do ocelové zárubně</t>
  </si>
  <si>
    <t>212</t>
  </si>
  <si>
    <t>Montáž dveřních křídel dřevěných nebo plastových otevíravých do ocelové zárubně povrchově upravených jednokřídlových, šířky do 800 mm</t>
  </si>
  <si>
    <t>175</t>
  </si>
  <si>
    <t>61162085</t>
  </si>
  <si>
    <t>dveře jednokřídlé dřevotřískové povrch laminátový plné 700x1970-2100mm</t>
  </si>
  <si>
    <t>-2130237814</t>
  </si>
  <si>
    <t>176</t>
  </si>
  <si>
    <t>61162086</t>
  </si>
  <si>
    <t>dveře jednokřídlé dřevotřískové povrch laminátový plné 800x1970-2100mm</t>
  </si>
  <si>
    <t>-57407269</t>
  </si>
  <si>
    <t>177</t>
  </si>
  <si>
    <t>766660351</t>
  </si>
  <si>
    <t>Montáž posuvných dveří jednokřídlových průchozí výšky do 2,5 m a šířky do 800 mm do pojezdu na stěnu</t>
  </si>
  <si>
    <t>214</t>
  </si>
  <si>
    <t>Montáž dveřních křídel dřevěných nebo plastových posuvných dveří do pojezdu na stěnu výšky do 2,5 m jednokřídlových, průchozí šířky do 800 mm</t>
  </si>
  <si>
    <t>178</t>
  </si>
  <si>
    <t>Pol167</t>
  </si>
  <si>
    <t xml:space="preserve">Dveře vnitřní  800/1970 CPL - posuvné po stěně, barva šedá</t>
  </si>
  <si>
    <t>-1445078399</t>
  </si>
  <si>
    <t>Poznámka k položce:_x000d_
1.02, 1.16 logopedie</t>
  </si>
  <si>
    <t>179</t>
  </si>
  <si>
    <t>766660352</t>
  </si>
  <si>
    <t>Montáž posuvných dveří jednokřídlových průchozí výšky do 2,5 m a šířky do 1200 mm do pojezdu na stěnu</t>
  </si>
  <si>
    <t>630847969</t>
  </si>
  <si>
    <t>Montáž dveřních křídel dřevěných nebo plastových posuvných dveří do pojezdu na stěnu výšky do 2,5 m jednokřídlových, průchozí šířky přes 800 do 1200 mm</t>
  </si>
  <si>
    <t>180</t>
  </si>
  <si>
    <t>Pol168</t>
  </si>
  <si>
    <t xml:space="preserve">Dveře vnitřní  900/1970 CPL - posuvné po stěně, barva šedá</t>
  </si>
  <si>
    <t>-1893523033</t>
  </si>
  <si>
    <t>Poznámka k položce:_x000d_
1.12 výdej jídel</t>
  </si>
  <si>
    <t>181</t>
  </si>
  <si>
    <t>766660021</t>
  </si>
  <si>
    <t>Montáž dveřních křídel otvíravých jednokřídlových š do 0,8 m požárních do ocelové zárubně</t>
  </si>
  <si>
    <t>216</t>
  </si>
  <si>
    <t>Montáž dveřních křídel dřevěných nebo plastových otevíravých do ocelové zárubně protipožárních jednokřídlových, šířky do 800 mm</t>
  </si>
  <si>
    <t>182</t>
  </si>
  <si>
    <t>61162098</t>
  </si>
  <si>
    <t>dveře jednokřídlé dřevotřískové protipožární EI (EW) 30 D3 povrch laminátový plné 800x1970-2100mm</t>
  </si>
  <si>
    <t>1005970685</t>
  </si>
  <si>
    <t>183</t>
  </si>
  <si>
    <t>766660511</t>
  </si>
  <si>
    <t>Montáž vchodových dveří jednokřídlových bez nadsvětlíku do dřevěné kce</t>
  </si>
  <si>
    <t>218</t>
  </si>
  <si>
    <t>Montáž dveřních křídel dřevěných nebo plastových vchodových dveří včetně rámu do dřevěných konstrukcí jednokřídlových bez nadsvětlíku</t>
  </si>
  <si>
    <t>184</t>
  </si>
  <si>
    <t>Pol169</t>
  </si>
  <si>
    <t>Dveře vchodové, plné, otevíravé, hladké, 1kř, materiál plastový profil, včetně zárubně plastové rámové, Uw max = 1,5 W/m2K, EW30DP1</t>
  </si>
  <si>
    <t>1616597197</t>
  </si>
  <si>
    <t>185</t>
  </si>
  <si>
    <t>Pol172</t>
  </si>
  <si>
    <t>Mřížka do dveří kovová</t>
  </si>
  <si>
    <t>234</t>
  </si>
  <si>
    <t>186</t>
  </si>
  <si>
    <t>766660717</t>
  </si>
  <si>
    <t>Montáž dveřních křídel samozavírače na ocelovou zárubeň</t>
  </si>
  <si>
    <t>236</t>
  </si>
  <si>
    <t>Montáž dveřních doplňků samozavírače na zárubeň ocelovou</t>
  </si>
  <si>
    <t>187</t>
  </si>
  <si>
    <t>5491726R</t>
  </si>
  <si>
    <t xml:space="preserve">samozavírač dveří hydraulický </t>
  </si>
  <si>
    <t>189896856</t>
  </si>
  <si>
    <t>188</t>
  </si>
  <si>
    <t>Pol174</t>
  </si>
  <si>
    <t>Skříň vestavěná do niky 1600/2845/750, s dveřmi otv. pro vestavbu vybavení pro ÚT a TUV, D+M</t>
  </si>
  <si>
    <t>238</t>
  </si>
  <si>
    <t>Poznámka k položce:_x000d_
1.08 nika u haly</t>
  </si>
  <si>
    <t>189</t>
  </si>
  <si>
    <t>Pol175</t>
  </si>
  <si>
    <t>Kování zapuštěné madlo nerez mat</t>
  </si>
  <si>
    <t>240</t>
  </si>
  <si>
    <t>Poznámka k položce:_x000d_
pro posuvné dveře</t>
  </si>
  <si>
    <t>190</t>
  </si>
  <si>
    <t>Pol176</t>
  </si>
  <si>
    <t>Kování rozetové nerez mat</t>
  </si>
  <si>
    <t>242</t>
  </si>
  <si>
    <t>Poznámka k položce:_x000d_
dveře vnitřní 1kř.</t>
  </si>
  <si>
    <t>191</t>
  </si>
  <si>
    <t>Pol177</t>
  </si>
  <si>
    <t>Kování rozetové WC nerez mat</t>
  </si>
  <si>
    <t>244</t>
  </si>
  <si>
    <t>Poznámka k položce:_x000d_
1.06 sociálka personál</t>
  </si>
  <si>
    <t>192</t>
  </si>
  <si>
    <t>766694112</t>
  </si>
  <si>
    <t>Montáž parapetních desek dřevěných nebo plastových šířky do 30 cm délky do 1,6 m</t>
  </si>
  <si>
    <t>328128578</t>
  </si>
  <si>
    <t>Montáž ostatních truhlářských konstrukcí parapetních desek dřevěných nebo plastových šířky do 300 mm, délky přes 1000 do 1600 mm</t>
  </si>
  <si>
    <t>193</t>
  </si>
  <si>
    <t>766694113</t>
  </si>
  <si>
    <t>Montáž parapetních desek dřevěných nebo plastových šířky do 30 cm délky do 2,6 m</t>
  </si>
  <si>
    <t>-587557514</t>
  </si>
  <si>
    <t>Montáž ostatních truhlářských konstrukcí parapetních desek dřevěných nebo plastových šířky do 300 mm, délky přes 1600 do 2600 mm</t>
  </si>
  <si>
    <t>194</t>
  </si>
  <si>
    <t>60794100</t>
  </si>
  <si>
    <t>parapet dřevotřískový vnitřní povrch laminátový š 150mm</t>
  </si>
  <si>
    <t>654470758</t>
  </si>
  <si>
    <t>1,8+1,8+2+1,075+1,5</t>
  </si>
  <si>
    <t>195</t>
  </si>
  <si>
    <t>60794121</t>
  </si>
  <si>
    <t>koncovka PVC k parapetním dřevotřískovým deskám 600mm</t>
  </si>
  <si>
    <t>-94653404</t>
  </si>
  <si>
    <t>998766101</t>
  </si>
  <si>
    <t>Přesun hmot tonážní pro konstrukce truhlářské v objektech v do 6 m</t>
  </si>
  <si>
    <t>-94354369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</si>
  <si>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</si>
  <si>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</si>
  <si>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</si>
  <si>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197</t>
  </si>
  <si>
    <t>Pol178</t>
  </si>
  <si>
    <t>Příprava pro osazení oken - zpevnění hranoly</t>
  </si>
  <si>
    <t>246</t>
  </si>
  <si>
    <t>767620112</t>
  </si>
  <si>
    <t>Montáž oken kovových zdvojených pevných do panelů nebo ocelové konstrukce plochy do 1,5 m2</t>
  </si>
  <si>
    <t>-134236141</t>
  </si>
  <si>
    <t>Montáž oken zdvojených z hliníkových nebo ocelových profilů na polyuretanovou pěnu pevných do celostěnových panelů nebo ocelové konstrukce, plochy přes 0,6 do 1,5 m2</t>
  </si>
  <si>
    <t>O13,14</t>
  </si>
  <si>
    <t>2*0,7+1,1*0,7</t>
  </si>
  <si>
    <t>199</t>
  </si>
  <si>
    <t>O13</t>
  </si>
  <si>
    <t>Al okno trojsklo, pevné okno 2000/700, červené, Ug=1,0 EI15_viz. odkaz O13</t>
  </si>
  <si>
    <t>1025868516</t>
  </si>
  <si>
    <t>200</t>
  </si>
  <si>
    <t>O14</t>
  </si>
  <si>
    <t>Al okno trojsklo, pevné okno 1100/700, červené, Ug=1,0 EI15_viz. odkaz O14</t>
  </si>
  <si>
    <t>-882439947</t>
  </si>
  <si>
    <t>201</t>
  </si>
  <si>
    <t>767620113</t>
  </si>
  <si>
    <t>Montáž oken kovových zdvojených pevných do panelů nebo ocelové konstrukce plochy do 2,5 m2</t>
  </si>
  <si>
    <t>250</t>
  </si>
  <si>
    <t>Montáž oken zdvojených z hliníkových nebo ocelových profilů na polyuretanovou pěnu pevných do celostěnových panelů nebo ocelové konstrukce, plochy přes 1,5 do 2,5 m2</t>
  </si>
  <si>
    <t>Poznámka k položce:_x000d_
O13,O14</t>
  </si>
  <si>
    <t>O15</t>
  </si>
  <si>
    <t>1,52*1,5</t>
  </si>
  <si>
    <t>202</t>
  </si>
  <si>
    <t>Al okno trojsklo, pevné okno 1520/1500, červené, Ug=1,0 EI15_viz. odkaz O15</t>
  </si>
  <si>
    <t>68309419</t>
  </si>
  <si>
    <t>203</t>
  </si>
  <si>
    <t>767620114</t>
  </si>
  <si>
    <t>Montáž oken kovových zdvojených pevných do panelů nebo ocelové konstrukce plochy přes 2,5 m2</t>
  </si>
  <si>
    <t>252</t>
  </si>
  <si>
    <t>Montáž oken zdvojených z hliníkových nebo ocelových profilů na polyuretanovou pěnu pevných do celostěnových panelů nebo ocelové konstrukce, plochy přes 2,5 m2</t>
  </si>
  <si>
    <t>Poznámka k položce:_x000d_
O10,O11,O15</t>
  </si>
  <si>
    <t>O10,11</t>
  </si>
  <si>
    <t>1,8*1,845*2</t>
  </si>
  <si>
    <t>204</t>
  </si>
  <si>
    <t>O10</t>
  </si>
  <si>
    <t>Al okno trojsklo, pevné okno 1800/1845, červené, Ug=1,0 EI15_viz. odkaz O10</t>
  </si>
  <si>
    <t>soub</t>
  </si>
  <si>
    <t>1588463420</t>
  </si>
  <si>
    <t>205</t>
  </si>
  <si>
    <t>O11</t>
  </si>
  <si>
    <t>Al okno trojsklo, pevné okno 1800/1845, červené, Ug=1,0 EI15_viz. odkaz O11</t>
  </si>
  <si>
    <t>-1002218424</t>
  </si>
  <si>
    <t>206</t>
  </si>
  <si>
    <t>767640224</t>
  </si>
  <si>
    <t>Montáž dveří kovových vchodových dvoukřídlových s pevným bočním dílem a nadsvětlíkem</t>
  </si>
  <si>
    <t>254</t>
  </si>
  <si>
    <t>Montáž dveří kovových vchodových dvoukřídlové s pevným bočním dílem a nadsvětlíkem</t>
  </si>
  <si>
    <t>O4</t>
  </si>
  <si>
    <t>207</t>
  </si>
  <si>
    <t>Al sestava dveřní, trojsklo, 2kř_dveře +nadsvětlík, sestava 1970/2845, červené, bezp_viz. odkaz O4</t>
  </si>
  <si>
    <t>1106516481</t>
  </si>
  <si>
    <t>208</t>
  </si>
  <si>
    <t>767640222</t>
  </si>
  <si>
    <t>Montáž dveří kovových vchodových dvoukřídlových s nadsvětlíkem</t>
  </si>
  <si>
    <t>664720300</t>
  </si>
  <si>
    <t>Montáž dveří kovových vchodových dvoukřídlové s nadsvětlíkem</t>
  </si>
  <si>
    <t>O1,2,3,5,6,7,8,9</t>
  </si>
  <si>
    <t>209</t>
  </si>
  <si>
    <t>O1</t>
  </si>
  <si>
    <t>Al sestava trojsklo, pevné okno 2 díly, červené, sestava 2570/2845, 1 díl EI15, bezp_viz. odkaz O1</t>
  </si>
  <si>
    <t>938878641</t>
  </si>
  <si>
    <t>210</t>
  </si>
  <si>
    <t>O2</t>
  </si>
  <si>
    <t>Al sestava trojsklo, pevné okno+dveře OS+nadsvětlík, červené, sestava 2570/2845, bezp_viz. odkaz O2</t>
  </si>
  <si>
    <t>-1193243010</t>
  </si>
  <si>
    <t>211</t>
  </si>
  <si>
    <t>O3</t>
  </si>
  <si>
    <t>Al sestava trojsklo, pevné okno+dveře OS+nadsvětlík, červené, sestava 2570/2845, bezp_viz. odkaz O3</t>
  </si>
  <si>
    <t>1010557585</t>
  </si>
  <si>
    <t>O5</t>
  </si>
  <si>
    <t>Al sestava trojsklo, pevné okno+dveře OS+nadsvětlík, červené, sestava 2865/2845, bezp_viz. odkaz O5</t>
  </si>
  <si>
    <t>-1983252353</t>
  </si>
  <si>
    <t>213</t>
  </si>
  <si>
    <t>O6</t>
  </si>
  <si>
    <t>Al sestava trojsklo, pevné okno+dveře OS+nadsvětlík, červené, sestava 2570/2845, bezp_viz. odkaz O6</t>
  </si>
  <si>
    <t>408470272</t>
  </si>
  <si>
    <t>O7</t>
  </si>
  <si>
    <t>Al sestava trojsklo, pevné okno+dveře OS+nadsvětlík, červené, sestava 2570/2845, bezp_viz. odkaz O7</t>
  </si>
  <si>
    <t>675239448</t>
  </si>
  <si>
    <t>215</t>
  </si>
  <si>
    <t>O8</t>
  </si>
  <si>
    <t>Al sestava trojsklo, pevné okno+dveře vnější+nadsvětlík, červené, sestava 2570/2845, bezp_viz. odkaz O8</t>
  </si>
  <si>
    <t>-498688731</t>
  </si>
  <si>
    <t>O9</t>
  </si>
  <si>
    <t>Al sestava trojsklo, pevné okno+dveře OS+nadsvětlík, červené, sestava 1545/2845, bezp_viz. odkaz O9</t>
  </si>
  <si>
    <t>-1704997333</t>
  </si>
  <si>
    <t>217</t>
  </si>
  <si>
    <t>Pol199</t>
  </si>
  <si>
    <t>Prahy vnější kovové k okenním a dveřním sestavám D+M</t>
  </si>
  <si>
    <t>296</t>
  </si>
  <si>
    <t>Poznámka k položce:_x000d_
O1,O2,O3,O4,O5,O6,O7,O8,O9</t>
  </si>
  <si>
    <t>767531111</t>
  </si>
  <si>
    <t>Montáž vstupních kovových nebo plastových rohoží čistících zón</t>
  </si>
  <si>
    <t>803216346</t>
  </si>
  <si>
    <t>Montáž vstupních čistících zón z rohoží kovových nebo plastových</t>
  </si>
  <si>
    <t>vnitřní rohož</t>
  </si>
  <si>
    <t>2*3</t>
  </si>
  <si>
    <t>vnější rohože</t>
  </si>
  <si>
    <t>2*0,6+1*0,6</t>
  </si>
  <si>
    <t>219</t>
  </si>
  <si>
    <t>767531121</t>
  </si>
  <si>
    <t>Osazení zapuštěného rámu z L profilů k čistícím rohožím</t>
  </si>
  <si>
    <t>-288588339</t>
  </si>
  <si>
    <t>Montáž vstupních čistících zón z rohoží osazení rámu mosazného nebo hliníkového zapuštěného z L profilů</t>
  </si>
  <si>
    <t>2*(2+3)</t>
  </si>
  <si>
    <t>2*(2+0,6)+2*(1+0,6)</t>
  </si>
  <si>
    <t>220</t>
  </si>
  <si>
    <t>Pol202</t>
  </si>
  <si>
    <t>Rohož vnitřní 2000/3000 (rám+technický koberec)</t>
  </si>
  <si>
    <t>-44362267</t>
  </si>
  <si>
    <t xml:space="preserve">Rohož vnitřní 2000/3000 (rám+technický koberec) </t>
  </si>
  <si>
    <t>Poznámka k položce:_x000d_
Floma Fiona</t>
  </si>
  <si>
    <t>221</t>
  </si>
  <si>
    <t>Pol80</t>
  </si>
  <si>
    <t xml:space="preserve">Rohožka venkovní 2000/600 (rám L+rošt tahokov) </t>
  </si>
  <si>
    <t>730145957</t>
  </si>
  <si>
    <t>222</t>
  </si>
  <si>
    <t>Pol81</t>
  </si>
  <si>
    <t xml:space="preserve">Rohožka venkovní 1000/600 (rám L+rošt tahokov) </t>
  </si>
  <si>
    <t>-456971496</t>
  </si>
  <si>
    <t>Poznámka k položce:_x000d_
Rozprostření ornice, úprava terénu pohrabáním_x000d_
Osetí travním semenem parková směs_x000d_
Sadové úpravy_x000d_
Inženýrské sítě areálové_x000d_
Inženýrské sítě -napojení na veřejnou část_x000d_
Kanalizačí šachty, revizní šachty_x000d_
Výústní objekty do řeky</t>
  </si>
  <si>
    <t>223</t>
  </si>
  <si>
    <t>998767101</t>
  </si>
  <si>
    <t>Přesun hmot tonážní pro zámečnické konstrukce v objektech v do 6 m</t>
  </si>
  <si>
    <t>838643090</t>
  </si>
  <si>
    <t>Přesun hmot pro zámečnické konstrukce stanovený z hmotnosti přesunovaného materiálu vodorovná dopravní vzdálenost do 50 m v objektech výšky do 6 m</t>
  </si>
  <si>
    <t>771</t>
  </si>
  <si>
    <t>Podlahy z dlaždic</t>
  </si>
  <si>
    <t>224</t>
  </si>
  <si>
    <t>771573913</t>
  </si>
  <si>
    <t>Oprava podlah z keramických lepených do 12 ks/m2</t>
  </si>
  <si>
    <t>1534825031</t>
  </si>
  <si>
    <t>Opravy podlah z dlaždic keramických lepených při velikosti dlaždic přes 9 do 12 ks/m2</t>
  </si>
  <si>
    <t xml:space="preserve">doplnění ker dlažby v místě napojení krčku </t>
  </si>
  <si>
    <t>225</t>
  </si>
  <si>
    <t>59761003</t>
  </si>
  <si>
    <t>dlažba keramická hutná hladká do interiéru přes 9 do 12ks/m2</t>
  </si>
  <si>
    <t>-2099781494</t>
  </si>
  <si>
    <t>4*0,3*0,3</t>
  </si>
  <si>
    <t>0,36*1,1 'Přepočtené koeficientem množství</t>
  </si>
  <si>
    <t>226</t>
  </si>
  <si>
    <t>771591112</t>
  </si>
  <si>
    <t>Izolace pod dlažbu nátěrem nebo stěrkou ve dvou vrstvách</t>
  </si>
  <si>
    <t>Izolace podlahy pod dlažbu nátěrem nebo stěrkou ve dvou vrstvách</t>
  </si>
  <si>
    <t>Poznámka k položce:_x000d_
sociálky, úklid, výdej jídla / podlahy, stěny sprchy</t>
  </si>
  <si>
    <t>227</t>
  </si>
  <si>
    <t>776421312</t>
  </si>
  <si>
    <t>Montáž přechodových šroubovaných lišt</t>
  </si>
  <si>
    <t>Montáž lišt přechodových šroubovaných</t>
  </si>
  <si>
    <t>Poznámka k položce:_x000d_
typ nezadán, koef. 1,1x</t>
  </si>
  <si>
    <t>228</t>
  </si>
  <si>
    <t>55343120</t>
  </si>
  <si>
    <t>profil přechodový Al vrtaný 30mm stříbro</t>
  </si>
  <si>
    <t>-364672740</t>
  </si>
  <si>
    <t>229</t>
  </si>
  <si>
    <t>998771101</t>
  </si>
  <si>
    <t>Přesun hmot tonážní pro podlahy z dlaždic v objektech v do 6 m</t>
  </si>
  <si>
    <t>-1224419560</t>
  </si>
  <si>
    <t>Přesun hmot pro podlahy z dlaždic stanovený z hmotnosti přesunovaného materiálu vodorovná dopravní vzdálenost do 50 m v objektech výšky do 6 m</t>
  </si>
  <si>
    <t>776</t>
  </si>
  <si>
    <t>Podlahy povlakové</t>
  </si>
  <si>
    <t>230</t>
  </si>
  <si>
    <t>776111311</t>
  </si>
  <si>
    <t>Vysátí podkladu povlakových podlah</t>
  </si>
  <si>
    <t>-418249433</t>
  </si>
  <si>
    <t>Příprava podkladu vysátí podlah</t>
  </si>
  <si>
    <t>231</t>
  </si>
  <si>
    <t>776121111</t>
  </si>
  <si>
    <t>Vodou ředitelná penetrace savého podkladu povlakových podlah ředěná v poměru 1:3</t>
  </si>
  <si>
    <t>-1595844247</t>
  </si>
  <si>
    <t>Příprava podkladu penetrace vodou ředitelná na savý podklad (válečkováním) ředěná v poměru 1:3 podlah</t>
  </si>
  <si>
    <t>232</t>
  </si>
  <si>
    <t>776141111</t>
  </si>
  <si>
    <t>Vyrovnání podkladu povlakových podlah stěrkou pevnosti 20 MPa tl 3 mm</t>
  </si>
  <si>
    <t>-786911927</t>
  </si>
  <si>
    <t>Příprava podkladu vyrovnání samonivelační stěrkou podlah min.pevnosti 20 MPa, tloušťky do 3 mm</t>
  </si>
  <si>
    <t>233</t>
  </si>
  <si>
    <t>776241111</t>
  </si>
  <si>
    <t>Lepení hladkých (bez vzoru) pásů ze sametového vinylu</t>
  </si>
  <si>
    <t>Montáž podlahovin ze sametového vinylu lepením pásů hladkých (bez vzoru)</t>
  </si>
  <si>
    <t>Poznámka k položce:_x000d_
podlahy celkem (včetně sociálek)</t>
  </si>
  <si>
    <t>28411013</t>
  </si>
  <si>
    <t>PVC vinyl heterogenní protiskluzná tl 2,00mm, nášlapná vrstva 0,70mm, třída zátěže 34/43, otlak do 0,05mm, R11, hořlavost Bfl S1</t>
  </si>
  <si>
    <t>1570633887</t>
  </si>
  <si>
    <t>Poznámka k položce:_x000d_
koeficient 1,15x, upřesnit, vzorkovat</t>
  </si>
  <si>
    <t>235</t>
  </si>
  <si>
    <t>776411111</t>
  </si>
  <si>
    <t>Montáž obvodových soklíků výšky do 80 mm</t>
  </si>
  <si>
    <t>-1819696482</t>
  </si>
  <si>
    <t>Montáž soklíků lepením obvodových, výšky do 80 mm</t>
  </si>
  <si>
    <t>28411009</t>
  </si>
  <si>
    <t>lišta soklová PVC 18x80mm</t>
  </si>
  <si>
    <t>-4848247</t>
  </si>
  <si>
    <t>160*1,02 'Přepočtené koeficientem množství</t>
  </si>
  <si>
    <t>237</t>
  </si>
  <si>
    <t>998776101</t>
  </si>
  <si>
    <t>Přesun hmot tonážní pro podlahy povlakové v objektech v do 6 m</t>
  </si>
  <si>
    <t>211511046</t>
  </si>
  <si>
    <t>Přesun hmot pro podlahy povlakové stanovený z hmotnosti přesunovaného materiálu vodorovná dopravní vzdálenost do 50 m v objektech výšky do 6 m</t>
  </si>
  <si>
    <t>781</t>
  </si>
  <si>
    <t>Dokončovací práce - obklady</t>
  </si>
  <si>
    <t>781474115</t>
  </si>
  <si>
    <t>Montáž obkladů vnitřních keramických hladkých do 25 ks/m2 lepených flexibilním lepidlem</t>
  </si>
  <si>
    <t>Montáž obkladů vnitřních stěn z dlaždic keramických lepených flexibilním lepidlem maloformátových hladkých přes 22 do 25 ks/m2</t>
  </si>
  <si>
    <t>Poznámka k položce:_x000d_
sociálky, úklid, výdej jídla, …2m, sprchy 2,5m</t>
  </si>
  <si>
    <t>239</t>
  </si>
  <si>
    <t>59761039</t>
  </si>
  <si>
    <t>obklad keramický hladký přes 22 do 25ks/m2</t>
  </si>
  <si>
    <t>-671192606</t>
  </si>
  <si>
    <t>Poznámka k položce:_x000d_
typ nezadán, např.Voloer One šedá antracit, světle šedá, koef. 1,1x</t>
  </si>
  <si>
    <t>99,22*1,1 'Přepočtené koeficientem množství</t>
  </si>
  <si>
    <t>Pol151</t>
  </si>
  <si>
    <t>Lišta ukončovací k obkladu</t>
  </si>
  <si>
    <t>241</t>
  </si>
  <si>
    <t>998781101</t>
  </si>
  <si>
    <t>Přesun hmot tonážní pro obklady keramické v objektech v do 6 m</t>
  </si>
  <si>
    <t>-1303898928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</si>
  <si>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</si>
  <si>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</si>
  <si>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</si>
  <si>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Pol152</t>
  </si>
  <si>
    <t>Nátěr podhledů venkovních akrylátový RAL…</t>
  </si>
  <si>
    <t>Poznámka k položce:_x000d_
střechy u dvou vstupů</t>
  </si>
  <si>
    <t>784</t>
  </si>
  <si>
    <t>Dokončovací práce - malby a tapety</t>
  </si>
  <si>
    <t>243</t>
  </si>
  <si>
    <t>784181121</t>
  </si>
  <si>
    <t>Hloubková jednonásobná bezbarvá penetrace podkladu v místnostech výšky do 3,80 m</t>
  </si>
  <si>
    <t>651424978</t>
  </si>
  <si>
    <t>Penetrace podkladu jednonásobná hloubková akrylátová bezbarvá v místnostech výšky do 3,80 m</t>
  </si>
  <si>
    <t>784221101</t>
  </si>
  <si>
    <t>Dvojnásobné bílé malby ze směsí za sucha dobře otěruvzdorných v místnostech do 3,80 m</t>
  </si>
  <si>
    <t>Malby z malířských směsí otěruvzdorných za sucha dvojnásobné, bílé za sucha otěruvzdorné dobře v místnostech výšky do 3,80 m</t>
  </si>
  <si>
    <t>stropy</t>
  </si>
  <si>
    <t>211.2</t>
  </si>
  <si>
    <t>obvodové stěny</t>
  </si>
  <si>
    <t>227,90</t>
  </si>
  <si>
    <t>příčky</t>
  </si>
  <si>
    <t>406,41</t>
  </si>
  <si>
    <t>obklady odpočet</t>
  </si>
  <si>
    <t>-90,20</t>
  </si>
  <si>
    <t>245</t>
  </si>
  <si>
    <t>784221153</t>
  </si>
  <si>
    <t>Příplatek k cenám 2x maleb za sucha otěruvzdorných za barevnou malbu v odstínu středně sytém</t>
  </si>
  <si>
    <t>Malby z malířských směsí otěruvzdorných za sucha Příplatek k cenám dvojnásobných maleb na tónovacích automatech, v odstínu středně sytém</t>
  </si>
  <si>
    <t>786</t>
  </si>
  <si>
    <t>Dokončovací práce - čalounické úpravy</t>
  </si>
  <si>
    <t>Pol196</t>
  </si>
  <si>
    <t>Žaluzie vnější Al, elektro pohon tlačítko, D+M</t>
  </si>
  <si>
    <t>290</t>
  </si>
  <si>
    <t>Poznámka k položce:_x000d_
O1,O2,O3,--,O5,O6,O7,O8</t>
  </si>
  <si>
    <t>247</t>
  </si>
  <si>
    <t>Pol197</t>
  </si>
  <si>
    <t>Žaluzie vnější -příplatek za pohon s požární funkcí</t>
  </si>
  <si>
    <t>292</t>
  </si>
  <si>
    <t>Pol198</t>
  </si>
  <si>
    <t>Žaluzie vnitřní s ručním posuvem D+M</t>
  </si>
  <si>
    <t>294</t>
  </si>
  <si>
    <t>Žaluzie vnitřní s ručním posuvem</t>
  </si>
  <si>
    <t>Poznámka k položce:_x000d_
O4,O9,O10,O11,--,O13,O14,O15</t>
  </si>
  <si>
    <t>D.1.4. - TECHNIKA PROSTŘEDÍ STAVEB</t>
  </si>
  <si>
    <t>Soupis:</t>
  </si>
  <si>
    <t xml:space="preserve">D.1.4.a - ZAŘÍZENÍ PRO VYTÁPĚNÍ STAVEB </t>
  </si>
  <si>
    <t>D1 - Zdroj tepla a TV</t>
  </si>
  <si>
    <t>D2 - Otopný systém - podlahové topení (suchý systém)</t>
  </si>
  <si>
    <t>D3 - Doplňkové elektrické vytápění</t>
  </si>
  <si>
    <t>D4 - Zkoušky, ostatní</t>
  </si>
  <si>
    <t>Zdroj tepla a TV</t>
  </si>
  <si>
    <t>731 24-9211</t>
  </si>
  <si>
    <t>Závěsný kondenzační plynový kotel Qt = 2,8–18 kW (50 / 30 °C), uzavřený plynový spotřebič (typ C), palivo zemní plyn, vstupní tlak plynu 1,5 - 2,5kPa</t>
  </si>
  <si>
    <t>ks</t>
  </si>
  <si>
    <t>Závěsný kondenzační plynový kotel Qt = 2,8–18 kW (50 / 30 °C), uzavřený plynový spotřebič (typ C), palivo zemní plyn, vstupní tlak plynu 1,5 - 2,5kPa, vestavěné oběhové čerpadlo, pojistný ventil 3bar, expanzní nádoba 15 l, trojcestný přepínací ventil pro přípravu TV v externím zás. ohřívači, el. napájení 230V, 50Hz</t>
  </si>
  <si>
    <t>Poznámka k položce:_x000d_
včetně příslušenství:_x000d_
sifon pro odvod kondenzátu z kotle_x000d_
koaxiální plastové potrubí odkouření Ø80/125mm, L=2m_x000d_
nástřešní hlavice odkouření Ø80/125mm odolná UV záření_x000d_
průchodka plochou střechou_x000d_
revizní kus koaxiálního odkouření Ø80/125mm_x000d_
napojovací adaptér odkouření Ø80/125mm na kotel</t>
  </si>
  <si>
    <t>732 21-9112</t>
  </si>
  <si>
    <t>Stacionární nepřímotopný zásobníkový ohřívač TV pro umístění pod závěsný kotel, objem 120 l, PN10, topná vložka min 20kW (TOP_80/70°C-TV_10/60°C)</t>
  </si>
  <si>
    <t>Poznámka k položce:_x000d_
vč. příslušenství:_x000d_
propojovací sada zásobník - kotel</t>
  </si>
  <si>
    <t>732 11-3102</t>
  </si>
  <si>
    <t>Termohydraulický rozdělovač, průtok do 2,5m3/h, hrdla primár DN25, hrdla sekundár DN32, prefabrikovaná tepelná izolace a kotevní prvky</t>
  </si>
  <si>
    <t>732 42-1464</t>
  </si>
  <si>
    <t>Mokroběžné oběhové čerpadlo do potrubí pro cirkulaci kapalin v otopných systémech, M=1,72m3/h, H=5,5m, čerpaná kapalina voda max. 80°C, závitové provedení DN25, PN10, el. příkon 50W, 230V/50Hz</t>
  </si>
  <si>
    <t>Mokroběžné oběhové čerpadlo do potrubí pro cirkulaci kapalin v otopných systémech, M=1,72m3/h, H=5,5m, čerpaná kapalina voda max. 80°C, závitové provedení DN25, PN10, el. příkon 50W, 230V/50Hz, plynulá elektronická regulace otáček v závislosti na režimech provozu (konstantní křivka, konstantní tlak, proporcionální tlak), připojovací šroubení, tepelně-izolační pouzdro</t>
  </si>
  <si>
    <t>Poznámka k položce:_x000d_
pozn: pracovní bod nutno upřesnit v dodavatelské dokumentaci v závislosti na skutečně použitých prvcích otopného systému</t>
  </si>
  <si>
    <t>734 22-0102</t>
  </si>
  <si>
    <t>Ruční regulační ventil DN25, min. PN6, pracovní látka voda 90°C, závitové provedení, s definovanou charakteristikou, možností aretace nastavené hodnoty a měřícími nástavci pro možnost připojení přístroje pro měření průtoku</t>
  </si>
  <si>
    <t>Poznámka k položce:_x000d_
Uzavírací závitový kulový kohout, min. 90°C, min. PN6</t>
  </si>
  <si>
    <t>734 29-2714</t>
  </si>
  <si>
    <t>Uzavírací závitový kulový kohout, min. 90°C, min. PN6 DN20</t>
  </si>
  <si>
    <t>734 29-2715</t>
  </si>
  <si>
    <t>Uzavírací závitový kulový kohout, min. 90°C, min. PN6 DN25</t>
  </si>
  <si>
    <t>734 29-1244</t>
  </si>
  <si>
    <t>Filtr závitový DN25, min. PN6, min. 90°C</t>
  </si>
  <si>
    <t>734 29-1123</t>
  </si>
  <si>
    <t>Vypouštěcí kulový kohout DN15, min. 90°C, min. PN6</t>
  </si>
  <si>
    <t>734 41-1127</t>
  </si>
  <si>
    <t>Teploměr bimetalový D100, rozsah 0-80°C, L=60mm, ponorná jímka G1/2"</t>
  </si>
  <si>
    <t>733 22-3106</t>
  </si>
  <si>
    <t>Potrubí z trubek měděných tvrdých 35x1,5</t>
  </si>
  <si>
    <t>Poznámka k položce:_x000d_
Tepelná izolace potrubí vč. tvarovek a armatur potrubními tepelně-izolačními pouzdry z minerální vlny, povrchová úprava Al folií, souč. tepelné vodivosti izolace (0°C) = max. 0,040 W/mK</t>
  </si>
  <si>
    <t>713 46-3211</t>
  </si>
  <si>
    <t>pouzdro Di = 35mm, tl. izolace 30mm</t>
  </si>
  <si>
    <t>Pol1</t>
  </si>
  <si>
    <t>Závěsy a kotevní prvky z typového montážního systému (pozinkované prvky) pro kotvení Cu potrubí 35x1,5 ke stěnám s umožněním osového pohybu potrubí</t>
  </si>
  <si>
    <t>Pol2</t>
  </si>
  <si>
    <t>Orientační štítky na potrubí</t>
  </si>
  <si>
    <t>Pol3</t>
  </si>
  <si>
    <t xml:space="preserve">Ekvitermní regulace pro řízení 1 přímého topného okruhu,  přednostní přípravy TV a cirkulace TV</t>
  </si>
  <si>
    <t>Ekvitermní regulace pro řízení 1 přímého topného okruhu, přednostní přípravy TV a cirkulace TV</t>
  </si>
  <si>
    <t>Poznámka k položce:_x000d_
vč. příslušenství:_x000d_
čidlo teploty do jímky_x000d_
čidlo teploty příložné_x000d_
čidlo venkovní teploty</t>
  </si>
  <si>
    <t>Pol4</t>
  </si>
  <si>
    <t>Silové kabelové propojení CYKY 3x1,5 ekvitermní regulace a oběhového čerpadla uložené v nosných kabelových žlabech a trubkách</t>
  </si>
  <si>
    <t>Pol5</t>
  </si>
  <si>
    <t>Komunikační kabelové propojení JYTY 2x1 ekvitermní regulace a čidel teploty uložené v nosných kabelových žlabech a trubkách</t>
  </si>
  <si>
    <t>Pol6</t>
  </si>
  <si>
    <t>Montážní a pomocný materiál</t>
  </si>
  <si>
    <t>Otopný systém - podlahové topení (suchý systém)</t>
  </si>
  <si>
    <t>734 29-2715.1</t>
  </si>
  <si>
    <t>Uzavírací závitový kulový kohout DN25, min. PN6, min. 90°C</t>
  </si>
  <si>
    <t>734 29-1312</t>
  </si>
  <si>
    <t>Automatický plovákový odvzdušňovací ventil DN15 pro montáž na potrubí, mosazné provedení, min. 90°C, min. PN6, ochrana sedla ventilu před kontaminací, speciální těsnění zamezující únik média přes odvzdušňovací ventil</t>
  </si>
  <si>
    <t>733 22-2105</t>
  </si>
  <si>
    <t>Potrubí z trubek měděných tvrdých 28x1</t>
  </si>
  <si>
    <t>Poznámka k položce:_x000d_
Tepelná izolace potrubí vč. tvarovek potrubními tepelně-izolačními pouzdry z minerální vlny, povrchová úprava Al folií, souč. tepelné vodivosti izolace (0°C) = max. 0,040 W/mK</t>
  </si>
  <si>
    <t>713 46-3211.1</t>
  </si>
  <si>
    <t>pouzdro Di = 28mm, tl. izolace 20mm</t>
  </si>
  <si>
    <t>Pol7</t>
  </si>
  <si>
    <t>Závěsy a kotevní prvky z typového montážního systému (pozinkované prvky) pro kotvení Cu potrubí 28x1 ke stěnám s umožněním osového pohybu potrubí</t>
  </si>
  <si>
    <t>735 51-1127</t>
  </si>
  <si>
    <t>Skříň rozdělovače podlahového topení pro montáž na omítku, výškově a hloubkově nastavitelná, prostor ve spodní části pro vyvedení trubek, materiál ocelový plech, povrchová úprava prášková barva, uzavíratelná dvířka (čtyřhran)</t>
  </si>
  <si>
    <t>Skříň rozdělovače podlahového topení pro montáž na omítku, výškově a hloubkově nastavitelná, prostor ve spodní části pro vyvedení trubek, materiál ocelový plech, povrchová úprava prášková barva, uzavíratelná dvířka (čtyřhran), vybavená výškově nastavitelnou montážní konzolí pro uchycení rozdělovače a sběrače</t>
  </si>
  <si>
    <t>Poznámka k položce:_x000d_
- šířka 8050mm, výška 730mm, hl. 150mm</t>
  </si>
  <si>
    <t>735 51-1086</t>
  </si>
  <si>
    <t>Vystrojený rozdělovač podlahového topení pro 7 topných okruhů s automatickými regulátory průtoku pro každý okruh, materiál nerezová ocel, max. průtok 5,1m3/h, dif. tlak 20-60kPa</t>
  </si>
  <si>
    <t>Vystrojený rozdělovač podlahového topení pro 7 topných okruhů s automatickými regulátory průtoku pro každý okruh, materiál nerezová ocel, max. průtok 5,1m3/h, dif. tlak 20-60kPa, obsahující:</t>
  </si>
  <si>
    <t>Poznámka k položce:_x000d_
- 2ks trubky rozdělovače a sběrače DN32 pro střídavé připojení přívodního a vratného potrubí topných okruhů s připojením Eurokonus G 3/4" montované na na zvukově izolovaných konzolách _x000d_
- koncový díl rozdělovače s odvzdušňovacím a plnícím kohoutem_x000d_
- 2x zvukově izol. upevňovací držák pro montáž do skříně_x000d_
- přívody jednotlivých okruhů osazeny uzávěry_x000d_
- zpátečky jednotlivých okruhů osazeny ventilovou vložkou s automatickým regulátorem průtoku v rozsahu 20-340 l/h a připojovacím závitem M30x1,5 pro termopohon</t>
  </si>
  <si>
    <t>735 51-1088</t>
  </si>
  <si>
    <t>Vystrojený rozdělovač podlahového topení pro 9 topných okruhů s automatickými regulátory průtoku pro každý okruh, materiál nerezová ocel, max. průtok 5,1m3/h, dif. tlak 20-60kPa</t>
  </si>
  <si>
    <t>Vystrojený rozdělovač podlahového topení pro 9 topných okruhů s automatickými regulátory průtoku pro každý okruh, materiál nerezová ocel, max. průtok 5,1m3/h, dif. tlak 20-60kPa, obsahující:</t>
  </si>
  <si>
    <t>735 51-1025</t>
  </si>
  <si>
    <t>Systémová deska podlahového topení pro suchý systém pokládky na podlahu pro rozteč pokládky R=250mm, celková výška desky 30mm, tepelný odpor 0,78/0,82 m2K/W, napětí v tlaku 70kPa (2%) / 240kPa (10%), třída hořlavosti E podle DIN EN 13501</t>
  </si>
  <si>
    <t>Systémová deska podlahového topení pro suchý systém pokládky na podlahu pro rozteč pokládky R=250mm, celková výška desky 30mm, tepelný odpor 0,78/0,82 m2K/W, napětí v tlaku 70kPa (2%) / 240kPa (10%), třída hořlavosti E podle DIN EN 13501. Desky vyrobené z expandovaného polystyrenu EPS 035 DEO dh splňující požadavky ČSN EN 13163 obsahují pokládací desky s nakašírovanými tepelně vodivými profily z hliníku k uchycení topných trubek a pro rovnoměrné rozvrstvení tepla, vratné desky pro vytvoření ohybu topných trubek, přechodové desky pro změnu roztečí pokládky a plné desky pro oblasti před rozdělovačem, výstupků, sloupů, atd. a pro vyplněni prázdných míst s nepravoúhlým půdorysem.</t>
  </si>
  <si>
    <t>735 51-1025.1</t>
  </si>
  <si>
    <t>Systémová deska podlahového topení pro suchý systém pokládky na podlahu pro rozteč pokládky R=125mm, celková výška desky 30mm, tepelný odpor 0,78/0,82 m2K/W, napětí v tlaku 70kPa (2%) / 240kPa (10%), třída hořlavosti E podle DIN EN 13501</t>
  </si>
  <si>
    <t>Systémová deska podlahového topení pro suchý systém pokládky na podlahu pro rozteč pokládky R=125mm, celková výška desky 30mm, tepelný odpor 0,78/0,82 m2K/W, napětí v tlaku 70kPa (2%) / 240kPa (10%), třída hořlavosti E podle DIN EN 13501. Desky vyrobené z expandovaného polystyrenu EPS 035 DEO dh splňující požadavky ČSN EN 13163 obsahují pokládací desky s nakašírovanými tepelně vodivými profily z hliníku k uchycení topných trubek a pro rovnoměrné rozvrstvení tepla, vratné desky pro vytvoření ohybu topných trubek, přechodové desky pro změnu roztečí pokládky a plné desky pro oblasti před rozdělovačem, výstupků, sloupů, atd. a pro vyplněni prázdných míst s nepravoúhlým půdorysem.</t>
  </si>
  <si>
    <t>735 51-1003</t>
  </si>
  <si>
    <t>Plastová trubka pro topné okruhy podlahového vytápění Ø16x1,5mm, materiál PEX (polyetylén vysokotlace zesítěný) dle DIN 16892 s ochrannou vrstvou proti difuzi kyslíku dle DIN 4726, trvalá tlaková odolnost min. 6bar za současného teplotního zatížení</t>
  </si>
  <si>
    <t>Plastová trubka pro topné okruhy podlahového vytápění Ø16x1,5mm, materiál PEX (polyetylén vysokotlace zesítěný) dle DIN 16892 s ochrannou vrstvou proti difuzi kyslíku dle DIN 4726, trvalá tlaková odolnost min. 6bar za současného teplotního zatížení min. 70°C.</t>
  </si>
  <si>
    <t>Pol8</t>
  </si>
  <si>
    <t>Vodící oblouk 90° pro trubku Ø16x1,5mm, materiál PA</t>
  </si>
  <si>
    <t>735 51-1135</t>
  </si>
  <si>
    <t>Svěrné šroubení pro připojení topné trubky Ø16x1,5mm na vývody rozdělovače, skládá se z opěrného pouzdra, upínacího kroužku a převlečné matice.Rozebíratelné spojení podle VOB (DIN 18380), spojení podle DIN 8076 část 1.</t>
  </si>
  <si>
    <t>735 51-1062</t>
  </si>
  <si>
    <t>Okrajová samolepicí dilatační páska tl. 18mm, výška 80mm z extrudované PE pěny pro upevnění ke stěně, integrované PE folie ve spodní části s nakašírovaným lepícím pruhem</t>
  </si>
  <si>
    <t>735 51-1063</t>
  </si>
  <si>
    <t>Ochranná trubka Di=19mm pro ochranu topné trubky v oblasti připojení na rozdělovače stejně jako při přechodu přes dilatační spáry, materiál polyetylén, výroba podle DIN 49019, maximální teplotní odolnost do +105°C</t>
  </si>
  <si>
    <t>735 51-1061</t>
  </si>
  <si>
    <t>PE krycí folie na přikrytí tepelných a kročejových izolací podle DIN 18560</t>
  </si>
  <si>
    <t>Pol9</t>
  </si>
  <si>
    <t>Rozvaděč pro regulaci 24V pro zapojení prostorových termostatů a termopohonů</t>
  </si>
  <si>
    <t>Pol10</t>
  </si>
  <si>
    <t>Bezpečnostní transformátor 230 V AC/24V AC dle EN 61558 pro napájení všech komponentů 24V. Výkon 50 VA, odolný proti zkratu s integrovanou tepelnou pojistkou. Vedení pro napojení do zásuvky, délka kabelu 100cm, vedení na sekundární straně ca.30cm</t>
  </si>
  <si>
    <t>Bezpečnostní transformátor 230 V AC/24V AC dle EN 61558 pro napájení všech komponentů 24V. Výkon 50 VA, odolný proti zkratu s integrovanou tepelnou pojistkou. Vedení pro napojení do zásuvky, délka kabelu 100cm, vedení na sekundární straně ca.30cm, odizolovaný, včetně montážní desky pro připevnění.</t>
  </si>
  <si>
    <t>Pol11</t>
  </si>
  <si>
    <t>Prostorový termostat 24V pro regulaci vytápění - pro instalaci na podmítkovou krabici nebo přímo na stěnu, display s přehledným ukazatelem hodnot, ovládání požadované teploty třemi tlačítky o 0,5 stupně, ukazatel aktuální teploty</t>
  </si>
  <si>
    <t>Prostorový termostat 24V pro regulaci vytápění - pro instalaci na podmítkovou krabici nebo přímo na stěnu, display s přehledným ukazatelem hodnot, ovládání požadované teploty třemi tlačítky o 0,5 stupně, ukazatel aktuální teploty, snížení teploty přes externí časový program, ochrana proti mrazu a ochrana ventilu, ovládání max. 5 termopohonů, volba různých provozních režimů - automatický, normalní, redukovaný a vypnuté (volitelně), zámek tlačítek</t>
  </si>
  <si>
    <t>Pol12</t>
  </si>
  <si>
    <t>Termický servopohon 24V pro ovládání ventilů na vratném potrubí rozdělovače, bez napětí zavřeno, ukazatel zdvihu s kontrolou úpravy na vrchní straně servopohonu, připojení závit M30x1,5, kabel 1m</t>
  </si>
  <si>
    <t>Pol13</t>
  </si>
  <si>
    <t>Komunikační kabelové propojení CYKY 5x1,5 prostorových termostatů a rozvaděčů pro regulaci uložené v ochranných vrapovaných trubkách</t>
  </si>
  <si>
    <t>Doplňkové elektrické vytápění</t>
  </si>
  <si>
    <t>735 16-4231</t>
  </si>
  <si>
    <t xml:space="preserve">Elektrické trubkové otopné těleso ("koupelnový žebřík"), topný výkon 300W, 230V, 50Hz, bílá barva, výška 900mm, šířka 500mm. Vybavené vestavěným elektronickým regulátorem prostorové teploty vzduchu s připojovacím kabelem pro připojení na pevný el. rozvod </t>
  </si>
  <si>
    <t>Elektrické trubkové otopné těleso ("koupelnový žebřík"), topný výkon 300W, 230V, 50Hz, bílá barva, výška 900mm, šířka 500mm. Vybavené vestavěným elektronickým regulátorem prostorové teploty vzduchu s připojovacím kabelem pro připojení na pevný el. rozvod do instalační krabice, odvzdušněním a upevňovacími prvky pro zavěšení na stěnu.</t>
  </si>
  <si>
    <t>Pol14</t>
  </si>
  <si>
    <t xml:space="preserve">Elektrický sálavý topný panel pro zavěšení na stěnu, topný výkon  300W, 230 V, 50Hz, tepelná pojistka, připojovací kabel 1m pro připojení do el. krabice</t>
  </si>
  <si>
    <t>Elektrický sálavý topný panel pro zavěšení na stěnu, topný výkon 300W, 230 V, 50Hz, tepelná pojistka, připojovací kabel 1m pro připojení do el. krabice</t>
  </si>
  <si>
    <t>Pol15</t>
  </si>
  <si>
    <t>Prostorový termostat pro ovládání el. topidla, týdenní program, zámek displeje, počítání provozních hodin, funkce otevřené okno, možnost kalibrace čidel. Spínací kontakt 16A; krytí IP 21; výměnná záložní baterie; spořič displeje, umístění na na KU 68.</t>
  </si>
  <si>
    <t>Pol16</t>
  </si>
  <si>
    <t>Kabelové propojení CYKY 3x2,5 prostorového termostatu a el. sálavého panelu uložené v ochranné vrapované trubce</t>
  </si>
  <si>
    <t>Pol17</t>
  </si>
  <si>
    <t>Zkoušky, ostatní</t>
  </si>
  <si>
    <t>Pol18</t>
  </si>
  <si>
    <t>Propláchnutí potrubních rozvodů</t>
  </si>
  <si>
    <t>733 19-0225</t>
  </si>
  <si>
    <t>Tlaková zkouška potrubí</t>
  </si>
  <si>
    <t>Pol19</t>
  </si>
  <si>
    <t>Napuštění otopného systému upravenou vodou dle požadavku výrobce kotle</t>
  </si>
  <si>
    <t>Pol20</t>
  </si>
  <si>
    <t>Změření a nastavení průtoků vyvažovacím přístrojem dle požadavků vyhl. 1493/2007Sb a ČSN EN 14336, nastavení na projektované hodnoty, vystavení protokolu o měření</t>
  </si>
  <si>
    <t>Pol21</t>
  </si>
  <si>
    <t>Uvedení kotle do provozu</t>
  </si>
  <si>
    <t>Pol22</t>
  </si>
  <si>
    <t>Uvedení vytápěcího zařízení do provozu, zaregulování</t>
  </si>
  <si>
    <t>Pol23</t>
  </si>
  <si>
    <t>Provozní a funkční zkouška dle ČSN EN 14336 a ČSN 060310 za účasti navazujících profesí</t>
  </si>
  <si>
    <t>580 20-1001</t>
  </si>
  <si>
    <t>Revize expanzní nádoby</t>
  </si>
  <si>
    <t>Pol24</t>
  </si>
  <si>
    <t>Revize elektroinstalace</t>
  </si>
  <si>
    <t>Pol25</t>
  </si>
  <si>
    <t>Dodavatelská dokumentace</t>
  </si>
  <si>
    <t>Pol26</t>
  </si>
  <si>
    <t>Dokumentace skutečného provedení</t>
  </si>
  <si>
    <t>Pol27</t>
  </si>
  <si>
    <t>Předávací dokumentace</t>
  </si>
  <si>
    <t>Pol28</t>
  </si>
  <si>
    <t>Zhotovení prostupu v SDK příčce (do prům. 50mm, délky do 150mm) , vč. zpětného utěsnění po osazení potrubí</t>
  </si>
  <si>
    <t>Pol29</t>
  </si>
  <si>
    <t>Požární utěsnění prostupů potrubí</t>
  </si>
  <si>
    <t>Pol30</t>
  </si>
  <si>
    <t>Doprava, přesun hmot</t>
  </si>
  <si>
    <t xml:space="preserve">D.1.4.b - ZAŘÍZENÍ ZDRAVOTNĚ-TECHNICKÝCH INSTALACÍ </t>
  </si>
  <si>
    <t>0 10 0 - Stav. díl 1 - zemní práce</t>
  </si>
  <si>
    <t>0 40 0 - Stav. díl 4 - vodorovné konstrukce</t>
  </si>
  <si>
    <t>0 80 0 - Stav. díl 8 - trubní vedení</t>
  </si>
  <si>
    <t>7 13 0 - Izolace tepelné</t>
  </si>
  <si>
    <t>7 21 0 - ZTI - Kanalizace</t>
  </si>
  <si>
    <t>7 22 0 - ZTI - Vnitřní vodovod</t>
  </si>
  <si>
    <t>7 25 0 - ZTI - Zařizovací předměty ZTI</t>
  </si>
  <si>
    <t>0 10 0</t>
  </si>
  <si>
    <t>Stav. díl 1 - zemní práce</t>
  </si>
  <si>
    <t>132254204</t>
  </si>
  <si>
    <t>Hloubení zapažených rýh š do 2000 mm v hornině třídy těžitelnosti I, skupiny 3 objem do 500 m3</t>
  </si>
  <si>
    <t>Hloubení zapažených rýh šířky přes 800 do 2 000 mm strojně s urovnáním dna do předepsaného profilu a spádu v hornině třídy těžitelnosti I skupiny 3 přes 100 do 500 m3</t>
  </si>
  <si>
    <t>1,2*9,75*0,8+1,95*11,7*1,0+1,35*20*0,8+0,9*21*0,8+1,1*39*0,8</t>
  </si>
  <si>
    <t>1,2*3*0,5*2+2*1,5*1,5*2</t>
  </si>
  <si>
    <t>174101101</t>
  </si>
  <si>
    <t>139001101</t>
  </si>
  <si>
    <t>Příplatek za ztížení vykopávky v blízkosti podzemního vedení</t>
  </si>
  <si>
    <t>Příplatek k cenám hloubených vykopávek za ztížení vykopávky v blízkosti podzemního vedení nebo výbušnin pro jakoukoliv třídu horniny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</si>
  <si>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</si>
  <si>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</si>
  <si>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</si>
  <si>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151101101</t>
  </si>
  <si>
    <t>Zřízení příložného pažení a rozepření stěn rýh hl do 2 m</t>
  </si>
  <si>
    <t>Zřízení pažení a rozepření stěn rýh pro podzemní vedení příložné pro jakoukoliv mezerovitost, hloubky do 2 m</t>
  </si>
  <si>
    <t>20*1,95*2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</si>
  <si>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</si>
  <si>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</si>
  <si>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</si>
  <si>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58344121</t>
  </si>
  <si>
    <t>štěrkodrť frakce 0/8</t>
  </si>
  <si>
    <t>786632569</t>
  </si>
  <si>
    <t>58344197</t>
  </si>
  <si>
    <t>štěrkodrť frakce 0/63</t>
  </si>
  <si>
    <t>-749314629</t>
  </si>
  <si>
    <t>58380654</t>
  </si>
  <si>
    <t>kámen lomový neupravený třída I záhozový do 200kg</t>
  </si>
  <si>
    <t>-45037493</t>
  </si>
  <si>
    <t>43,5*5 'Přepočtené koeficientem množství</t>
  </si>
  <si>
    <t>-688219833</t>
  </si>
  <si>
    <t>43,5*1,8 'Přepočtené koeficientem množství</t>
  </si>
  <si>
    <t>0 40 0</t>
  </si>
  <si>
    <t>Stav. díl 4 - vodorovné konstrukce</t>
  </si>
  <si>
    <t>451573111</t>
  </si>
  <si>
    <t>Lože pod potrubí otevřený výkop ze štěrkopísku</t>
  </si>
  <si>
    <t>Lože pod potrubí, stoky a drobné objekty v otevřeném výkopu z písku a štěrkopísku do 63 mm</t>
  </si>
  <si>
    <t>0 80 0</t>
  </si>
  <si>
    <t>Stav. díl 8 - trubní vedení</t>
  </si>
  <si>
    <t>87127522R</t>
  </si>
  <si>
    <t>Kanalizační potrubí z tvrdého PVC-systém KG tuhost třídy SN8 DN125</t>
  </si>
  <si>
    <t>871315221</t>
  </si>
  <si>
    <t>Kanalizační potrubí z tvrdého PVC jednovrstvé tuhost třídy SN8 DN 160</t>
  </si>
  <si>
    <t>Kanalizační potrubí z tvrdého PVC v otevřeném výkopu ve sklonu do 20 %, hladkého plnostěnného jednovrstvého, tuhost třídy SN 8 DN 160</t>
  </si>
  <si>
    <t>8712652r1</t>
  </si>
  <si>
    <t>Kanalizační potrubí z tvrdého PVC-systém KG tuhost třídy SN8 DN100</t>
  </si>
  <si>
    <t>721242115</t>
  </si>
  <si>
    <t>Lapač střešních splavenin z PP s kulovým kloubem na odtoku DN 110</t>
  </si>
  <si>
    <t>Lapače střešních splavenin polypropylenové (PP) s kulovým kloubem na odtoku DN 110</t>
  </si>
  <si>
    <t>871313121</t>
  </si>
  <si>
    <t>Montáž kanalizačního potrubí z PVC těsněné gumovým kroužkem otevřený výkop sklon do 20 % DN 160</t>
  </si>
  <si>
    <t>Montáž kanalizačního potrubí z plastů z tvrdého PVC těsněných gumovým kroužkem v otevřeném výkopu ve sklonu do 20 % DN 160</t>
  </si>
  <si>
    <t>172015</t>
  </si>
  <si>
    <t xml:space="preserve">šachta revizní  prefabrikovaná DN1000 včetně poklopu a montáže</t>
  </si>
  <si>
    <t>šachta revizní prefabrikovaná DN1000 včetně poklopu a montáže</t>
  </si>
  <si>
    <t>202017</t>
  </si>
  <si>
    <t>šachta revizní usazovací,hl.kalojemu 500 mm vč.poklopu ,stupadel a montáže</t>
  </si>
  <si>
    <t>202124</t>
  </si>
  <si>
    <t>Napojení na stáv. šachtu revizní</t>
  </si>
  <si>
    <t>202016</t>
  </si>
  <si>
    <t>výust boční - s žabí klapkou , nebo mříží, potrubí výusti obetonováno</t>
  </si>
  <si>
    <t>7 13 0</t>
  </si>
  <si>
    <t>Izolace tepelné</t>
  </si>
  <si>
    <t>713471211</t>
  </si>
  <si>
    <t>Montáž tepelné izolace potrubí snímatelnými pouzdry na suchý zip</t>
  </si>
  <si>
    <t>Montáž izolace tepelné potrubí, ohybů, přírub, armatur nebo tvarovek snímatelnými pouzdry s vrstvenou izolací s upevněním na suchý zip (izolační materiál ve specifikaci) potrubí</t>
  </si>
  <si>
    <t>28377045</t>
  </si>
  <si>
    <t>pouzdro izolační potrubní z pěnového polyetylenu 22/20mm</t>
  </si>
  <si>
    <t>-519512508</t>
  </si>
  <si>
    <t>28377048</t>
  </si>
  <si>
    <t>pouzdro izolační potrubní z pěnového polyetylenu 28/20mm</t>
  </si>
  <si>
    <t>1091900785</t>
  </si>
  <si>
    <t>28377053</t>
  </si>
  <si>
    <t>pouzdro izolační potrubní z pěnového polyetylenu 32/20mm</t>
  </si>
  <si>
    <t>-1875323850</t>
  </si>
  <si>
    <t>28377063</t>
  </si>
  <si>
    <t>pouzdro izolační potrubní z pěnového polyetylenu 45/25mm</t>
  </si>
  <si>
    <t>-1165576769</t>
  </si>
  <si>
    <t>28377062</t>
  </si>
  <si>
    <t>pouzdro izolační potrubní z pěnového polyetylenu 45/20mm</t>
  </si>
  <si>
    <t>1221945612</t>
  </si>
  <si>
    <t>63154910R</t>
  </si>
  <si>
    <t>izolace pro potrubí DN 80</t>
  </si>
  <si>
    <t>1610061684</t>
  </si>
  <si>
    <t>63154920R</t>
  </si>
  <si>
    <t>izolace pro potrubí DN100</t>
  </si>
  <si>
    <t>240930420</t>
  </si>
  <si>
    <t>63154930R</t>
  </si>
  <si>
    <t>izolace pro potrubí DN125</t>
  </si>
  <si>
    <t>1602697514</t>
  </si>
  <si>
    <t>7 21 0</t>
  </si>
  <si>
    <t>ZTI - Kanalizace</t>
  </si>
  <si>
    <t>721173401</t>
  </si>
  <si>
    <t>Potrubí kanalizační z PVC SN 4 svodné DN 110</t>
  </si>
  <si>
    <t>Potrubí z trub PVC SN4 svodné (ležaté) DN 110</t>
  </si>
  <si>
    <t>721173402</t>
  </si>
  <si>
    <t>Potrubí kanalizační z PVC SN 4 svodné DN 125</t>
  </si>
  <si>
    <t>Potrubí z trub PVC SN4 svodné (ležaté) DN 125</t>
  </si>
  <si>
    <t>721273153</t>
  </si>
  <si>
    <t>Hlavice ventilační polypropylen PP DN 110</t>
  </si>
  <si>
    <t>Ventilační hlavice z polypropylenu (PP) DN 110</t>
  </si>
  <si>
    <t>721173706</t>
  </si>
  <si>
    <t>Potrubí kanalizační z PE odpadní DN 100</t>
  </si>
  <si>
    <t>Potrubí z trub polyetylenových svařované odpadní (svislé) DN 100</t>
  </si>
  <si>
    <t>721173704</t>
  </si>
  <si>
    <t>Potrubí kanalizační z PE odpadní DN 70</t>
  </si>
  <si>
    <t>Potrubí z trub polyetylenových svařované odpadní (svislé) DN 70</t>
  </si>
  <si>
    <t>721174043</t>
  </si>
  <si>
    <t>Potrubí kanalizační z PP připojovací DN 50</t>
  </si>
  <si>
    <t>Potrubí z trub polypropylenových připojovací DN 50</t>
  </si>
  <si>
    <t>722174005</t>
  </si>
  <si>
    <t>Potrubí vodovodní plastové PPR svar polyfúze PN 16 D 40x5,5 mm</t>
  </si>
  <si>
    <t>Potrubí z plastových trubek z polypropylenu PPR svařovaných polyfúzně PN 16 (SDR 7,4) D 40 x 5,5</t>
  </si>
  <si>
    <t>212018</t>
  </si>
  <si>
    <t>dvorní vpust bodová</t>
  </si>
  <si>
    <t>721290111</t>
  </si>
  <si>
    <t>Zkouška těsnosti potrubí kanalizace vodou do DN 125</t>
  </si>
  <si>
    <t>Zkouška těsnosti kanalizace v objektech vodou do DN 125</t>
  </si>
  <si>
    <t>998721103</t>
  </si>
  <si>
    <t>Přesun hmot tonážní pro vnitřní kanalizace v objektech v do 24 m</t>
  </si>
  <si>
    <t>Přesun hmot pro vnitřní kanalizace stanovený z hmotnosti přesunovaného materiálu vodorovná dopravní vzdálenost do 50 m v objektech výšky přes 12 do 24 m</t>
  </si>
  <si>
    <t>7 22 0</t>
  </si>
  <si>
    <t>ZTI - Vnitřní vodovod</t>
  </si>
  <si>
    <t>722174022</t>
  </si>
  <si>
    <t>Potrubí vodovodní plastové PPR svar polyfúze PN 20 D 20x3,4 mm</t>
  </si>
  <si>
    <t>Potrubí z plastových trubek z polypropylenu PPR svařovaných polyfúzně PN 20 (SDR 6) D 20 x 3,4</t>
  </si>
  <si>
    <t>722174023</t>
  </si>
  <si>
    <t>Potrubí vodovodní plastové PPR svar polyfúze PN 20 D 25x4,2 mm</t>
  </si>
  <si>
    <t>Potrubí z plastových trubek z polypropylenu PPR svařovaných polyfúzně PN 20 (SDR 6) D 25 x 4,2</t>
  </si>
  <si>
    <t>722174024</t>
  </si>
  <si>
    <t>Potrubí vodovodní plastové PPR svar polyfúze PN 20 D 32x5,4 mm</t>
  </si>
  <si>
    <t>Potrubí z plastových trubek z polypropylenu PPR svařovaných polyfúzně PN 20 (SDR 6) D 32 x 5,4</t>
  </si>
  <si>
    <t>722174025</t>
  </si>
  <si>
    <t>Potrubí vodovodní plastové PPR svar polyfúze PN 20 D 40x6,7 mm</t>
  </si>
  <si>
    <t>Potrubí z plastových trubek z polypropylenu PPR svařovaných polyfúzně PN 20 (SDR 6) D 40 x 6,7</t>
  </si>
  <si>
    <t>20218</t>
  </si>
  <si>
    <t>závěsy ke stropu po 2 m</t>
  </si>
  <si>
    <t>722290234</t>
  </si>
  <si>
    <t>Proplach a dezinfekce vodovodního potrubí do DN 80</t>
  </si>
  <si>
    <t>Zkoušky, proplach a desinfekce vodovodního potrubí proplach a desinfekce vodovodního potrubí do DN 80</t>
  </si>
  <si>
    <t>722230101</t>
  </si>
  <si>
    <t>Ventil přímý G 1/2" se dvěma závity</t>
  </si>
  <si>
    <t>Armatury se dvěma závity ventily přímé G 1/2"</t>
  </si>
  <si>
    <t>722230102</t>
  </si>
  <si>
    <t>Ventil přímý G 3/4" se dvěma závity</t>
  </si>
  <si>
    <t>Armatury se dvěma závity ventily přímé G 3/4"</t>
  </si>
  <si>
    <t>722230104</t>
  </si>
  <si>
    <t>Ventil přímý G 5/4" se dvěma závity</t>
  </si>
  <si>
    <t>Armatury se dvěma závity ventily přímé G 5/4"</t>
  </si>
  <si>
    <t>725813112</t>
  </si>
  <si>
    <t>Ventil rohový pračkový G 3/4"</t>
  </si>
  <si>
    <t>Ventily rohové bez připojovací trubičky nebo flexi hadičky pračkové G 3/4"</t>
  </si>
  <si>
    <t>2021078</t>
  </si>
  <si>
    <t xml:space="preserve">směšovací ventil  35-70 DN25 vč. zp.klapky a montáže</t>
  </si>
  <si>
    <t>směšovací ventil 35-70 DN25 vč. zp.klapky a montáže</t>
  </si>
  <si>
    <t>725819402</t>
  </si>
  <si>
    <t>Montáž ventilů rohových G 1/2" bez připojovací trubičky</t>
  </si>
  <si>
    <t>Ventily montáž ventilů ostatních typů rohových bez připojovací trubičky G 1/2"</t>
  </si>
  <si>
    <t>7 25 0</t>
  </si>
  <si>
    <t>ZTI - Zařizovací předměty ZTI</t>
  </si>
  <si>
    <t>725532101</t>
  </si>
  <si>
    <t>Elektrický ohřívač zásobníkový akumulační závěsný svislý 10 l / 2 kW</t>
  </si>
  <si>
    <t>1237665501</t>
  </si>
  <si>
    <t>Elektrické ohřívače zásobníkové beztlakové přepadové akumulační s pojistným ventilem závěsné svislé objem nádrže (příkon) 10 l (2,0 kW)</t>
  </si>
  <si>
    <t>725539201</t>
  </si>
  <si>
    <t>Montáž ohřívačů zásobníkových závěsných tlakových do 15 litrů</t>
  </si>
  <si>
    <t>Elektrické ohřívače zásobníkové montáž tlakových ohřívačů závěsných (svislých nebo vodorovných) do 15 l</t>
  </si>
  <si>
    <t>725112021</t>
  </si>
  <si>
    <t>Klozet keramický závěsný s hlubokým splachováním odpad vodorovný-včetně sedátka</t>
  </si>
  <si>
    <t>1496028810</t>
  </si>
  <si>
    <t>18052012</t>
  </si>
  <si>
    <t xml:space="preserve">WC dětské  závěsné, mělké splachování,včetně včetně sedátka</t>
  </si>
  <si>
    <t>-1959681075</t>
  </si>
  <si>
    <t>WC dětské závěsné, mělké splachování,včetně včetně sedátka</t>
  </si>
  <si>
    <t>725113123</t>
  </si>
  <si>
    <t>Montáž klozetových mís závěsných</t>
  </si>
  <si>
    <t>5528170700</t>
  </si>
  <si>
    <t>montážní prvek pro závěsné WC ovládání zepředu</t>
  </si>
  <si>
    <t>725211612</t>
  </si>
  <si>
    <t>Umyvadlo keramické připevněné na stěnu šrouby barevné bez krytu na sifon 550 mm vč.sifonu</t>
  </si>
  <si>
    <t>12052012</t>
  </si>
  <si>
    <t>umyvadlo dětské diturvitové bílé,včetně montáže a sifonu</t>
  </si>
  <si>
    <t>725869204</t>
  </si>
  <si>
    <t>Montáž zápachových uzávěrek džezových jednodílných DN 50</t>
  </si>
  <si>
    <t>Zápachové uzávěrky zařizovacích předmětů montáž zápachových uzávěrek dřezových jednodílných DN 50</t>
  </si>
  <si>
    <t>725219102</t>
  </si>
  <si>
    <t>Montáž umyvadla připevněného na šrouby do zdiva</t>
  </si>
  <si>
    <t>soubor</t>
  </si>
  <si>
    <t>Umyvadla montáž umyvadel ostatních typů na šrouby</t>
  </si>
  <si>
    <t>725331111</t>
  </si>
  <si>
    <t>Výlevka bez výtokových armatur keramická se sklopnou plastovou mřížkou 500 mm</t>
  </si>
  <si>
    <t>Výlevky bez výtokových armatur a splachovací nádrže keramické se sklopnou plastovou mřížkou 425 mm</t>
  </si>
  <si>
    <t>3266</t>
  </si>
  <si>
    <t>sifon se suchou klapkou - napojení kondenzátu</t>
  </si>
  <si>
    <t>725822612</t>
  </si>
  <si>
    <t>Baterie umyvadlová stojánková páková s výpustí</t>
  </si>
  <si>
    <t>Baterie umyvadlové stojánkové pákové s výpustí</t>
  </si>
  <si>
    <t>725822633</t>
  </si>
  <si>
    <t>Baterie umyvadlová stojánková klasická s výpusti</t>
  </si>
  <si>
    <t>Baterie umyvadlové stojánkové klasické s výpustí</t>
  </si>
  <si>
    <t>725821325</t>
  </si>
  <si>
    <t>Baterie dřezová stojánková páková s otáčivým kulatým ústím a délkou ramínka 220 mm</t>
  </si>
  <si>
    <t>Baterie dřezové stojánkové pákové s otáčivým ústím a délkou ramínka 220 mm</t>
  </si>
  <si>
    <t>725821316</t>
  </si>
  <si>
    <t>Baterie dřezová nástěnná páková s otáčivým plochým ústím a délkou ramínka 300 mm</t>
  </si>
  <si>
    <t>Baterie dřezové nástěnné pákové s otáčivým plochým ústím a délkou ramínka 300 mm</t>
  </si>
  <si>
    <t>725841352</t>
  </si>
  <si>
    <t>Baterie sprchová automatická pro tepelně upravovanou vodu</t>
  </si>
  <si>
    <t>Baterie sprchové automatické pro tepelně upravovanou vodu</t>
  </si>
  <si>
    <t>725241142</t>
  </si>
  <si>
    <t>Vanička sprchová akrylátová čtvrtkruhová 900x900 mm</t>
  </si>
  <si>
    <t>Sprchové vaničky akrylátové čtvrtkruhové 900x900 mm</t>
  </si>
  <si>
    <t>725241111</t>
  </si>
  <si>
    <t>Vanička sprchová akrylátová čtvercová 800x800 mm</t>
  </si>
  <si>
    <t>Sprchové vaničky akrylátové čtvercové 800x800 mm</t>
  </si>
  <si>
    <t>725241901</t>
  </si>
  <si>
    <t>Montáž vaničky sprchové</t>
  </si>
  <si>
    <t>Sprchové vaničky montáž sprchových vaniček</t>
  </si>
  <si>
    <t>725244907</t>
  </si>
  <si>
    <t>Montáž zástěny sprchové rohové (sprchový kout)</t>
  </si>
  <si>
    <t>-566093708</t>
  </si>
  <si>
    <t>Sprchové dveře a zástěny montáž sprchové zástěny rohové (kout)</t>
  </si>
  <si>
    <t>725841351</t>
  </si>
  <si>
    <t>Baterie sprchová automatická s termostatickým ventilem</t>
  </si>
  <si>
    <t>Baterie sprchové automatické s termostatickým ventilem</t>
  </si>
  <si>
    <t>725245155</t>
  </si>
  <si>
    <t>Zástěna sprchová zásuvná dvoudílná s jedním posuvným dílem do výšky 2000 mm šířky 900 mm-čtvrtkruh</t>
  </si>
  <si>
    <t>725829111</t>
  </si>
  <si>
    <t>Montáž baterie stojánkové dřezové G 1/2"</t>
  </si>
  <si>
    <t>Baterie dřezové montáž ostatních typů stojánkových G 1/2"</t>
  </si>
  <si>
    <t>201813</t>
  </si>
  <si>
    <t xml:space="preserve">vpust podlahová seklapkou proti pronikání zápachu  včetně montáže</t>
  </si>
  <si>
    <t>vpust podlahová seklapkou proti pronikání zápachu včetně montáže</t>
  </si>
  <si>
    <t>472015</t>
  </si>
  <si>
    <t>revizní dvířka na odpadech včetně rámu a osazení,plastová 300/300</t>
  </si>
  <si>
    <t>1611</t>
  </si>
  <si>
    <t>Cirkulační čerpadlo včetně uzávěrů a montáže</t>
  </si>
  <si>
    <t>D.1.4.c - ZAŘÍZENÍ VZDUCHOTECHNIKY</t>
  </si>
  <si>
    <t>D1 - Zařízení č. 1 - Větrání tříd a sociálního zázemí MŠ</t>
  </si>
  <si>
    <t>D2 - Ostatní</t>
  </si>
  <si>
    <t>Zařízení č. 1 - Větrání tříd a sociálního zázemí MŠ</t>
  </si>
  <si>
    <t>75113-30D</t>
  </si>
  <si>
    <t>Diagonální ventilátor do kruhového potrubí</t>
  </si>
  <si>
    <t>Poznámka k položce:_x000d_
s nastavitelnou dobou sepnutí 1 až 30 minut_x000d_
vzduchové množství 390 m3h-1_x000d_
externí tlak 140 Pa_x000d_
včetně:_x000d_
zpětné klapky - 1 ks_x000d_
spojovací manžety - 2 ks</t>
  </si>
  <si>
    <t>Poznámka k položce:_x000d_
s nastavitelnou dobou sepnutí 1 až 30 minut_x000d_
vzduchové množství 270 m3h-1_x000d_
externí tlak 170 Pa_x000d_
včetně:_x000d_
zpětné klapky - 1 ks_x000d_
spojovací manžety - 2 ks</t>
  </si>
  <si>
    <t>Poznámka k položce:_x000d_
s nastavitelnou dobou sepnutí 1 až 30 minut_x000d_
vzduchové množství 100 m3h-1_x000d_
externí tlak 80 Pa_x000d_
včetně:_x000d_
zpětné klapky - 1 ks_x000d_
spojovací manžety - 2 ks</t>
  </si>
  <si>
    <t>Poznámka k položce:_x000d_
s nastavitelnou dobou sepnutí 1 až 30 minut_x000d_
vzduchové množství 50 m3h-1_x000d_
externí tlak 120 Pa_x000d_
včetně:_x000d_
zpětné klapky - 1 ks_x000d_
spojovací manžety - 2 ks</t>
  </si>
  <si>
    <t>32-2011</t>
  </si>
  <si>
    <t xml:space="preserve">Talířový ventil  pro odvod vzduchu (Ø100mm)</t>
  </si>
  <si>
    <t>Talířový ventil pro odvod vzduchu (Ø100mm)</t>
  </si>
  <si>
    <t>Poznámka k položce:_x000d_
vzduchové množství 50 m3h-1</t>
  </si>
  <si>
    <t>32-2012</t>
  </si>
  <si>
    <t xml:space="preserve">Talířový ventil  pro odvod vzduchu (Ø125mm)</t>
  </si>
  <si>
    <t>Talířový ventil pro odvod vzduchu (Ø125mm)</t>
  </si>
  <si>
    <t>Poznámka k položce:_x000d_
vzduchové množství 120 m3h-1</t>
  </si>
  <si>
    <t>32-2012.1</t>
  </si>
  <si>
    <t xml:space="preserve">Talířový ventil  pro odvod vzduchu (Ø150mm)</t>
  </si>
  <si>
    <t>Talířový ventil pro odvod vzduchu (Ø150mm)</t>
  </si>
  <si>
    <t>Poznámka k položce:_x000d_
vzduchové množství 150 m3h-1</t>
  </si>
  <si>
    <t>32-2012.2</t>
  </si>
  <si>
    <t xml:space="preserve">Talířový ventil  pro odvod vzduchu (Ø200mm)</t>
  </si>
  <si>
    <t>Talířový ventil pro odvod vzduchu (Ø200mm)</t>
  </si>
  <si>
    <t>Poznámka k položce:_x000d_
vzduchové množství 195 m3h-1</t>
  </si>
  <si>
    <t>53-7111</t>
  </si>
  <si>
    <t>Ohebná hadice s útlumem hluku - Ø100mm</t>
  </si>
  <si>
    <t>53-7112</t>
  </si>
  <si>
    <t>Ohebná hadice s útlumem hluku - Ø125mm</t>
  </si>
  <si>
    <t>53-7112.1</t>
  </si>
  <si>
    <t>Ohebná hadice s útlumem hluku - Ø150mm</t>
  </si>
  <si>
    <t>53-7112.2</t>
  </si>
  <si>
    <t>Ohebná hadice s útlumem hluku - Ø200mm</t>
  </si>
  <si>
    <t>51-4776</t>
  </si>
  <si>
    <t>Výfukový díl s ochranným sítem proti vletu ptactva</t>
  </si>
  <si>
    <t>Poznámka k položce:_x000d_
vzduchové množství 390 m3h-1_x000d_
rychlost ve výfukovém otvoru - max 3 m/s</t>
  </si>
  <si>
    <t>Poznámka k položce:_x000d_
vzduchové množství 270 m3h-1_x000d_
rychlost ve výfukovém otvoru - max 3 m/s</t>
  </si>
  <si>
    <t>51-4775</t>
  </si>
  <si>
    <t>Poznámka k položce:_x000d_
vzduchové množství 50 m3h-1_x000d_
rychlost ve výfukovém otvoru - max 3 m/s</t>
  </si>
  <si>
    <t>Poznámka k položce:_x000d_
vzduchové množství 100 m3h-1_x000d_
rychlost ve výfukovém otvoru - max 3 m/s_x000d_
Potrubí sk. I. - SPIRO</t>
  </si>
  <si>
    <t>51-0042</t>
  </si>
  <si>
    <t>Potrubí sk. I. - spirálně vinutá trouba do Ø 200 mm, 40 % tvarovek</t>
  </si>
  <si>
    <t>Ostatní</t>
  </si>
  <si>
    <t>-.3</t>
  </si>
  <si>
    <t>Doprava veškerého zařízení a materiálu na stavbu</t>
  </si>
  <si>
    <t>-.4</t>
  </si>
  <si>
    <t>Vyzkoušení, uvedení do provozu, zaškolení obsluhy</t>
  </si>
  <si>
    <t>-.5</t>
  </si>
  <si>
    <t>Zdvihací technika, lešení</t>
  </si>
  <si>
    <t>Pol48</t>
  </si>
  <si>
    <t>Úpravy na montáži</t>
  </si>
  <si>
    <t>Pol49</t>
  </si>
  <si>
    <t>Montážní a kotevní materiál</t>
  </si>
  <si>
    <t>Poznámka k položce:_x000d_
(závěsy skrz požární sádrokarton dodávka stavby)</t>
  </si>
  <si>
    <t>Pol50</t>
  </si>
  <si>
    <t>Těsnící a spojovací materiál</t>
  </si>
  <si>
    <t>Pol51</t>
  </si>
  <si>
    <t>Štítky na popis vzduchotechnického zařízení</t>
  </si>
  <si>
    <t>paušál</t>
  </si>
  <si>
    <t>Pol52</t>
  </si>
  <si>
    <t>- hlavní montér</t>
  </si>
  <si>
    <t>Pol53</t>
  </si>
  <si>
    <t>- samostatný montér</t>
  </si>
  <si>
    <t>Pol54</t>
  </si>
  <si>
    <t>- montér</t>
  </si>
  <si>
    <t>Pol55</t>
  </si>
  <si>
    <t>- pomocný montér</t>
  </si>
  <si>
    <t>-.7</t>
  </si>
  <si>
    <t>D.1.4.d - ZAŘÍZENÍ ELEKTROINSTALACE</t>
  </si>
  <si>
    <t>Úroveň 3:</t>
  </si>
  <si>
    <t>D.1.4.d.1 - ZAŘÍZENÍ ELEKTROINSTALACE - materiál</t>
  </si>
  <si>
    <t>D1 - rozvaděče</t>
  </si>
  <si>
    <t>D2 - kabely a vodiče</t>
  </si>
  <si>
    <t>D3 - ukončení celoplastových kabelů</t>
  </si>
  <si>
    <t>D4 - spínače</t>
  </si>
  <si>
    <t>D5 - zásuvky</t>
  </si>
  <si>
    <t>D6 - svítidla a jejich příslušenství</t>
  </si>
  <si>
    <t>D7 - úložný materiál</t>
  </si>
  <si>
    <t>D8 - hromosvod a uzemnění</t>
  </si>
  <si>
    <t>D9 - dodávky</t>
  </si>
  <si>
    <t>D10 - slaboproud</t>
  </si>
  <si>
    <t xml:space="preserve">    D11 - počítačová síť </t>
  </si>
  <si>
    <t xml:space="preserve">    D12 - domácí telefon video</t>
  </si>
  <si>
    <t xml:space="preserve">    D13 - PZTS</t>
  </si>
  <si>
    <t xml:space="preserve">    D14 - montážní materiál pro přívody</t>
  </si>
  <si>
    <t xml:space="preserve">    D15 - ostatní</t>
  </si>
  <si>
    <t>rozvaděče</t>
  </si>
  <si>
    <t>354128000</t>
  </si>
  <si>
    <t>Oceloplechová rozvodnice 72 modulů pod omítku , rozměr 588x620x136,IP30,400V,50Hz, TN-S, přístrojová náplň dle výkresové dokumentace projektu -č.2.01</t>
  </si>
  <si>
    <t>344136205</t>
  </si>
  <si>
    <t>Jistič 32/3/B doplnění hlavního rozvaděč ve vedlejší budově</t>
  </si>
  <si>
    <t>344120003</t>
  </si>
  <si>
    <t>MEB svorkovnice</t>
  </si>
  <si>
    <t>kabely a vodiče</t>
  </si>
  <si>
    <t>341581063</t>
  </si>
  <si>
    <t>Kabel silový Cu, PVC izolace 450V/2,5kV, -40ºC - +70ºC, CYKY J-5x10 mm2 odolnost proti šíření plamene dle ČSN EN 60332-1 - přívod</t>
  </si>
  <si>
    <t>341581058</t>
  </si>
  <si>
    <t>Kabel silový Cu, PVC izolace 450V/2,5kV, -40ºC - +70ºC, CYKY J-5x1,5 mm2 odolnost proti šíření plamene dle ČSN EN 60332-1</t>
  </si>
  <si>
    <t>341581059</t>
  </si>
  <si>
    <t xml:space="preserve">Kabel silový Cu, PVC izolace 600V/1kV, -40ºC - +70ºC, 1-CYKY J  3x2,5mm2 odolnost proti šíření plamene dle ČSN EN 60332-1</t>
  </si>
  <si>
    <t>341581057</t>
  </si>
  <si>
    <t xml:space="preserve">Kabel silový Cu, PVC izolace 600V/1kV, -40ºC - +70ºC, 1-CYKY J  3x1,5mm2 odolnost proti šíření plamene dle ČSN EN 60332-1</t>
  </si>
  <si>
    <t>341581043</t>
  </si>
  <si>
    <t>Kabel silový Cu, PVC izolace 600V/1kV, -40ºC - +70ºC, 1-CYKY 2Ox1,5mm2 odolnost proti šíření plamene dle ČSN EN 60332-1</t>
  </si>
  <si>
    <t>341122102</t>
  </si>
  <si>
    <t>Vodič 10 zž - PVC izolovaný jednožilový vodič pro vnitřní vedení</t>
  </si>
  <si>
    <t>341581059.1</t>
  </si>
  <si>
    <t>Šňůra CYSY 3x2,5 mm2</t>
  </si>
  <si>
    <t>341580126</t>
  </si>
  <si>
    <t>Samoregulční kabel na vodovodní potrubí se studeným koncem 5 m</t>
  </si>
  <si>
    <t>ukončení celoplastových kabelů</t>
  </si>
  <si>
    <t>342118009</t>
  </si>
  <si>
    <t>kabelové oko Cu do 2,5</t>
  </si>
  <si>
    <t>342118017</t>
  </si>
  <si>
    <t>kabelové oko Cu 10</t>
  </si>
  <si>
    <t>spínače</t>
  </si>
  <si>
    <t>345355146</t>
  </si>
  <si>
    <t xml:space="preserve">Spínač jednopólový pod omítku,  10A/250V, řazení 1</t>
  </si>
  <si>
    <t>345355211</t>
  </si>
  <si>
    <t>Kryt spínače bílý</t>
  </si>
  <si>
    <t>345355104</t>
  </si>
  <si>
    <t>Rámeček jednonásobný bílý</t>
  </si>
  <si>
    <t>345355158</t>
  </si>
  <si>
    <t>Spínač jednopólový pod omítku, 10A/250V, řazení 1/0</t>
  </si>
  <si>
    <t>345355151</t>
  </si>
  <si>
    <t xml:space="preserve">Přepínač sériový pod omítku,  10A/250V, řazení 5</t>
  </si>
  <si>
    <t>345355216</t>
  </si>
  <si>
    <t>345355165</t>
  </si>
  <si>
    <t xml:space="preserve">Přepínač střídavý pod omítku,  10A/250V, řazení 6</t>
  </si>
  <si>
    <t>345355169</t>
  </si>
  <si>
    <t xml:space="preserve">Přepínač křížový pod omítku,  10A/250V, řaz. 7</t>
  </si>
  <si>
    <t>345355301</t>
  </si>
  <si>
    <t>Pohybové čidlo stropní/nástěnné</t>
  </si>
  <si>
    <t>345355499</t>
  </si>
  <si>
    <t xml:space="preserve">Tlačítkový ovladač hlavního vypínače s omezeným přístupem  1x spínací a1s rozpínací kontakt, CENTRAL STOP</t>
  </si>
  <si>
    <t>345355214</t>
  </si>
  <si>
    <t xml:space="preserve">Spínač jednopólový pod omítku,  10A/250V, řaz. 1  IP44  bílý</t>
  </si>
  <si>
    <t>345355217</t>
  </si>
  <si>
    <t xml:space="preserve">Přepínač střídavý pod omítku 10A/230V ř.6 IP44  bílý</t>
  </si>
  <si>
    <t>345355198</t>
  </si>
  <si>
    <t>Žaluziový spínač-místní ovládání - s blokováním</t>
  </si>
  <si>
    <t>345355021</t>
  </si>
  <si>
    <t>Prostorový termostat</t>
  </si>
  <si>
    <t>345333201</t>
  </si>
  <si>
    <t>Časové relé do krabice</t>
  </si>
  <si>
    <t>zásuvky</t>
  </si>
  <si>
    <t>358111232</t>
  </si>
  <si>
    <t xml:space="preserve">Zásuvka 16A/230V  jednonásobná IP20 pod omítku bílá s clonkami</t>
  </si>
  <si>
    <t>358111231</t>
  </si>
  <si>
    <t>Zásuvka dvojnásobná s natočenou dutinkou, pod omítku s clonkami 230V/10-16A bílá</t>
  </si>
  <si>
    <t>358111238</t>
  </si>
  <si>
    <t>Zásuvka dvojnásobná s natočenou dutinkou, pod omítku s clonkami 230V/10-16A bílá s přepěťovou ochranou typ SPD3</t>
  </si>
  <si>
    <t>345355136</t>
  </si>
  <si>
    <t>Zásuvka 16A/230V IP 44 s víčkem s clonkami</t>
  </si>
  <si>
    <t>345711313</t>
  </si>
  <si>
    <t xml:space="preserve">Podlahová krabice  12  modulů</t>
  </si>
  <si>
    <t xml:space="preserve">Podlahová krabice  12  modulů obsahuje: 1xzásuvka 16A/230V, 1x zásuvka pro PC 16A/230V se zabudovanou jemnou ochranou proti přepětí SPD3 a 1x datová zásuvka cat 5e 1RJ45 a 1xdatová zásuvka cat 5e 2RJ45
</t>
  </si>
  <si>
    <t>svítidla a jejich příslušenství</t>
  </si>
  <si>
    <t>348531500</t>
  </si>
  <si>
    <t xml:space="preserve">A  LED svítidlo stropní přisazené, IP40, osazeno LED zdrojem 27W, teplota chromatičnosti 4000K, světelný tok 2900lm, korpus: ocelový plech bíle lakovaný, světelný kryt: mléčný opálový PMMA kruhový, rozměry: průměr 375mm, výška 105mm</t>
  </si>
  <si>
    <t>348531501</t>
  </si>
  <si>
    <t xml:space="preserve">B  LED svítidlo panel stropní přisazené, IP40, osazeno LED zdrojem 24W, teplota chromatičnosti 4000K, světelný tok 3100lm, korpus: bíle lakovaný hliníkový rámeček, světelný kryt: mikroprizmatický kryt: délka 595mm, šířka 595mm, výška 15mm.</t>
  </si>
  <si>
    <t>348531502</t>
  </si>
  <si>
    <t xml:space="preserve">C  LED svítidlo nouzové stropní (nástěnné) přisazené, IP65, osazeno LED zdrojem 1W, svítící při výpadku dobíjení, doba provozu na 1 hod., korpus: polykarbonát, světelný kryt: polykarbonát, rozměry: průměr 375mm, výška 105mm.</t>
  </si>
  <si>
    <t>348531503</t>
  </si>
  <si>
    <t xml:space="preserve">F  žárovkové svítidlo nástěnné, IP44, E27, osazeno LED žárovkou 10W, korpus: šedý plast, rozměry: délka 250mm, šířka 120mm, výška 132mm.</t>
  </si>
  <si>
    <t>zákon č. 7/2005</t>
  </si>
  <si>
    <t>Recyklační poplatek - za svítidla a světelné zdroje</t>
  </si>
  <si>
    <t>úložný materiál</t>
  </si>
  <si>
    <t>345711238</t>
  </si>
  <si>
    <t>Krabice přístrojová hluboká po om.</t>
  </si>
  <si>
    <t>345711232</t>
  </si>
  <si>
    <t>Krabice odbočná pod om.</t>
  </si>
  <si>
    <t>345711241</t>
  </si>
  <si>
    <t>Krabice rozvodná pod om.</t>
  </si>
  <si>
    <t>345711241.1</t>
  </si>
  <si>
    <t>Krabice KT250</t>
  </si>
  <si>
    <t>354411624</t>
  </si>
  <si>
    <t>Bernard svorka</t>
  </si>
  <si>
    <t>354411698</t>
  </si>
  <si>
    <t>Cu pásek</t>
  </si>
  <si>
    <t>721218223</t>
  </si>
  <si>
    <t>Tmel pro utěsnění prostupů komplet</t>
  </si>
  <si>
    <t>345218936</t>
  </si>
  <si>
    <t>Elektroinstlační trubka ohebná PVC 2323</t>
  </si>
  <si>
    <t>211126000</t>
  </si>
  <si>
    <t>Ocelová nosná konstrukce všeobecně kg</t>
  </si>
  <si>
    <t>354411618</t>
  </si>
  <si>
    <t>Svorka pro vyrovnání potenciálu EPS 1</t>
  </si>
  <si>
    <t>358113001</t>
  </si>
  <si>
    <t>Podlahový kanál 250x48mm dvoukomorový</t>
  </si>
  <si>
    <t>D8</t>
  </si>
  <si>
    <t>hromosvod a uzemnění</t>
  </si>
  <si>
    <t>354411100</t>
  </si>
  <si>
    <t>Vodič AlMgSi o 8 jímací</t>
  </si>
  <si>
    <t>354411101</t>
  </si>
  <si>
    <t>Vodič FeZn o 10</t>
  </si>
  <si>
    <t>354321291</t>
  </si>
  <si>
    <t>Podpěra vedení</t>
  </si>
  <si>
    <t>354411300</t>
  </si>
  <si>
    <t>Svorka hromosvodová</t>
  </si>
  <si>
    <t>354411096</t>
  </si>
  <si>
    <t xml:space="preserve">Kompletní jímač v=2,5m  FeZn včetně typového podstavce</t>
  </si>
  <si>
    <t>354411312</t>
  </si>
  <si>
    <t>Svorka zkušební Sz</t>
  </si>
  <si>
    <t>354411342</t>
  </si>
  <si>
    <t xml:space="preserve">Ochranný úhelník OU  FeZn</t>
  </si>
  <si>
    <t>354411349</t>
  </si>
  <si>
    <t>Držák ochranného úhelníku</t>
  </si>
  <si>
    <t>354411398</t>
  </si>
  <si>
    <t>Označení svodu - štítek</t>
  </si>
  <si>
    <t>348444171</t>
  </si>
  <si>
    <t>Gumoasfaltový nátěr</t>
  </si>
  <si>
    <t>D9</t>
  </si>
  <si>
    <t>dodávky</t>
  </si>
  <si>
    <t>344126104</t>
  </si>
  <si>
    <t xml:space="preserve">Osoušeč rukou nerez antivandal  2,5kW</t>
  </si>
  <si>
    <t>D10</t>
  </si>
  <si>
    <t>slaboproud</t>
  </si>
  <si>
    <t>D11</t>
  </si>
  <si>
    <t xml:space="preserve">počítačová síť </t>
  </si>
  <si>
    <t>354128202</t>
  </si>
  <si>
    <t xml:space="preserve">RACK -  datový rozvaděč bez aktivních prvků - datový rozvaděč 1x 24xRJ45 cat 5e,přepěťová ochrana, vestavná zásuvka </t>
  </si>
  <si>
    <t>342112181</t>
  </si>
  <si>
    <t>Protahovací vodič do trubek AY 2,5</t>
  </si>
  <si>
    <t>345355107</t>
  </si>
  <si>
    <t xml:space="preserve">Zásuvka  2xRJ 45 pod om. Cat 5e IP20</t>
  </si>
  <si>
    <t>345355109</t>
  </si>
  <si>
    <t xml:space="preserve">Zásuvka  1xRJ 45 pod om. Cat 5e P20</t>
  </si>
  <si>
    <t>341118214</t>
  </si>
  <si>
    <t>Kabel UTP cat.5e rozvod + přívod</t>
  </si>
  <si>
    <t>341118238</t>
  </si>
  <si>
    <t>Optický kabel pro vnitřní i venkovní rozvody rozvody 4 vl</t>
  </si>
  <si>
    <t>D12</t>
  </si>
  <si>
    <t>domácí telefon video</t>
  </si>
  <si>
    <t>314128222</t>
  </si>
  <si>
    <t xml:space="preserve">Domácí  videovrátny - telefon pro 5 účastníků, video - montáž na povrch ,5xdomácí video telefony,2xdomovní tablo pro povrchovou montáž pro 5účastníků,1xtransformátor-zdroj v hlavním  rozvaděči R1, hovorová jednotka.</t>
  </si>
  <si>
    <t xml:space="preserve">Domácí  videovrátny - telefon pro 5 účastníků, video - montáž na povrch ,5xdomácí video telefony,2xdomovní tablo pro povrchovou montáž pro 5účastníků,1xtransformátor-zdroj v hlavním  rozvaděči R1, hovorová jednotka. Předpokládaná cena, typ zařízení určí investor</t>
  </si>
  <si>
    <t>716414221</t>
  </si>
  <si>
    <t>Elektrický zámek</t>
  </si>
  <si>
    <t>345215128</t>
  </si>
  <si>
    <t>Kabel UTP cat.5e</t>
  </si>
  <si>
    <t>345218936.1</t>
  </si>
  <si>
    <t>Elektroinstalační trubka ohebná PVC 2323</t>
  </si>
  <si>
    <t>D13</t>
  </si>
  <si>
    <t>PZTS</t>
  </si>
  <si>
    <t>736208212</t>
  </si>
  <si>
    <t xml:space="preserve">Kompletní ústředna PZTS včetně záložního  zdoje</t>
  </si>
  <si>
    <t>736208524</t>
  </si>
  <si>
    <t>GSM - přenos - komplet</t>
  </si>
  <si>
    <t>736208222</t>
  </si>
  <si>
    <t>Pohybové čidlo</t>
  </si>
  <si>
    <t>736208241</t>
  </si>
  <si>
    <t>Klávesnice</t>
  </si>
  <si>
    <t>736208239</t>
  </si>
  <si>
    <t>Venkovní siréna zálohovaná</t>
  </si>
  <si>
    <t>736208233</t>
  </si>
  <si>
    <t>Vnitřní siréna</t>
  </si>
  <si>
    <t>736208416</t>
  </si>
  <si>
    <t>Magnetický kontakt dveřní</t>
  </si>
  <si>
    <t>341118898</t>
  </si>
  <si>
    <t xml:space="preserve">Kabely pro EZS  FI-H06</t>
  </si>
  <si>
    <t>736001214</t>
  </si>
  <si>
    <t>Hlásič požáru zapojený do systému EZS</t>
  </si>
  <si>
    <t>D14</t>
  </si>
  <si>
    <t>montážní materiál pro přívody</t>
  </si>
  <si>
    <t>202851125</t>
  </si>
  <si>
    <t xml:space="preserve">Drátěný kabelový žlab  FeZn 100/50</t>
  </si>
  <si>
    <t>202851180</t>
  </si>
  <si>
    <t>Nosník kabelového žlabu 100</t>
  </si>
  <si>
    <t>202851202</t>
  </si>
  <si>
    <t>Stínící přepážka žlabu</t>
  </si>
  <si>
    <t>345218814</t>
  </si>
  <si>
    <t>Elektroinstalační trubka HDPE 40</t>
  </si>
  <si>
    <t>314324118</t>
  </si>
  <si>
    <t>Upevňovací bod hmoždinkou PVC</t>
  </si>
  <si>
    <t>D15</t>
  </si>
  <si>
    <t>ostatní</t>
  </si>
  <si>
    <t>341000000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</si>
  <si>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</t>
  </si>
  <si>
    <t xml:space="preserve">Drobný jednicový materiál, jehož podíl na celkových materiálových nákladech je malý, a proto se nespecifikuje, jako: vývodky spojky vodičové do průžezu 16 mm2. sponky, příchytky, drát vázací a svařovací, spojovací materiál,nýty, elektrody…  5% z nosného materiálu</t>
  </si>
  <si>
    <t>D.1.4.d.2 - ZAŘÍZENÍ ELEKTROINSTALACE - montáž</t>
  </si>
  <si>
    <t xml:space="preserve">    D14 - montáž materiálu pro přívody</t>
  </si>
  <si>
    <t xml:space="preserve">    D15 - ostatní montážní práce pro rozvody nn a slaboproudu</t>
  </si>
  <si>
    <t>741210001</t>
  </si>
  <si>
    <t>Montáž rozvodnice oceloplechová nebo plastová běžná do 20 kg</t>
  </si>
  <si>
    <t>Montáž rozvodnic oceloplechových nebo plastových bez zapojení vodičů běžných, hmotnosti do 20 kg</t>
  </si>
  <si>
    <t>741320173</t>
  </si>
  <si>
    <t>Montáž jističů třípólových nn do 63 A s krytem</t>
  </si>
  <si>
    <t>Montáž jističů se zapojením vodičů třípólových nn do 63 A s krytem</t>
  </si>
  <si>
    <t>HZS</t>
  </si>
  <si>
    <t>Montáž MEB svorkovnice</t>
  </si>
  <si>
    <t>741122643</t>
  </si>
  <si>
    <t>Montáž kabel Cu plný kulatý žíla 5x10 mm2 uložený pevně (např. CYKY)</t>
  </si>
  <si>
    <t>Montáž kabelů měděných bez ukončení uložených pevně plných kulatých nebo bezhalogenových (např. CYKY) počtu a průřezu žil 5x10 mm2</t>
  </si>
  <si>
    <t>741122641</t>
  </si>
  <si>
    <t>Montáž kabel Cu plný kulatý žíla 5x1,5 až 2,5 mm2 uložený pevně (např. CYKY)</t>
  </si>
  <si>
    <t>Montáž kabelů měděných bez ukončení uložených pevně plných kulatých nebo bezhalogenových (např. CYKY) počtu a průřezu žil 5x1,5 až 2,5 mm2</t>
  </si>
  <si>
    <t>741122611</t>
  </si>
  <si>
    <t>Montáž kabel Cu plný kulatý žíla 3x1,5 až 6 mm2 uložený pevně (např. CYKY)</t>
  </si>
  <si>
    <t>Montáž kabelů měděných bez ukončení uložených pevně plných kulatých nebo bezhalogenových (např. CYKY) počtu a průřezu žil 3x1,5 až 6 mm2</t>
  </si>
  <si>
    <t>741122601</t>
  </si>
  <si>
    <t>Montáž kabel Cu plný kulatý žíla 2x1,5 až 6 mm2 uložený pevně (např. CYKY)</t>
  </si>
  <si>
    <t>Montáž kabelů měděných bez ukončení uložených pevně plných kulatých nebo bezhalogenových (např. CYKY) počtu a průřezu žil 2x1,5 až 6 mm2</t>
  </si>
  <si>
    <t>741120301</t>
  </si>
  <si>
    <t>Montáž vodič Cu izolovaný plný a laněný s PVC pláštěm žíla 0,55-16 mm2 pevně (např. CY, CHAH-V)</t>
  </si>
  <si>
    <t>Montáž vodičů izolovaných měděných bez ukončení uložených pevně plných a laněných s PVC pláštěm, bezhalogenových, ohniodolných (např. CY, CHAH-V) průřezu žíly 0,55 až 16 mm2</t>
  </si>
  <si>
    <t>HZS.1</t>
  </si>
  <si>
    <t xml:space="preserve">Montáž samoregulčního kabelu  5 m</t>
  </si>
  <si>
    <t>Montáž samoregulčního kabelu 5 m</t>
  </si>
  <si>
    <t>741132147</t>
  </si>
  <si>
    <t>Ukončení kabelů 5x10 mm2 smršťovací záklopkou nebo páskem bez letování</t>
  </si>
  <si>
    <t>Ukončení kabelů smršťovací záklopkou nebo páskou se zapojením bez letování, počtu a průřezu žil 5x10 mm2</t>
  </si>
  <si>
    <t>741132145</t>
  </si>
  <si>
    <t>Ukončení kabelů 5x1,5 až 4 mm2 smršťovací záklopkou nebo páskem bez letování</t>
  </si>
  <si>
    <t>Ukončení kabelů smršťovací záklopkou nebo páskou se zapojením bez letování, počtu a průřezu žil 5x1,5 až 4 mm2</t>
  </si>
  <si>
    <t>741132103</t>
  </si>
  <si>
    <t>Ukončení kabelů 3x1,5 až 4 mm2 smršťovací záklopkou nebo páskem bez letování</t>
  </si>
  <si>
    <t>Ukončení kabelů smršťovací záklopkou nebo páskou se zapojením bez letování, počtu a průřezu žil 3x1,5 až 4 mm2</t>
  </si>
  <si>
    <t>741132101</t>
  </si>
  <si>
    <t>Ukončení kabelů 2x1,5 až 4 mm2 smršťovací záklopkou nebo páskem bez letování</t>
  </si>
  <si>
    <t>Ukončení kabelů smršťovací záklopkou nebo páskou se zapojením bez letování, počtu a průřezu žil 2x1,5 až 4 mm2</t>
  </si>
  <si>
    <t>741310201</t>
  </si>
  <si>
    <t>Montáž vypínač (polo)zapuštěný šroubové připojení 1-jednopólový</t>
  </si>
  <si>
    <t>Montáž spínačů jedno nebo dvoupólových polozapuštěných nebo zapuštěných se zapojením vodičů šroubové připojení, pro prostředí normální vypínačů, řazení 1-jednopólových</t>
  </si>
  <si>
    <t>741310212</t>
  </si>
  <si>
    <t>Montáž ovladač (polo)zapuštěný šroubové připojení 1/0-tlačítkový zapínací</t>
  </si>
  <si>
    <t>Montáž spínačů jedno nebo dvoupólových polozapuštěných nebo zapuštěných se zapojením vodičů šroubové připojení, pro prostředí normální ovladačů, řazení 1/0-tlačítkových zapínacích</t>
  </si>
  <si>
    <t>741310231</t>
  </si>
  <si>
    <t>Montáž přepínač (polo)zapuštěný šroubové připojení 5-seriový</t>
  </si>
  <si>
    <t>Montáž spínačů jedno nebo dvoupólových polozapuštěných nebo zapuštěných se zapojením vodičů šroubové připojení, pro prostředí normální přepínačů, řazení 5-sériových</t>
  </si>
  <si>
    <t>741310233</t>
  </si>
  <si>
    <t>Montáž přepínač (polo)zapuštěný šroubové připojení 6-střídavý</t>
  </si>
  <si>
    <t>Montáž spínačů jedno nebo dvoupólových polozapuštěných nebo zapuštěných se zapojením vodičů šroubové připojení, pro prostředí normální přepínačů, řazení 6-střídavých</t>
  </si>
  <si>
    <t>741310239</t>
  </si>
  <si>
    <t>Montáž přepínač (polo)zapuštěný šroubové připojení 7-křížový</t>
  </si>
  <si>
    <t>Montáž spínačů jedno nebo dvoupólových polozapuštěných nebo zapuštěných se zapojením vodičů šroubové připojení, pro prostředí normální přepínačů, řazení 7-křížových</t>
  </si>
  <si>
    <t>741311004</t>
  </si>
  <si>
    <t>Montáž čidlo pohybu nástěnné se zapojením vodičů</t>
  </si>
  <si>
    <t>Montáž spínačů speciálních se zapojením vodičů čidla pohybu nástěnného</t>
  </si>
  <si>
    <t>HZS.2</t>
  </si>
  <si>
    <t xml:space="preserve">Montáž tlačítkového ovladače s omezeným přístupem  1 ks</t>
  </si>
  <si>
    <t>Montáž tlačítkového ovladače s omezeným přístupem 1 ks</t>
  </si>
  <si>
    <t>741310251</t>
  </si>
  <si>
    <t>Montáž vypínač (polo)zapuštěný šroubové připojení 1-jednopólových prostředí venkovní/mokré</t>
  </si>
  <si>
    <t>Montáž spínačů jedno nebo dvoupólových polozapuštěných nebo zapuštěných se zapojením vodičů šroubové připojení, pro prostředí venkovní nebo mokré vypínačů, řazení 1-jednopólových</t>
  </si>
  <si>
    <t>741310263</t>
  </si>
  <si>
    <t>Montáž přepínač (polo)zapuštěný šroubové připojení 6-střídavých prostředí venkovní/mokré</t>
  </si>
  <si>
    <t>Montáž spínačů jedno nebo dvoupólových polozapuštěných nebo zapuštěných se zapojením vodičů šroubové připojení, pro prostředí venkovní nebo mokré přepínačů, řazení 6-střídavých</t>
  </si>
  <si>
    <t>HZS.3</t>
  </si>
  <si>
    <t xml:space="preserve">Montáž kompletních žaluziových spínačú  -  5 ks</t>
  </si>
  <si>
    <t>Montáž kompletních žaluziových spínačú - 5 ks</t>
  </si>
  <si>
    <t>HZS.4</t>
  </si>
  <si>
    <t xml:space="preserve">Montáž prostorového termostatu  1 ks</t>
  </si>
  <si>
    <t>Montáž prostorového termostatu 1 ks</t>
  </si>
  <si>
    <t>HZS.5</t>
  </si>
  <si>
    <t>Montáž časového relé do krabice 3 ks</t>
  </si>
  <si>
    <t>741313042</t>
  </si>
  <si>
    <t>Montáž zásuvka (polo)zapuštěná šroubové připojení 2P+PE dvojí zapojení - průběžná</t>
  </si>
  <si>
    <t>Montáž zásuvek domovních se zapojením vodičů šroubové připojení polozapuštěných nebo zapuštěných 10/16 A, provedení 2P + PE dvojí zapojení pro průběžnou montáž</t>
  </si>
  <si>
    <t>741313043</t>
  </si>
  <si>
    <t>Montáž zásuvka (polo)zapuštěná šroubové připojení 2x(2P + PE) dvojnásobná</t>
  </si>
  <si>
    <t>Montáž zásuvek domovních se zapojením vodičů šroubové připojení polozapuštěných nebo zapuštěných 10/16 A, provedení 2x (2P + PE) dvojnásobná</t>
  </si>
  <si>
    <t>741313082</t>
  </si>
  <si>
    <t>Montáž zásuvka chráněná v krabici šroubové připojení 2P+PE prostředí venkovní, mokré</t>
  </si>
  <si>
    <t>Montáž zásuvek domovních se zapojením vodičů šroubové připojení venkovní nebo mokré, provedení 2P + PE</t>
  </si>
  <si>
    <t>HZS.6</t>
  </si>
  <si>
    <t>Montáž osazené podlahové krabice se zapojením vodičů 2 ks</t>
  </si>
  <si>
    <t>741372061</t>
  </si>
  <si>
    <t>Montáž svítidlo LED bytové přisazené stropní panelové do 0,09 m2</t>
  </si>
  <si>
    <t>Montáž svítidel LED se zapojením vodičů bytových nebo společenských místností přisazených stropních panelových, obsahu do 0,09 m2</t>
  </si>
  <si>
    <t>741372062</t>
  </si>
  <si>
    <t>Montáž svítidlo LED bytové přisazené stropní panelové do 0,36 m2</t>
  </si>
  <si>
    <t>Montáž svítidel LED se zapojením vodičů bytových nebo společenských místností přisazených stropních panelových, obsahu přes 0,09 do 0,36 m2</t>
  </si>
  <si>
    <t>741112061</t>
  </si>
  <si>
    <t>Montáž krabice přístrojová zapuštěná plastová kruhová</t>
  </si>
  <si>
    <t>Montáž krabic elektroinstalačních bez napojení na trubky a lišty, demontáže a montáže víčka a přístroje přístrojových zapuštěných plastových kruhových</t>
  </si>
  <si>
    <t>741112001</t>
  </si>
  <si>
    <t>Montáž krabice zapuštěná plastová kruhová</t>
  </si>
  <si>
    <t>Montáž krabic elektroinstalačních bez napojení na trubky a lišty, demontáže a montáže víčka a přístroje protahovacích nebo odbočných zapuštěných plastových kruhových</t>
  </si>
  <si>
    <t>741112101</t>
  </si>
  <si>
    <t>Montáž rozvodka zapuštěná plastová kruhová</t>
  </si>
  <si>
    <t>Montáž krabic elektroinstalačních bez napojení na trubky a lišty, demontáže a montáže víčka a přístroje rozvodek se zapojením vodičů na svorkovnici zapuštěných plastových kruhových</t>
  </si>
  <si>
    <t>741112023</t>
  </si>
  <si>
    <t>Montáž krabice nástěnná plastová čtyřhranná do 250x250 mm</t>
  </si>
  <si>
    <t>Montáž krabic elektroinstalačních bez napojení na trubky a lišty, demontáže a montáže víčka a přístroje protahovacích nebo odbočných nástěnných plastových čtyřhranných, vel. do 250x250 mm</t>
  </si>
  <si>
    <t>HZS.7</t>
  </si>
  <si>
    <t xml:space="preserve">Montáž svorek Bernard včetně Cu pásku  4 ks</t>
  </si>
  <si>
    <t>Montáž svorek Bernard včetně Cu pásku 4 ks</t>
  </si>
  <si>
    <t>HZS.8</t>
  </si>
  <si>
    <t>Utěsnění prostupů komplet</t>
  </si>
  <si>
    <t>741110041</t>
  </si>
  <si>
    <t>Montáž trubka plastová ohebná D přes 11 do 23 mm uložená pevně</t>
  </si>
  <si>
    <t>Montáž trubek elektroinstalačních s nasunutím nebo našroubováním do krabic plastových ohebných, uložených pevně, vnější Ø přes 11 do 23 mm</t>
  </si>
  <si>
    <t>741910502</t>
  </si>
  <si>
    <t>Montáž se zhotovením konstrukce pro rozvodny z profilů tenkostěnných</t>
  </si>
  <si>
    <t>Montáž kovových nosných a doplňkových konstrukcí se zhotovením pro rozvodny z profilů ocelových tenkostěnných</t>
  </si>
  <si>
    <t>HZS.9</t>
  </si>
  <si>
    <t xml:space="preserve">Montáž svorky pro vyrovnání potenciálu EPS 1  4 ks</t>
  </si>
  <si>
    <t>Montáž svorky pro vyrovnání potenciálu EPS 1 4 ks</t>
  </si>
  <si>
    <t>HZS.10</t>
  </si>
  <si>
    <t xml:space="preserve">Montáž podlahového kanálu   12m</t>
  </si>
  <si>
    <t>Montáž podlahového kanálu 12m</t>
  </si>
  <si>
    <t>741420001</t>
  </si>
  <si>
    <t>Montáž drát nebo lano hromosvodné svodové D do 10 mm s podpěrou</t>
  </si>
  <si>
    <t>Montáž hromosvodného vedení svodových drátů nebo lan s podpěrami, Ø do 10 mm</t>
  </si>
  <si>
    <t>741420011</t>
  </si>
  <si>
    <t>Montáž drát nebo lano hromosvodné svodové D do 10 mm bez podpěry</t>
  </si>
  <si>
    <t>Montáž hromosvodného vedení svodových drátů nebo lan bez podpěr, Ø do 10 mm</t>
  </si>
  <si>
    <t>741430003</t>
  </si>
  <si>
    <t>Montáž tyč jímací délky do 3 m na konstrukci ocelovou</t>
  </si>
  <si>
    <t>Montáž jímacích tyčí délky do 3 m, na konstrukci ocelovou</t>
  </si>
  <si>
    <t>741420022</t>
  </si>
  <si>
    <t>Montáž svorka hromosvodná se 3 a více šrouby</t>
  </si>
  <si>
    <t>Montáž hromosvodného vedení svorek se 3 a více šrouby</t>
  </si>
  <si>
    <t>741420052</t>
  </si>
  <si>
    <t>Montáž vedení hromosvodné-úhelník nebo trubka s držáky do dřeva</t>
  </si>
  <si>
    <t>Montáž hromosvodného vedení ochranných prvků úhelníků nebo trubek s držáky do dřeva</t>
  </si>
  <si>
    <t>741420083</t>
  </si>
  <si>
    <t>Montáž vedení hromosvodné-štítek k označení svodu</t>
  </si>
  <si>
    <t>Montáž hromosvodného vedení doplňků štítků k označení svodů</t>
  </si>
  <si>
    <t>741420082</t>
  </si>
  <si>
    <t>Montáž vedení hromosvodné-napínací šroub s okem</t>
  </si>
  <si>
    <t>Montáž hromosvodného vedení doplňků napínacích šroubů s okem s vypnutím svodového vodiče</t>
  </si>
  <si>
    <t>HZS.11</t>
  </si>
  <si>
    <t>Ochrana zemní svorky asfaltovým nátěrem</t>
  </si>
  <si>
    <t>HZS.12</t>
  </si>
  <si>
    <t>Připojení k armování v patce, vodivé spojení s kovovou konstrukcí kontejnerů</t>
  </si>
  <si>
    <t>HZS.13</t>
  </si>
  <si>
    <t xml:space="preserve">Montáž osoušeče rukou nerez antivandal  2,5kW  se zapojením vodičů 3ks</t>
  </si>
  <si>
    <t>Montáž osoušeče rukou nerez antivandal 2,5kW se zapojením vodičů 3ks</t>
  </si>
  <si>
    <t>742330001</t>
  </si>
  <si>
    <t>Montáž rozvaděče nástěnného</t>
  </si>
  <si>
    <t>Montáž strukturované kabeláže rozvaděče nástěnného</t>
  </si>
  <si>
    <t>741121101</t>
  </si>
  <si>
    <t>Montáž vodič Al izolovaný plný a laněný žíla 16 až 35 mm2 zatažený v trubkách nebo lištách (např. AY,AYY)</t>
  </si>
  <si>
    <t>Montáž izolovaných vodičů hliníkových bez ukončení uložených v trubkách nebo lištách zatažených plných a laněných (např. AY, AYY) průřezu žíly 16 až 35 mm2</t>
  </si>
  <si>
    <t>742330042</t>
  </si>
  <si>
    <t>Montáž datové dvouzásuvky</t>
  </si>
  <si>
    <t>Montáž strukturované kabeláže zásuvek datových pod omítku, do nábytku, do parapetního žlabu nebo podlahové krabice dvouzásuvky</t>
  </si>
  <si>
    <t>742330041</t>
  </si>
  <si>
    <t>Montáž datové jednozásuvky</t>
  </si>
  <si>
    <t>Montáž strukturované kabeláže zásuvek datových pod omítku, do nábytku, do parapetního žlabu nebo podlahové krabice jednozásuvky</t>
  </si>
  <si>
    <t>742121001</t>
  </si>
  <si>
    <t>Montáž kabelů sdělovacích pro vnitřní rozvody do 15 žil</t>
  </si>
  <si>
    <t>Montáž kabelů sdělovacích pro vnitřní rozvody počtu žil do 15</t>
  </si>
  <si>
    <t>HZS.14</t>
  </si>
  <si>
    <t>Montáž optického kabelu do trubky 90m</t>
  </si>
  <si>
    <t>241112023</t>
  </si>
  <si>
    <t>Montáž krabic elektroinstalačních bez napojení na trubky a lišty, demontáže a montáže víčka a přístroje nástěnných čtyřhranných vel. Do 250x250 mm</t>
  </si>
  <si>
    <t>742310002</t>
  </si>
  <si>
    <t>Montáž komunikačního tabla k domácímu telefonu</t>
  </si>
  <si>
    <t>Montáž domovního telefonu komunikačního tabla</t>
  </si>
  <si>
    <t>742310006</t>
  </si>
  <si>
    <t>Montáž domácího nástěnného audio/video telefonu</t>
  </si>
  <si>
    <t>Montáž domovního telefonu nástěnného audio/video telefonu</t>
  </si>
  <si>
    <t>742320012</t>
  </si>
  <si>
    <t>Montáž elektromechanického zámku včetně trasy dveřmi a přechodové krabice</t>
  </si>
  <si>
    <t>Montáž elektricky ovládaných zámků elektromechanických včetně trasy dveřmi a přechodové krabice</t>
  </si>
  <si>
    <t>742220001</t>
  </si>
  <si>
    <t>Montáž ústředny PZTS do 16 ti zón a 4 podsystémů s komunikátorem na PCO a zdrojem</t>
  </si>
  <si>
    <t>Montáž ústředny PZTS s komunikátorem na PCO a zdrojem do 16 ti zón a 4 podsystémů</t>
  </si>
  <si>
    <t>742220172</t>
  </si>
  <si>
    <t>Montáž komunikátoru GSM do ústředny</t>
  </si>
  <si>
    <t>Montáž komunikátoru do ústředny GSM</t>
  </si>
  <si>
    <t>742220232</t>
  </si>
  <si>
    <t>Montáž detektoru na stěnu nebo na strop</t>
  </si>
  <si>
    <t>Montáž příslušenství pro PZTS detektor na stěnu nebo na strop</t>
  </si>
  <si>
    <t>742220141</t>
  </si>
  <si>
    <t>Montáž ovládací klávesnice pro dodanou ústřednu</t>
  </si>
  <si>
    <t>Montáž klávesnice pro dodanou ústřednu</t>
  </si>
  <si>
    <t>742220256</t>
  </si>
  <si>
    <t>Montáž zálohové sirény s majákem a s akumulátorem 1,2 Ah</t>
  </si>
  <si>
    <t>Montáž příslušenství pro PZTS siréna zálohovaná s majákem a s akumulátorem 1,2 Ah</t>
  </si>
  <si>
    <t>742220236</t>
  </si>
  <si>
    <t>Montáž magnetického kontaktu závrtného čtyřdrátového</t>
  </si>
  <si>
    <t>Montáž příslušenství pro PZTS magnetický kontakt závrtný čtyřdrátový</t>
  </si>
  <si>
    <t>montáž materiálu pro přívody</t>
  </si>
  <si>
    <t>741910412</t>
  </si>
  <si>
    <t>Montáž žlab kovový šířky do 100 mm bez víka</t>
  </si>
  <si>
    <t>Montáž žlabů bez stojiny a výložníků kovových s podpěrkami a příslušenstvím bez víka, šířky do 100 mm</t>
  </si>
  <si>
    <t>HZS.15</t>
  </si>
  <si>
    <t xml:space="preserve">Montáž stínící přepážky do žlabu  80m</t>
  </si>
  <si>
    <t>Montáž stínící přepážky do žlabu 80m</t>
  </si>
  <si>
    <t>HZS.16</t>
  </si>
  <si>
    <t>Montáž elektroinstalační trubky HDPE 40 pevně 160m</t>
  </si>
  <si>
    <t>460932111</t>
  </si>
  <si>
    <t>Osazení hmoždinek pro elektroinstalace včetně vyvrtání otvoru ve stěnách cihelných průměru do 8 mm</t>
  </si>
  <si>
    <t>Osazení kotevních prvků hmoždinek včetně vyvrtání otvorů, pro upevnění elektroinstalací ve stěnách cihelných, vnějšího průměru do 8 mm</t>
  </si>
  <si>
    <t>ostatní montážní práce pro rozvody nn a slaboproudu</t>
  </si>
  <si>
    <t>HZS.17</t>
  </si>
  <si>
    <t>Práce nezahrnuté v cenících 21M.46M, zapsané do montážního deníku a potvrzené investorem</t>
  </si>
  <si>
    <t>HZS.18</t>
  </si>
  <si>
    <t>Zakreslení skutečného stavu</t>
  </si>
  <si>
    <t>HZS.19</t>
  </si>
  <si>
    <t>Podíl prací jiných profesí než elektro</t>
  </si>
  <si>
    <t>HZS.20</t>
  </si>
  <si>
    <t>Koordinace profesí</t>
  </si>
  <si>
    <t>741810002</t>
  </si>
  <si>
    <t>Celková prohlídka elektrického rozvodu a zařízení do 500 000,- Kč</t>
  </si>
  <si>
    <t>Zkoušky a prohlídky elektrických rozvodů a zařízení celková prohlídka a vyhotovení revizní zprávy pro objem montážních prací přes 100 do 500 tis. Kč</t>
  </si>
  <si>
    <t>HZS.21</t>
  </si>
  <si>
    <t>Měření zemních odporů zemniče</t>
  </si>
  <si>
    <t>741820102</t>
  </si>
  <si>
    <t>Měření intenzity osvětlení</t>
  </si>
  <si>
    <t>Měření osvětlovacího zařízení intenzity osvětlení na pracovišti do 50 svítidel</t>
  </si>
  <si>
    <t>HZS.22</t>
  </si>
  <si>
    <t>Ukončení slaboproudých kabelů včetně jejich proměření, zhotovení protokolu o měření, uvedení zařízení do provozu a zaškolení obsluhy</t>
  </si>
  <si>
    <t xml:space="preserve">D.1.4.f -  PLYNOVÁ ZAŘÍZENÍ</t>
  </si>
  <si>
    <t>D1 - Demontáže</t>
  </si>
  <si>
    <t>D2 - Vnitřní rozvody zemního plynu</t>
  </si>
  <si>
    <t>D3 - Zkoušky, ostatní</t>
  </si>
  <si>
    <t>Demontáže</t>
  </si>
  <si>
    <t>Pol31</t>
  </si>
  <si>
    <t>Odstavení NTL plynovodu kuchyně, odplynění</t>
  </si>
  <si>
    <t>723260801</t>
  </si>
  <si>
    <t>Demontáž plynoměrů G 2 nebo G 4 nebo G 10 max. průtok do 16 m3/hod.</t>
  </si>
  <si>
    <t>Demontáž plynoměrů maximální průtok Q (m3/hod) do 16 m3/h</t>
  </si>
  <si>
    <t>Pol32</t>
  </si>
  <si>
    <t>Demontáž potrubí z měděných trubek, lisované spoje</t>
  </si>
  <si>
    <t>Vnitřní rozvody zemního plynu</t>
  </si>
  <si>
    <t>723 16-0219</t>
  </si>
  <si>
    <t>Přípojka k plynoměru spojované na závit s ochozem G 3"</t>
  </si>
  <si>
    <t>Přípojky k plynoměrům spojované na závit s ochozem G 3"</t>
  </si>
  <si>
    <t>723 23-1162</t>
  </si>
  <si>
    <t>Kohout kulový přímý G 1/2" PN 42 do 185°C plnoprůtokový vnitřní závit těžká řada</t>
  </si>
  <si>
    <t>Armatury se dvěma závity kohouty kulové PN 42 do 185°C plnoprůtokové vnitřní závit těžká řada G 1/2"</t>
  </si>
  <si>
    <t>723 22-1302</t>
  </si>
  <si>
    <t>Ventil vzorkovací rohový G 1/2" PN 5 s vnějším závitem</t>
  </si>
  <si>
    <t>Armatury s jedním závitem ventily vzorkovací rohové PN 5 vnější závit G 1/2"</t>
  </si>
  <si>
    <t>723 23-1164</t>
  </si>
  <si>
    <t>Kohout kulový přímý G 1" PN 42 do 185°C plnoprůtokový vnitřní závit těžká řada</t>
  </si>
  <si>
    <t>Armatury se dvěma závity kohouty kulové PN 42 do 185°C plnoprůtokové vnitřní závit těžká řada G 1"</t>
  </si>
  <si>
    <t>Pol33</t>
  </si>
  <si>
    <t>Tlakoměr D100, rozsah 0-4kPa, s atestem pro zemní plyn a trojcestným manometrovým kohoutem</t>
  </si>
  <si>
    <t>723 23-0153</t>
  </si>
  <si>
    <t>Flexibilní hadice na plyn PN 1 délky 500 mm pro bajonetové uzávěry</t>
  </si>
  <si>
    <t>Armatury se dvěma závity flexibilní nerezová hadice pro bajonetové uzávěry na plyn PN 1, délky 500 mm</t>
  </si>
  <si>
    <t>723 18-1022</t>
  </si>
  <si>
    <t>Potrubí měděné tvrdé spojované lisováním D 18x1 mm</t>
  </si>
  <si>
    <t>Potrubí z měděných trubek tvrdých, spojovaných lisováním Ø 18/1</t>
  </si>
  <si>
    <t>723 18-1024</t>
  </si>
  <si>
    <t>Potrubí měděné tvrdé spojované lisováním D 28x1,5 mm</t>
  </si>
  <si>
    <t>Potrubí z měděných trubek tvrdých, spojovaných lisováním Ø 28/1,5</t>
  </si>
  <si>
    <t>723 18-1025</t>
  </si>
  <si>
    <t>Potrubí měděné tvrdé spojované lisováním D 35x1,5 mm</t>
  </si>
  <si>
    <t>Potrubí z měděných trubek tvrdých, spojovaných lisováním Ø 35/1,5</t>
  </si>
  <si>
    <t>Pol34</t>
  </si>
  <si>
    <t>Ocelová chránička DN25, L=0,5m</t>
  </si>
  <si>
    <t>Pol35</t>
  </si>
  <si>
    <t>Ocelová chránička DN40, L=0,2m</t>
  </si>
  <si>
    <t>Pol36</t>
  </si>
  <si>
    <t>Ocelová chránička DN40, L=0,5m</t>
  </si>
  <si>
    <t>Pol37</t>
  </si>
  <si>
    <t>Závěsy a kotevní prvky z typového montážního systému (pozinkované prvky) pro kotvení Cu potrubí Ø28 s umožněním osového pohybu potrubí</t>
  </si>
  <si>
    <t>Pol38</t>
  </si>
  <si>
    <t>Nátěry - označení potrubí žlutými pruhy dle ČSN 130072</t>
  </si>
  <si>
    <t>Pol39</t>
  </si>
  <si>
    <t>Příprava pro zkoušku těsnosti</t>
  </si>
  <si>
    <t>Pol40</t>
  </si>
  <si>
    <t>Zkouška pevnosti a těsnosti</t>
  </si>
  <si>
    <t>Pol41</t>
  </si>
  <si>
    <t>Revize plynového zařízení</t>
  </si>
  <si>
    <t>580 50-6035</t>
  </si>
  <si>
    <t>Odvzdušnění domovních plynovodů DN do 50 dl do 20 m</t>
  </si>
  <si>
    <t>Domovní plynovody odvzdušnění plynovodu DN do 50 délky do 20 m</t>
  </si>
  <si>
    <t>Pol42</t>
  </si>
  <si>
    <t>Uvedení do provozu</t>
  </si>
  <si>
    <t>Pol43</t>
  </si>
  <si>
    <t>Pol45</t>
  </si>
  <si>
    <t>Pol46</t>
  </si>
  <si>
    <t>Zhotovení prostupu v SDK příčce (do prům. 80mm, délky do 0,2m) , vč. zpětného utěsnění po osazení potrubí</t>
  </si>
  <si>
    <t>Pol47</t>
  </si>
  <si>
    <t>Zhotovení prostupu ve zděné stěně (do prům. 80mm, délky do 0,5mm) , vč. zpětného utěsnění po osazení potrubí</t>
  </si>
  <si>
    <t>ASFALT</t>
  </si>
  <si>
    <t>50,94</t>
  </si>
  <si>
    <t>D.2 - ZPEVNĚNÉ PLOCHY</t>
  </si>
  <si>
    <t xml:space="preserve">      18 - Zemní práce - povrchové úpravy terénu</t>
  </si>
  <si>
    <t xml:space="preserve">    4 - Vodorovné konstrukce</t>
  </si>
  <si>
    <t xml:space="preserve">    5 - Komunikace pozemní</t>
  </si>
  <si>
    <t xml:space="preserve">      91 - Doplňující konstrukce a práce pozemních komunikací, letišť a ploch</t>
  </si>
  <si>
    <t xml:space="preserve">      93 - Různé dokončovací konstrukce a práce inženýrských staveb</t>
  </si>
  <si>
    <t xml:space="preserve">      98 - Demolice a sanace</t>
  </si>
  <si>
    <t>113106121</t>
  </si>
  <si>
    <t>Rozebrání dlažeb z betonových nebo kamenných dlaždic komunikací pro pěší ručně</t>
  </si>
  <si>
    <t>1087729989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</si>
  <si>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</si>
  <si>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1,63"betonová dlažba</t>
  </si>
  <si>
    <t>113106132</t>
  </si>
  <si>
    <t>Rozebrání dlažeb z betonových nebo kamenných dlaždic komunikací pro pěší strojně pl do 50 m2</t>
  </si>
  <si>
    <t>1642854434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</si>
  <si>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</si>
  <si>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0,65*(16,41-12,5)" betonový odtokový žlab šířka 650mm</t>
  </si>
  <si>
    <t>113107162</t>
  </si>
  <si>
    <t>Odstranění podkladu z kameniva drceného tl 200 mm strojně pl přes 50 do 200 m2</t>
  </si>
  <si>
    <t>1555771380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</si>
  <si>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</si>
  <si>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1,63+10,667+63,40</t>
  </si>
  <si>
    <t>113107182</t>
  </si>
  <si>
    <t>Odstranění podkladu živičného tl 100 mm strojně pl přes 50 do 200 m2</t>
  </si>
  <si>
    <t>-128054125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</si>
  <si>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</si>
  <si>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63,4" odstranění asf. ploch</t>
  </si>
  <si>
    <t>113201112</t>
  </si>
  <si>
    <t>Vytrhání obrub silničních ležatých</t>
  </si>
  <si>
    <t>-890199133</t>
  </si>
  <si>
    <t>Vytrhání obrub s vybouráním lože, s přemístěním hmot na skládku na vzdálenost do 3 m nebo s naložením na dopravní prostředek silničních ležatých</t>
  </si>
  <si>
    <t>47,84" vytrhání obrub - betonové</t>
  </si>
  <si>
    <t>113203111</t>
  </si>
  <si>
    <t>Vytrhání obrub z dlažebních kostek</t>
  </si>
  <si>
    <t>-1947319434</t>
  </si>
  <si>
    <t>Vytrhání obrub s vybouráním lože, s přemístěním hmot na skládku na vzdálenost do 3 m nebo s naložením na dopravní prostředek z dlažebních kostek</t>
  </si>
  <si>
    <t>13,27" vytrhání obrub- žula</t>
  </si>
  <si>
    <t>122251101</t>
  </si>
  <si>
    <t>Odkopávky a prokopávky nezapažené v hornině třídy těžitelnosti I, skupiny 3 objem do 20 m3 strojně</t>
  </si>
  <si>
    <t>378593603</t>
  </si>
  <si>
    <t>Odkopávky a prokopávky nezapažené strojně v hornině třídy těžitelnosti I skupiny 3 do 20 m3</t>
  </si>
  <si>
    <t>0,25*(1,62+2,15+3,52+1)</t>
  </si>
  <si>
    <t>1956760594</t>
  </si>
  <si>
    <t>97824724</t>
  </si>
  <si>
    <t>2,073*5 'Přepočtené koeficientem množství</t>
  </si>
  <si>
    <t>1926243276</t>
  </si>
  <si>
    <t>2,073*1,75 'Přepočtené koeficientem množství</t>
  </si>
  <si>
    <t>181311103</t>
  </si>
  <si>
    <t>Rozprostření ornice tl vrstvy do 200 mm v rovině nebo ve svahu do 1:5 ručně</t>
  </si>
  <si>
    <t>-1868964202</t>
  </si>
  <si>
    <t>Rozprostření a urovnání ornice v rovině nebo ve svahu sklonu do 1:5 ručně při souvislé ploše, tl. vrstvy do 200 mm</t>
  </si>
  <si>
    <t>10364101</t>
  </si>
  <si>
    <t xml:space="preserve">zemina pro terénní úpravy -  ornice</t>
  </si>
  <si>
    <t>702789606</t>
  </si>
  <si>
    <t>24*0,2*1,5</t>
  </si>
  <si>
    <t>181951112</t>
  </si>
  <si>
    <t>Úprava pláně v hornině třídy těžitelnosti I, skupiny 1 až 3 se zhutněním strojně</t>
  </si>
  <si>
    <t>-608384795</t>
  </si>
  <si>
    <t>Úprava pláně vyrovnáním výškových rozdílů strojně v hornině třídy těžitelnosti I, skupiny 1 až 3 se zhutněním</t>
  </si>
  <si>
    <t>274313611</t>
  </si>
  <si>
    <t>Základové pásy z betonu tř. C 16/20</t>
  </si>
  <si>
    <t>666399823</t>
  </si>
  <si>
    <t>Základy z betonu prostého pasy betonu kamenem neprokládaného tř. C 16/20</t>
  </si>
  <si>
    <t xml:space="preserve">Prostor před vstupem do míst. 1.15 - uložení do betonu </t>
  </si>
  <si>
    <t>0,252</t>
  </si>
  <si>
    <t xml:space="preserve">Prostor před vstupem do míst. 1.08 - uložení do betonu </t>
  </si>
  <si>
    <t>0,269</t>
  </si>
  <si>
    <t>Zemní práce - povrchové úpravy terénu</t>
  </si>
  <si>
    <t>181411131</t>
  </si>
  <si>
    <t>Založení parkového trávníku výsevem plochy do 1000 m2 v rovině a ve svahu do 1:5</t>
  </si>
  <si>
    <t>264111624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</si>
  <si>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</si>
  <si>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</si>
  <si>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</si>
  <si>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2065560773</t>
  </si>
  <si>
    <t>182303111</t>
  </si>
  <si>
    <t>Doplnění zeminy nebo substrátu na travnatých plochách tl 50 mm rovina v rovinně a svahu do 1:5</t>
  </si>
  <si>
    <t>-1925844275</t>
  </si>
  <si>
    <t>Doplnění zeminy nebo substrátu na travnatých plochách tloušťky do 50 mm v rovině nebo na svahu do 1:5</t>
  </si>
  <si>
    <t>10371500</t>
  </si>
  <si>
    <t>substrát pro trávníky VL</t>
  </si>
  <si>
    <t>-1602323027</t>
  </si>
  <si>
    <t>0,05*113</t>
  </si>
  <si>
    <t>311113131</t>
  </si>
  <si>
    <t>Nosná zeď tl 150 mm z hladkých tvárnic ztraceného bednění včetně výplně z betonu tř. C 16/20</t>
  </si>
  <si>
    <t>-1294365828</t>
  </si>
  <si>
    <t>Nadzákladové zdi z tvárnic ztraceného bednění hladkých, včetně výplně z betonu třídy C 16/20, tloušťky zdiva 150 mm</t>
  </si>
  <si>
    <t>Prostor před vstupem do míst. 1.15</t>
  </si>
  <si>
    <t>2*0,25*6,0</t>
  </si>
  <si>
    <t>Prostor před vstupem do míst. 1.08</t>
  </si>
  <si>
    <t>2*0,25*6,4</t>
  </si>
  <si>
    <t>311361821</t>
  </si>
  <si>
    <t>Výztuž nosných zdí betonářskou ocelí 10 505</t>
  </si>
  <si>
    <t>-919220507</t>
  </si>
  <si>
    <t>Výztuž nadzákladových zdí nosných svislých nebo odkloněných od svislice, rovných nebo oblých z betonářské oceli 10 505 (R) nebo BSt 500</t>
  </si>
  <si>
    <t>2*0,25*6,0*15/1000*1,1</t>
  </si>
  <si>
    <t>2*0,25*6,4*15/1000*1,1</t>
  </si>
  <si>
    <t>339921131</t>
  </si>
  <si>
    <t>Osazování betonových palisád do betonového základu v řadě výšky prvku do 0,5 m</t>
  </si>
  <si>
    <t>-1169521244</t>
  </si>
  <si>
    <t>Osazování palisád betonových v řadě se zabetonováním výšky palisády do 500 mm</t>
  </si>
  <si>
    <t>18,4+1,85</t>
  </si>
  <si>
    <t>59228407</t>
  </si>
  <si>
    <t>palisáda betonová tyčová hranatá přírodní 110x110x400mm</t>
  </si>
  <si>
    <t>-953876151</t>
  </si>
  <si>
    <t>339921132</t>
  </si>
  <si>
    <t>Osazování betonových palisád do betonového základu v řadě výšky prvku přes 0,5 do 1 m</t>
  </si>
  <si>
    <t>-955915153</t>
  </si>
  <si>
    <t>Osazování palisád betonových v řadě se zabetonováním výšky palisády přes 500 do 1000 mm</t>
  </si>
  <si>
    <t>9,72+1,75</t>
  </si>
  <si>
    <t>59228408</t>
  </si>
  <si>
    <t>palisáda betonová tyčová hranatá přírodní 110x110x600mm</t>
  </si>
  <si>
    <t>131319509</t>
  </si>
  <si>
    <t>Vodorovné konstrukce</t>
  </si>
  <si>
    <t>451577777</t>
  </si>
  <si>
    <t>Podklad nebo lože pod dlažbu vodorovný nebo do sklonu 1:5 z kameniva těženého tl do 100 mm</t>
  </si>
  <si>
    <t>-374816355</t>
  </si>
  <si>
    <t>Podklad nebo lože pod dlažbu (přídlažbu) v ploše vodorovné nebo ve sklonu do 1:5, tloušťky od 30 do 100 mm z kameniva těženého</t>
  </si>
  <si>
    <t>3,58</t>
  </si>
  <si>
    <t>3,51</t>
  </si>
  <si>
    <t>Komunikace pozemní</t>
  </si>
  <si>
    <t>564760111</t>
  </si>
  <si>
    <t>Podklad z kameniva hrubého drceného vel. 16-32 mm tl 200 mm</t>
  </si>
  <si>
    <t>1403194435</t>
  </si>
  <si>
    <t>Podklad nebo kryt z kameniva hrubého drceného vel. 16-32 mm s rozprostřením a zhutněním, po zhutnění tl. 200 mm</t>
  </si>
  <si>
    <t>564851111</t>
  </si>
  <si>
    <t>Podklad ze štěrkodrtě ŠD tl 150 mm</t>
  </si>
  <si>
    <t>1671913844</t>
  </si>
  <si>
    <t>Podklad ze štěrkodrti ŠD s rozprostřením a zhutněním, po zhutnění tl. 150 mm</t>
  </si>
  <si>
    <t>565145111</t>
  </si>
  <si>
    <t>Asfaltový beton vrstva podkladní ACP 16 (obalované kamenivo OKS) tl 60 mm š do 3 m</t>
  </si>
  <si>
    <t>430683771</t>
  </si>
  <si>
    <t>Asfaltový beton vrstva podkladní ACP 16 (obalované kamenivo střednězrnné - OKS) s rozprostřením a zhutněním v pruhu šířky přes 1,5 do 3 m, po zhutnění tl. 60 mm</t>
  </si>
  <si>
    <t>573211107</t>
  </si>
  <si>
    <t>Postřik živičný spojovací z asfaltu v množství 0,30 kg/m2</t>
  </si>
  <si>
    <t>733197031</t>
  </si>
  <si>
    <t>Postřik spojovací PS bez posypu kamenivem z asfaltu silničního, v množství 0,30 kg/m2</t>
  </si>
  <si>
    <t>577133111</t>
  </si>
  <si>
    <t>Asfaltový beton vrstva obrusná ACO 8 (ABJ) tl 40 mm š do 3 m z nemodifikovaného asfaltu</t>
  </si>
  <si>
    <t>-1719275965</t>
  </si>
  <si>
    <t>Asfaltový beton vrstva obrusná ACO 8 (ABJ) s rozprostřením a se zhutněním z nemodifikovaného asfaltu v pruhu šířky do 3 m, po zhutnění tl. 40 mm</t>
  </si>
  <si>
    <t xml:space="preserve">46,07+2,87+2" nový asfalt </t>
  </si>
  <si>
    <t>581124115</t>
  </si>
  <si>
    <t>Kryt z betonu komunikace pro pěší tl. 150 mm</t>
  </si>
  <si>
    <t>1634527826</t>
  </si>
  <si>
    <t>Kryt z prostého betonu komunikací pro pěší tl. 150 mm</t>
  </si>
  <si>
    <t>596811220</t>
  </si>
  <si>
    <t>Kladení betonové dlažby komunikací pro pěší do lože z kameniva vel do 0,25 m2 plochy do 50 m2</t>
  </si>
  <si>
    <t>541918085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</si>
  <si>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</si>
  <si>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2,374" betonová dlažba - šířka 400mm</t>
  </si>
  <si>
    <t>59245320</t>
  </si>
  <si>
    <t>dlažba plošná betonová 400x400x45mm přírodní</t>
  </si>
  <si>
    <t>-1468565610</t>
  </si>
  <si>
    <t>2,374*1,03 'Přepočtené koeficientem množství</t>
  </si>
  <si>
    <t>Doplňující konstrukce a práce pozemních komunikací, letišť a ploch</t>
  </si>
  <si>
    <t>916231213</t>
  </si>
  <si>
    <t>Osazení chodníkového obrubníku betonového stojatého s boční opěrou do lože z betonu prostého</t>
  </si>
  <si>
    <t>-1382581159</t>
  </si>
  <si>
    <t>Osazení chodníkového obrubníku betonového se zřízením lože, s vyplněním a zatřením spár cementovou maltou stojatého s boční opěrou z betonu prostého, do lože z betonu prostého</t>
  </si>
  <si>
    <t>40,99-10,33" betonová chodníková obruba</t>
  </si>
  <si>
    <t>59217016</t>
  </si>
  <si>
    <t>obrubník betonový chodníkový 1000x80x250mm</t>
  </si>
  <si>
    <t>-1854764532</t>
  </si>
  <si>
    <t>30,66*1,02 'Přepočtené koeficientem množství</t>
  </si>
  <si>
    <t>919716111</t>
  </si>
  <si>
    <t>Výztuž cementobetonového krytu ze svařovaných sítí hmotnosti do 7,5 kg/m2</t>
  </si>
  <si>
    <t>610384342</t>
  </si>
  <si>
    <t>Ocelová výztuž cementobetonového krytu ze svařovaných sítí hmotnosti do 7,5 kg/m2</t>
  </si>
  <si>
    <t>3,58*4,44/1000*1,1</t>
  </si>
  <si>
    <t>3,51*4,44/1000*1,1</t>
  </si>
  <si>
    <t>Různé dokončovací konstrukce a práce inženýrských staveb</t>
  </si>
  <si>
    <t>935112211</t>
  </si>
  <si>
    <t>Osazení příkopového žlabu do betonu tl 100 mm z betonových tvárnic š 800 mm</t>
  </si>
  <si>
    <t>1386775866</t>
  </si>
  <si>
    <t>Osazení betonového příkopového žlabu s vyplněním a zatřením spár cementovou maltou s ložem tl. 100 mm z betonu prostého z betonových příkopových tvárnic šířky přes 500 do 800 mm</t>
  </si>
  <si>
    <t>16,41-12,5" betonový odtokový žlab šířka 650mm</t>
  </si>
  <si>
    <t>59227051</t>
  </si>
  <si>
    <t>žlabovka příkopová betonová 300x800x170mm</t>
  </si>
  <si>
    <t>-1197509397</t>
  </si>
  <si>
    <t>Demolice a sanace</t>
  </si>
  <si>
    <t>981513114</t>
  </si>
  <si>
    <t>Demolice konstrukcí objektů z betonu železového těžkou mechanizací</t>
  </si>
  <si>
    <t>-1767087340</t>
  </si>
  <si>
    <t>Demolice konstrukcí objektů těžkými mechanizačními prostředky konstrukcí ze železobetonu</t>
  </si>
  <si>
    <t>1,1556"demolice vnějšího schodiště</t>
  </si>
  <si>
    <t>0,65824" betonová zídka šířka 340mm</t>
  </si>
  <si>
    <t>997221551</t>
  </si>
  <si>
    <t>Vodorovná doprava suti ze sypkých materiálů do 1 km</t>
  </si>
  <si>
    <t>-980626412</t>
  </si>
  <si>
    <t>Vodorovná doprava suti bez naložení, ale se složením a s hrubým urovnáním ze sypkých materiálů, na vzdálenost do 1 km</t>
  </si>
  <si>
    <t>21,952+1,526</t>
  </si>
  <si>
    <t>997221559</t>
  </si>
  <si>
    <t>Příplatek ZKD 1 km u vodorovné dopravy suti ze sypkých materiálů</t>
  </si>
  <si>
    <t>43318483</t>
  </si>
  <si>
    <t>Vodorovná doprava suti bez naložení, ale se složením a s hrubým urovnáním Příplatek k ceně za každý další i započatý 1 km přes 1 km</t>
  </si>
  <si>
    <t>23,478*14 'Přepočtené koeficientem množství</t>
  </si>
  <si>
    <t>997221561</t>
  </si>
  <si>
    <t>Vodorovná doprava suti z kusových materiálů do 1 km</t>
  </si>
  <si>
    <t>1280498414</t>
  </si>
  <si>
    <t>Vodorovná doprava suti bez naložení, ale se složením a s hrubým urovnáním z kusových materiálů, na vzdálenost do 1 km</t>
  </si>
  <si>
    <t>0,416+2,72+13,874+4,372+13,948</t>
  </si>
  <si>
    <t>997221569</t>
  </si>
  <si>
    <t>Příplatek ZKD 1 km u vodorovné dopravy suti z kusových materiálů</t>
  </si>
  <si>
    <t>-1951445297</t>
  </si>
  <si>
    <t>1,47208333333333*14 'Přepočtené koeficientem množství</t>
  </si>
  <si>
    <t>997221861</t>
  </si>
  <si>
    <t>Poplatek za uložení stavebního odpadu na recyklační skládce (skládkovné) z prostého betonu pod kódem 17 01 01</t>
  </si>
  <si>
    <t>-282868620</t>
  </si>
  <si>
    <t>Poplatek za uložení stavebního odpadu na recyklační skládce (skládkovné) z prostého betonu zatříděného do Katalogu odpadů pod kódem 17 01 01</t>
  </si>
  <si>
    <t>0,416+2,72+13,874+4,372</t>
  </si>
  <si>
    <t>997221873</t>
  </si>
  <si>
    <t>1602937144</t>
  </si>
  <si>
    <t>997221875</t>
  </si>
  <si>
    <t>Poplatek za uložení stavebního odpadu na recyklační skládce (skládkovné) asfaltového bez obsahu dehtu zatříděného do Katalogu odpadů pod kódem 17 03 02</t>
  </si>
  <si>
    <t>-955147539</t>
  </si>
  <si>
    <t>998225111</t>
  </si>
  <si>
    <t>Přesun hmot pro pozemní komunikace s krytem z kamene, monolitickým betonovým nebo živičným</t>
  </si>
  <si>
    <t>-2106057852</t>
  </si>
  <si>
    <t>Přesun hmot pro komunikace s krytem z kameniva, monolitickým betonovým nebo živičným dopravní vzdálenost do 200 m jakékoliv délky objektu</t>
  </si>
  <si>
    <t xml:space="preserve">VON - VEDLEJŠÍ A OSTATNÍ ROZPOČTOVÉ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</si>
  <si>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</si>
  <si>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</si>
  <si>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</si>
  <si>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</si>
  <si>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</si>
  <si>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</si>
  <si>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</si>
  <si>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</si>
  <si>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</si>
  <si>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</si>
  <si>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Kč</t>
  </si>
  <si>
    <t>1024</t>
  </si>
  <si>
    <t>20935959</t>
  </si>
  <si>
    <t>013254000</t>
  </si>
  <si>
    <t>Dokumentace skutečného provedení stavby</t>
  </si>
  <si>
    <t>1936705932</t>
  </si>
  <si>
    <t>01329400R</t>
  </si>
  <si>
    <t>Ostatní dokumentace</t>
  </si>
  <si>
    <t>-1920638360</t>
  </si>
  <si>
    <t xml:space="preserve">Dílenská /dodavatelská dokumentace </t>
  </si>
  <si>
    <t>VRN3</t>
  </si>
  <si>
    <t>Zařízení staveniště</t>
  </si>
  <si>
    <t>030001000</t>
  </si>
  <si>
    <t>1000291216</t>
  </si>
  <si>
    <t>VRN4</t>
  </si>
  <si>
    <t>Inženýrská činnost</t>
  </si>
  <si>
    <t>043002000</t>
  </si>
  <si>
    <t>Zkoušky a ostatní měření</t>
  </si>
  <si>
    <t>-2141959868</t>
  </si>
  <si>
    <t>044002000</t>
  </si>
  <si>
    <t>Revize</t>
  </si>
  <si>
    <t>-1817393239</t>
  </si>
  <si>
    <t>045002000</t>
  </si>
  <si>
    <t>Kompletační a koordinační činnost</t>
  </si>
  <si>
    <t>1926684613</t>
  </si>
  <si>
    <t>SEZNAM FIGUR</t>
  </si>
  <si>
    <t>Výměra</t>
  </si>
  <si>
    <t xml:space="preserve"> D.1.1</t>
  </si>
  <si>
    <t>Použití figury:</t>
  </si>
  <si>
    <t xml:space="preserve"> D.2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</si>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</sst>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1" fillId="0" borderId="15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166" fontId="31" fillId="0" borderId="21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3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6" fillId="0" borderId="13" xfId="0" applyNumberFormat="1" applyFont="1" applyBorder="1" applyAlignment="1" applyProtection="1"/>
    <xf numFmtId="166" fontId="36" fillId="0" borderId="14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3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7" fontId="13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4" xfId="0" applyFont="1" applyBorder="1" applyAlignment="1">
      <alignment vertical="center"/>
    </xf>
    <xf numFmtId="0" fontId="13" fillId="0" borderId="15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6" xfId="0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2021-63P8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PŘÍSTAVBA DVOU TŘÍD MŠ LAZARETNÍ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Lazaretní 25, 312 00 Plzeň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15. 6. 2021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ZŠ a MŠ Lazaretní 25, Plzeň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projectstudio8 s.r.o.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Michal Jirka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ROUND(AG55+AG56+AG64+AG65,2)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ROUND(AS55+AS56+AS64+AS65,2)</f>
        <v>0</v>
      </c>
      <c r="AT54" s="109">
        <f>ROUND(SUM(AV54:AW54),2)</f>
        <v>0</v>
      </c>
      <c r="AU54" s="110">
        <f>ROUND(AU55+AU56+AU64+AU65,5)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ROUND(AZ55+AZ56+AZ64+AZ65,2)</f>
        <v>0</v>
      </c>
      <c r="BA54" s="109">
        <f>ROUND(BA55+BA56+BA64+BA65,2)</f>
        <v>0</v>
      </c>
      <c r="BB54" s="109">
        <f>ROUND(BB55+BB56+BB64+BB65,2)</f>
        <v>0</v>
      </c>
      <c r="BC54" s="109">
        <f>ROUND(BC55+BC56+BC64+BC65,2)</f>
        <v>0</v>
      </c>
      <c r="BD54" s="111">
        <f>ROUND(BD55+BD56+BD64+BD65,2)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'D.1.1 - ARCHITEKTONICKO-S...'!J30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'D.1.1 - ARCHITEKTONICKO-S...'!P115</f>
        <v>0</v>
      </c>
      <c r="AV55" s="123">
        <f>'D.1.1 - ARCHITEKTONICKO-S...'!J33</f>
        <v>0</v>
      </c>
      <c r="AW55" s="123">
        <f>'D.1.1 - ARCHITEKTONICKO-S...'!J34</f>
        <v>0</v>
      </c>
      <c r="AX55" s="123">
        <f>'D.1.1 - ARCHITEKTONICKO-S...'!J35</f>
        <v>0</v>
      </c>
      <c r="AY55" s="123">
        <f>'D.1.1 - ARCHITEKTONICKO-S...'!J36</f>
        <v>0</v>
      </c>
      <c r="AZ55" s="123">
        <f>'D.1.1 - ARCHITEKTONICKO-S...'!F33</f>
        <v>0</v>
      </c>
      <c r="BA55" s="123">
        <f>'D.1.1 - ARCHITEKTONICKO-S...'!F34</f>
        <v>0</v>
      </c>
      <c r="BB55" s="123">
        <f>'D.1.1 - ARCHITEKTONICKO-S...'!F35</f>
        <v>0</v>
      </c>
      <c r="BC55" s="123">
        <f>'D.1.1 - ARCHITEKTONICKO-S...'!F36</f>
        <v>0</v>
      </c>
      <c r="BD55" s="125">
        <f>'D.1.1 - ARCHITEKTONICKO-S...'!F37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7"/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27">
        <f>ROUND(AG57+SUM(AG58:AG60)+AG63,2)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f>ROUND(AS57+SUM(AS58:AS60)+AS63,2)</f>
        <v>0</v>
      </c>
      <c r="AT56" s="123">
        <f>ROUND(SUM(AV56:AW56),2)</f>
        <v>0</v>
      </c>
      <c r="AU56" s="124">
        <f>ROUND(AU57+SUM(AU58:AU60)+AU63,5)</f>
        <v>0</v>
      </c>
      <c r="AV56" s="123">
        <f>ROUND(AZ56*L29,2)</f>
        <v>0</v>
      </c>
      <c r="AW56" s="123">
        <f>ROUND(BA56*L30,2)</f>
        <v>0</v>
      </c>
      <c r="AX56" s="123">
        <f>ROUND(BB56*L29,2)</f>
        <v>0</v>
      </c>
      <c r="AY56" s="123">
        <f>ROUND(BC56*L30,2)</f>
        <v>0</v>
      </c>
      <c r="AZ56" s="123">
        <f>ROUND(AZ57+SUM(AZ58:AZ60)+AZ63,2)</f>
        <v>0</v>
      </c>
      <c r="BA56" s="123">
        <f>ROUND(BA57+SUM(BA58:BA60)+BA63,2)</f>
        <v>0</v>
      </c>
      <c r="BB56" s="123">
        <f>ROUND(BB57+SUM(BB58:BB60)+BB63,2)</f>
        <v>0</v>
      </c>
      <c r="BC56" s="123">
        <f>ROUND(BC57+SUM(BC58:BC60)+BC63,2)</f>
        <v>0</v>
      </c>
      <c r="BD56" s="125">
        <f>ROUND(BD57+SUM(BD58:BD60)+BD63,2)</f>
        <v>0</v>
      </c>
      <c r="BE56" s="7"/>
      <c r="BS56" s="126" t="s">
        <v>71</v>
      </c>
      <c r="BT56" s="126" t="s">
        <v>80</v>
      </c>
      <c r="BU56" s="126" t="s">
        <v>73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4" customFormat="1" ht="16.5" customHeight="1">
      <c r="A57" s="114" t="s">
        <v>76</v>
      </c>
      <c r="B57" s="66"/>
      <c r="C57" s="128"/>
      <c r="D57" s="128"/>
      <c r="E57" s="129" t="s">
        <v>86</v>
      </c>
      <c r="F57" s="129"/>
      <c r="G57" s="129"/>
      <c r="H57" s="129"/>
      <c r="I57" s="129"/>
      <c r="J57" s="128"/>
      <c r="K57" s="129" t="s">
        <v>87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'D.1.4.a - ZAŘÍZENÍ PRO VY...'!J32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88</v>
      </c>
      <c r="AR57" s="68"/>
      <c r="AS57" s="132">
        <v>0</v>
      </c>
      <c r="AT57" s="133">
        <f>ROUND(SUM(AV57:AW57),2)</f>
        <v>0</v>
      </c>
      <c r="AU57" s="134">
        <f>'D.1.4.a - ZAŘÍZENÍ PRO VY...'!P89</f>
        <v>0</v>
      </c>
      <c r="AV57" s="133">
        <f>'D.1.4.a - ZAŘÍZENÍ PRO VY...'!J35</f>
        <v>0</v>
      </c>
      <c r="AW57" s="133">
        <f>'D.1.4.a - ZAŘÍZENÍ PRO VY...'!J36</f>
        <v>0</v>
      </c>
      <c r="AX57" s="133">
        <f>'D.1.4.a - ZAŘÍZENÍ PRO VY...'!J37</f>
        <v>0</v>
      </c>
      <c r="AY57" s="133">
        <f>'D.1.4.a - ZAŘÍZENÍ PRO VY...'!J38</f>
        <v>0</v>
      </c>
      <c r="AZ57" s="133">
        <f>'D.1.4.a - ZAŘÍZENÍ PRO VY...'!F35</f>
        <v>0</v>
      </c>
      <c r="BA57" s="133">
        <f>'D.1.4.a - ZAŘÍZENÍ PRO VY...'!F36</f>
        <v>0</v>
      </c>
      <c r="BB57" s="133">
        <f>'D.1.4.a - ZAŘÍZENÍ PRO VY...'!F37</f>
        <v>0</v>
      </c>
      <c r="BC57" s="133">
        <f>'D.1.4.a - ZAŘÍZENÍ PRO VY...'!F38</f>
        <v>0</v>
      </c>
      <c r="BD57" s="135">
        <f>'D.1.4.a - ZAŘÍZENÍ PRO VY...'!F39</f>
        <v>0</v>
      </c>
      <c r="BE57" s="4"/>
      <c r="BT57" s="136" t="s">
        <v>82</v>
      </c>
      <c r="BV57" s="136" t="s">
        <v>74</v>
      </c>
      <c r="BW57" s="136" t="s">
        <v>89</v>
      </c>
      <c r="BX57" s="136" t="s">
        <v>85</v>
      </c>
      <c r="CL57" s="136" t="s">
        <v>19</v>
      </c>
    </row>
    <row r="58" s="4" customFormat="1" ht="23.25" customHeight="1">
      <c r="A58" s="114" t="s">
        <v>76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'D.1.4.b - ZAŘÍZENÍ ZDRAVO...'!J32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88</v>
      </c>
      <c r="AR58" s="68"/>
      <c r="AS58" s="132">
        <v>0</v>
      </c>
      <c r="AT58" s="133">
        <f>ROUND(SUM(AV58:AW58),2)</f>
        <v>0</v>
      </c>
      <c r="AU58" s="134">
        <f>'D.1.4.b - ZAŘÍZENÍ ZDRAVO...'!P92</f>
        <v>0</v>
      </c>
      <c r="AV58" s="133">
        <f>'D.1.4.b - ZAŘÍZENÍ ZDRAVO...'!J35</f>
        <v>0</v>
      </c>
      <c r="AW58" s="133">
        <f>'D.1.4.b - ZAŘÍZENÍ ZDRAVO...'!J36</f>
        <v>0</v>
      </c>
      <c r="AX58" s="133">
        <f>'D.1.4.b - ZAŘÍZENÍ ZDRAVO...'!J37</f>
        <v>0</v>
      </c>
      <c r="AY58" s="133">
        <f>'D.1.4.b - ZAŘÍZENÍ ZDRAVO...'!J38</f>
        <v>0</v>
      </c>
      <c r="AZ58" s="133">
        <f>'D.1.4.b - ZAŘÍZENÍ ZDRAVO...'!F35</f>
        <v>0</v>
      </c>
      <c r="BA58" s="133">
        <f>'D.1.4.b - ZAŘÍZENÍ ZDRAVO...'!F36</f>
        <v>0</v>
      </c>
      <c r="BB58" s="133">
        <f>'D.1.4.b - ZAŘÍZENÍ ZDRAVO...'!F37</f>
        <v>0</v>
      </c>
      <c r="BC58" s="133">
        <f>'D.1.4.b - ZAŘÍZENÍ ZDRAVO...'!F38</f>
        <v>0</v>
      </c>
      <c r="BD58" s="135">
        <f>'D.1.4.b - ZAŘÍZENÍ ZDRAVO...'!F39</f>
        <v>0</v>
      </c>
      <c r="BE58" s="4"/>
      <c r="BT58" s="136" t="s">
        <v>82</v>
      </c>
      <c r="BV58" s="136" t="s">
        <v>74</v>
      </c>
      <c r="BW58" s="136" t="s">
        <v>92</v>
      </c>
      <c r="BX58" s="136" t="s">
        <v>85</v>
      </c>
      <c r="CL58" s="136" t="s">
        <v>19</v>
      </c>
    </row>
    <row r="59" s="4" customFormat="1" ht="16.5" customHeight="1">
      <c r="A59" s="114" t="s">
        <v>76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'D.1.4.c - ZAŘÍZENÍ VZDUCH...'!J32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88</v>
      </c>
      <c r="AR59" s="68"/>
      <c r="AS59" s="132">
        <v>0</v>
      </c>
      <c r="AT59" s="133">
        <f>ROUND(SUM(AV59:AW59),2)</f>
        <v>0</v>
      </c>
      <c r="AU59" s="134">
        <f>'D.1.4.c - ZAŘÍZENÍ VZDUCH...'!P87</f>
        <v>0</v>
      </c>
      <c r="AV59" s="133">
        <f>'D.1.4.c - ZAŘÍZENÍ VZDUCH...'!J35</f>
        <v>0</v>
      </c>
      <c r="AW59" s="133">
        <f>'D.1.4.c - ZAŘÍZENÍ VZDUCH...'!J36</f>
        <v>0</v>
      </c>
      <c r="AX59" s="133">
        <f>'D.1.4.c - ZAŘÍZENÍ VZDUCH...'!J37</f>
        <v>0</v>
      </c>
      <c r="AY59" s="133">
        <f>'D.1.4.c - ZAŘÍZENÍ VZDUCH...'!J38</f>
        <v>0</v>
      </c>
      <c r="AZ59" s="133">
        <f>'D.1.4.c - ZAŘÍZENÍ VZDUCH...'!F35</f>
        <v>0</v>
      </c>
      <c r="BA59" s="133">
        <f>'D.1.4.c - ZAŘÍZENÍ VZDUCH...'!F36</f>
        <v>0</v>
      </c>
      <c r="BB59" s="133">
        <f>'D.1.4.c - ZAŘÍZENÍ VZDUCH...'!F37</f>
        <v>0</v>
      </c>
      <c r="BC59" s="133">
        <f>'D.1.4.c - ZAŘÍZENÍ VZDUCH...'!F38</f>
        <v>0</v>
      </c>
      <c r="BD59" s="135">
        <f>'D.1.4.c - ZAŘÍZENÍ VZDUCH...'!F39</f>
        <v>0</v>
      </c>
      <c r="BE59" s="4"/>
      <c r="BT59" s="136" t="s">
        <v>82</v>
      </c>
      <c r="BV59" s="136" t="s">
        <v>74</v>
      </c>
      <c r="BW59" s="136" t="s">
        <v>95</v>
      </c>
      <c r="BX59" s="136" t="s">
        <v>85</v>
      </c>
      <c r="CL59" s="136" t="s">
        <v>19</v>
      </c>
    </row>
    <row r="60" s="4" customFormat="1" ht="16.5" customHeight="1">
      <c r="A60" s="4"/>
      <c r="B60" s="66"/>
      <c r="C60" s="128"/>
      <c r="D60" s="128"/>
      <c r="E60" s="129" t="s">
        <v>96</v>
      </c>
      <c r="F60" s="129"/>
      <c r="G60" s="129"/>
      <c r="H60" s="129"/>
      <c r="I60" s="129"/>
      <c r="J60" s="128"/>
      <c r="K60" s="129" t="s">
        <v>97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7">
        <f>ROUND(SUM(AG61:AG62),2)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88</v>
      </c>
      <c r="AR60" s="68"/>
      <c r="AS60" s="132">
        <f>ROUND(SUM(AS61:AS62),2)</f>
        <v>0</v>
      </c>
      <c r="AT60" s="133">
        <f>ROUND(SUM(AV60:AW60),2)</f>
        <v>0</v>
      </c>
      <c r="AU60" s="134">
        <f>ROUND(SUM(AU61:AU62),5)</f>
        <v>0</v>
      </c>
      <c r="AV60" s="133">
        <f>ROUND(AZ60*L29,2)</f>
        <v>0</v>
      </c>
      <c r="AW60" s="133">
        <f>ROUND(BA60*L30,2)</f>
        <v>0</v>
      </c>
      <c r="AX60" s="133">
        <f>ROUND(BB60*L29,2)</f>
        <v>0</v>
      </c>
      <c r="AY60" s="133">
        <f>ROUND(BC60*L30,2)</f>
        <v>0</v>
      </c>
      <c r="AZ60" s="133">
        <f>ROUND(SUM(AZ61:AZ62),2)</f>
        <v>0</v>
      </c>
      <c r="BA60" s="133">
        <f>ROUND(SUM(BA61:BA62),2)</f>
        <v>0</v>
      </c>
      <c r="BB60" s="133">
        <f>ROUND(SUM(BB61:BB62),2)</f>
        <v>0</v>
      </c>
      <c r="BC60" s="133">
        <f>ROUND(SUM(BC61:BC62),2)</f>
        <v>0</v>
      </c>
      <c r="BD60" s="135">
        <f>ROUND(SUM(BD61:BD62),2)</f>
        <v>0</v>
      </c>
      <c r="BE60" s="4"/>
      <c r="BS60" s="136" t="s">
        <v>71</v>
      </c>
      <c r="BT60" s="136" t="s">
        <v>82</v>
      </c>
      <c r="BU60" s="136" t="s">
        <v>73</v>
      </c>
      <c r="BV60" s="136" t="s">
        <v>74</v>
      </c>
      <c r="BW60" s="136" t="s">
        <v>98</v>
      </c>
      <c r="BX60" s="136" t="s">
        <v>85</v>
      </c>
      <c r="CL60" s="136" t="s">
        <v>19</v>
      </c>
    </row>
    <row r="61" s="4" customFormat="1" ht="23.25" customHeight="1">
      <c r="A61" s="114" t="s">
        <v>76</v>
      </c>
      <c r="B61" s="66"/>
      <c r="C61" s="128"/>
      <c r="D61" s="128"/>
      <c r="E61" s="128"/>
      <c r="F61" s="129" t="s">
        <v>99</v>
      </c>
      <c r="G61" s="129"/>
      <c r="H61" s="129"/>
      <c r="I61" s="129"/>
      <c r="J61" s="129"/>
      <c r="K61" s="128"/>
      <c r="L61" s="129" t="s">
        <v>100</v>
      </c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'D.1.4.d.1 - ZAŘÍZENÍ ELEK...'!J34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88</v>
      </c>
      <c r="AR61" s="68"/>
      <c r="AS61" s="132">
        <v>0</v>
      </c>
      <c r="AT61" s="133">
        <f>ROUND(SUM(AV61:AW61),2)</f>
        <v>0</v>
      </c>
      <c r="AU61" s="134">
        <f>'D.1.4.d.1 - ZAŘÍZENÍ ELEK...'!P106</f>
        <v>0</v>
      </c>
      <c r="AV61" s="133">
        <f>'D.1.4.d.1 - ZAŘÍZENÍ ELEK...'!J37</f>
        <v>0</v>
      </c>
      <c r="AW61" s="133">
        <f>'D.1.4.d.1 - ZAŘÍZENÍ ELEK...'!J38</f>
        <v>0</v>
      </c>
      <c r="AX61" s="133">
        <f>'D.1.4.d.1 - ZAŘÍZENÍ ELEK...'!J39</f>
        <v>0</v>
      </c>
      <c r="AY61" s="133">
        <f>'D.1.4.d.1 - ZAŘÍZENÍ ELEK...'!J40</f>
        <v>0</v>
      </c>
      <c r="AZ61" s="133">
        <f>'D.1.4.d.1 - ZAŘÍZENÍ ELEK...'!F37</f>
        <v>0</v>
      </c>
      <c r="BA61" s="133">
        <f>'D.1.4.d.1 - ZAŘÍZENÍ ELEK...'!F38</f>
        <v>0</v>
      </c>
      <c r="BB61" s="133">
        <f>'D.1.4.d.1 - ZAŘÍZENÍ ELEK...'!F39</f>
        <v>0</v>
      </c>
      <c r="BC61" s="133">
        <f>'D.1.4.d.1 - ZAŘÍZENÍ ELEK...'!F40</f>
        <v>0</v>
      </c>
      <c r="BD61" s="135">
        <f>'D.1.4.d.1 - ZAŘÍZENÍ ELEK...'!F41</f>
        <v>0</v>
      </c>
      <c r="BE61" s="4"/>
      <c r="BT61" s="136" t="s">
        <v>101</v>
      </c>
      <c r="BV61" s="136" t="s">
        <v>74</v>
      </c>
      <c r="BW61" s="136" t="s">
        <v>102</v>
      </c>
      <c r="BX61" s="136" t="s">
        <v>98</v>
      </c>
      <c r="CL61" s="136" t="s">
        <v>19</v>
      </c>
    </row>
    <row r="62" s="4" customFormat="1" ht="23.25" customHeight="1">
      <c r="A62" s="114" t="s">
        <v>76</v>
      </c>
      <c r="B62" s="66"/>
      <c r="C62" s="128"/>
      <c r="D62" s="128"/>
      <c r="E62" s="128"/>
      <c r="F62" s="129" t="s">
        <v>103</v>
      </c>
      <c r="G62" s="129"/>
      <c r="H62" s="129"/>
      <c r="I62" s="129"/>
      <c r="J62" s="129"/>
      <c r="K62" s="128"/>
      <c r="L62" s="129" t="s">
        <v>104</v>
      </c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'D.1.4.d.2 - ZAŘÍZENÍ ELEK...'!J34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88</v>
      </c>
      <c r="AR62" s="68"/>
      <c r="AS62" s="132">
        <v>0</v>
      </c>
      <c r="AT62" s="133">
        <f>ROUND(SUM(AV62:AW62),2)</f>
        <v>0</v>
      </c>
      <c r="AU62" s="134">
        <f>'D.1.4.d.2 - ZAŘÍZENÍ ELEK...'!P106</f>
        <v>0</v>
      </c>
      <c r="AV62" s="133">
        <f>'D.1.4.d.2 - ZAŘÍZENÍ ELEK...'!J37</f>
        <v>0</v>
      </c>
      <c r="AW62" s="133">
        <f>'D.1.4.d.2 - ZAŘÍZENÍ ELEK...'!J38</f>
        <v>0</v>
      </c>
      <c r="AX62" s="133">
        <f>'D.1.4.d.2 - ZAŘÍZENÍ ELEK...'!J39</f>
        <v>0</v>
      </c>
      <c r="AY62" s="133">
        <f>'D.1.4.d.2 - ZAŘÍZENÍ ELEK...'!J40</f>
        <v>0</v>
      </c>
      <c r="AZ62" s="133">
        <f>'D.1.4.d.2 - ZAŘÍZENÍ ELEK...'!F37</f>
        <v>0</v>
      </c>
      <c r="BA62" s="133">
        <f>'D.1.4.d.2 - ZAŘÍZENÍ ELEK...'!F38</f>
        <v>0</v>
      </c>
      <c r="BB62" s="133">
        <f>'D.1.4.d.2 - ZAŘÍZENÍ ELEK...'!F39</f>
        <v>0</v>
      </c>
      <c r="BC62" s="133">
        <f>'D.1.4.d.2 - ZAŘÍZENÍ ELEK...'!F40</f>
        <v>0</v>
      </c>
      <c r="BD62" s="135">
        <f>'D.1.4.d.2 - ZAŘÍZENÍ ELEK...'!F41</f>
        <v>0</v>
      </c>
      <c r="BE62" s="4"/>
      <c r="BT62" s="136" t="s">
        <v>101</v>
      </c>
      <c r="BV62" s="136" t="s">
        <v>74</v>
      </c>
      <c r="BW62" s="136" t="s">
        <v>105</v>
      </c>
      <c r="BX62" s="136" t="s">
        <v>98</v>
      </c>
      <c r="CL62" s="136" t="s">
        <v>19</v>
      </c>
    </row>
    <row r="63" s="4" customFormat="1" ht="16.5" customHeight="1">
      <c r="A63" s="114" t="s">
        <v>76</v>
      </c>
      <c r="B63" s="66"/>
      <c r="C63" s="128"/>
      <c r="D63" s="128"/>
      <c r="E63" s="129" t="s">
        <v>106</v>
      </c>
      <c r="F63" s="129"/>
      <c r="G63" s="129"/>
      <c r="H63" s="129"/>
      <c r="I63" s="129"/>
      <c r="J63" s="128"/>
      <c r="K63" s="129" t="s">
        <v>107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'D.1.4.f -  PLYNOVÁ ZAŘÍZENÍ'!J32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88</v>
      </c>
      <c r="AR63" s="68"/>
      <c r="AS63" s="132">
        <v>0</v>
      </c>
      <c r="AT63" s="133">
        <f>ROUND(SUM(AV63:AW63),2)</f>
        <v>0</v>
      </c>
      <c r="AU63" s="134">
        <f>'D.1.4.f -  PLYNOVÁ ZAŘÍZENÍ'!P88</f>
        <v>0</v>
      </c>
      <c r="AV63" s="133">
        <f>'D.1.4.f -  PLYNOVÁ ZAŘÍZENÍ'!J35</f>
        <v>0</v>
      </c>
      <c r="AW63" s="133">
        <f>'D.1.4.f -  PLYNOVÁ ZAŘÍZENÍ'!J36</f>
        <v>0</v>
      </c>
      <c r="AX63" s="133">
        <f>'D.1.4.f -  PLYNOVÁ ZAŘÍZENÍ'!J37</f>
        <v>0</v>
      </c>
      <c r="AY63" s="133">
        <f>'D.1.4.f -  PLYNOVÁ ZAŘÍZENÍ'!J38</f>
        <v>0</v>
      </c>
      <c r="AZ63" s="133">
        <f>'D.1.4.f -  PLYNOVÁ ZAŘÍZENÍ'!F35</f>
        <v>0</v>
      </c>
      <c r="BA63" s="133">
        <f>'D.1.4.f -  PLYNOVÁ ZAŘÍZENÍ'!F36</f>
        <v>0</v>
      </c>
      <c r="BB63" s="133">
        <f>'D.1.4.f -  PLYNOVÁ ZAŘÍZENÍ'!F37</f>
        <v>0</v>
      </c>
      <c r="BC63" s="133">
        <f>'D.1.4.f -  PLYNOVÁ ZAŘÍZENÍ'!F38</f>
        <v>0</v>
      </c>
      <c r="BD63" s="135">
        <f>'D.1.4.f -  PLYNOVÁ ZAŘÍZENÍ'!F39</f>
        <v>0</v>
      </c>
      <c r="BE63" s="4"/>
      <c r="BT63" s="136" t="s">
        <v>82</v>
      </c>
      <c r="BV63" s="136" t="s">
        <v>74</v>
      </c>
      <c r="BW63" s="136" t="s">
        <v>108</v>
      </c>
      <c r="BX63" s="136" t="s">
        <v>85</v>
      </c>
      <c r="CL63" s="136" t="s">
        <v>19</v>
      </c>
    </row>
    <row r="64" s="7" customFormat="1" ht="16.5" customHeight="1">
      <c r="A64" s="114" t="s">
        <v>76</v>
      </c>
      <c r="B64" s="115"/>
      <c r="C64" s="116"/>
      <c r="D64" s="117" t="s">
        <v>109</v>
      </c>
      <c r="E64" s="117"/>
      <c r="F64" s="117"/>
      <c r="G64" s="117"/>
      <c r="H64" s="117"/>
      <c r="I64" s="118"/>
      <c r="J64" s="117" t="s">
        <v>110</v>
      </c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9">
        <f>'D.2 - ZPEVNĚNÉ PLOCHY'!J30</f>
        <v>0</v>
      </c>
      <c r="AH64" s="118"/>
      <c r="AI64" s="118"/>
      <c r="AJ64" s="118"/>
      <c r="AK64" s="118"/>
      <c r="AL64" s="118"/>
      <c r="AM64" s="118"/>
      <c r="AN64" s="119">
        <f>SUM(AG64,AT64)</f>
        <v>0</v>
      </c>
      <c r="AO64" s="118"/>
      <c r="AP64" s="118"/>
      <c r="AQ64" s="120" t="s">
        <v>79</v>
      </c>
      <c r="AR64" s="121"/>
      <c r="AS64" s="122">
        <v>0</v>
      </c>
      <c r="AT64" s="123">
        <f>ROUND(SUM(AV64:AW64),2)</f>
        <v>0</v>
      </c>
      <c r="AU64" s="124">
        <f>'D.2 - ZPEVNĚNÉ PLOCHY'!P93</f>
        <v>0</v>
      </c>
      <c r="AV64" s="123">
        <f>'D.2 - ZPEVNĚNÉ PLOCHY'!J33</f>
        <v>0</v>
      </c>
      <c r="AW64" s="123">
        <f>'D.2 - ZPEVNĚNÉ PLOCHY'!J34</f>
        <v>0</v>
      </c>
      <c r="AX64" s="123">
        <f>'D.2 - ZPEVNĚNÉ PLOCHY'!J35</f>
        <v>0</v>
      </c>
      <c r="AY64" s="123">
        <f>'D.2 - ZPEVNĚNÉ PLOCHY'!J36</f>
        <v>0</v>
      </c>
      <c r="AZ64" s="123">
        <f>'D.2 - ZPEVNĚNÉ PLOCHY'!F33</f>
        <v>0</v>
      </c>
      <c r="BA64" s="123">
        <f>'D.2 - ZPEVNĚNÉ PLOCHY'!F34</f>
        <v>0</v>
      </c>
      <c r="BB64" s="123">
        <f>'D.2 - ZPEVNĚNÉ PLOCHY'!F35</f>
        <v>0</v>
      </c>
      <c r="BC64" s="123">
        <f>'D.2 - ZPEVNĚNÉ PLOCHY'!F36</f>
        <v>0</v>
      </c>
      <c r="BD64" s="125">
        <f>'D.2 - ZPEVNĚNÉ PLOCHY'!F37</f>
        <v>0</v>
      </c>
      <c r="BE64" s="7"/>
      <c r="BT64" s="126" t="s">
        <v>80</v>
      </c>
      <c r="BV64" s="126" t="s">
        <v>74</v>
      </c>
      <c r="BW64" s="126" t="s">
        <v>111</v>
      </c>
      <c r="BX64" s="126" t="s">
        <v>5</v>
      </c>
      <c r="CL64" s="126" t="s">
        <v>19</v>
      </c>
      <c r="CM64" s="126" t="s">
        <v>82</v>
      </c>
    </row>
    <row r="65" s="7" customFormat="1" ht="24.75" customHeight="1">
      <c r="A65" s="114" t="s">
        <v>76</v>
      </c>
      <c r="B65" s="115"/>
      <c r="C65" s="116"/>
      <c r="D65" s="117" t="s">
        <v>112</v>
      </c>
      <c r="E65" s="117"/>
      <c r="F65" s="117"/>
      <c r="G65" s="117"/>
      <c r="H65" s="117"/>
      <c r="I65" s="118"/>
      <c r="J65" s="117" t="s">
        <v>113</v>
      </c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9">
        <f>'VON - VEDLEJŠÍ A OSTATNÍ ...'!J30</f>
        <v>0</v>
      </c>
      <c r="AH65" s="118"/>
      <c r="AI65" s="118"/>
      <c r="AJ65" s="118"/>
      <c r="AK65" s="118"/>
      <c r="AL65" s="118"/>
      <c r="AM65" s="118"/>
      <c r="AN65" s="119">
        <f>SUM(AG65,AT65)</f>
        <v>0</v>
      </c>
      <c r="AO65" s="118"/>
      <c r="AP65" s="118"/>
      <c r="AQ65" s="120" t="s">
        <v>112</v>
      </c>
      <c r="AR65" s="121"/>
      <c r="AS65" s="138">
        <v>0</v>
      </c>
      <c r="AT65" s="139">
        <f>ROUND(SUM(AV65:AW65),2)</f>
        <v>0</v>
      </c>
      <c r="AU65" s="140">
        <f>'VON - VEDLEJŠÍ A OSTATNÍ ...'!P83</f>
        <v>0</v>
      </c>
      <c r="AV65" s="139">
        <f>'VON - VEDLEJŠÍ A OSTATNÍ ...'!J33</f>
        <v>0</v>
      </c>
      <c r="AW65" s="139">
        <f>'VON - VEDLEJŠÍ A OSTATNÍ ...'!J34</f>
        <v>0</v>
      </c>
      <c r="AX65" s="139">
        <f>'VON - VEDLEJŠÍ A OSTATNÍ ...'!J35</f>
        <v>0</v>
      </c>
      <c r="AY65" s="139">
        <f>'VON - VEDLEJŠÍ A OSTATNÍ ...'!J36</f>
        <v>0</v>
      </c>
      <c r="AZ65" s="139">
        <f>'VON - VEDLEJŠÍ A OSTATNÍ ...'!F33</f>
        <v>0</v>
      </c>
      <c r="BA65" s="139">
        <f>'VON - VEDLEJŠÍ A OSTATNÍ ...'!F34</f>
        <v>0</v>
      </c>
      <c r="BB65" s="139">
        <f>'VON - VEDLEJŠÍ A OSTATNÍ ...'!F35</f>
        <v>0</v>
      </c>
      <c r="BC65" s="139">
        <f>'VON - VEDLEJŠÍ A OSTATNÍ ...'!F36</f>
        <v>0</v>
      </c>
      <c r="BD65" s="141">
        <f>'VON - VEDLEJŠÍ A OSTATNÍ ...'!F37</f>
        <v>0</v>
      </c>
      <c r="BE65" s="7"/>
      <c r="BT65" s="126" t="s">
        <v>80</v>
      </c>
      <c r="BV65" s="126" t="s">
        <v>74</v>
      </c>
      <c r="BW65" s="126" t="s">
        <v>114</v>
      </c>
      <c r="BX65" s="126" t="s">
        <v>5</v>
      </c>
      <c r="CL65" s="126" t="s">
        <v>19</v>
      </c>
      <c r="CM65" s="126" t="s">
        <v>82</v>
      </c>
    </row>
    <row r="66" s="2" customFormat="1" ht="30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7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47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</row>
  </sheetData>
  <sheetProtection sheet="1" formatColumns="0" formatRows="0" objects="1" scenarios="1" spinCount="100000" saltValue="K9EwzjLVYdQIkGjlVcgyZDBpIB+W472uU9MT09pHraDaYlD9fGvDGpg4PrQWetxv4/vD/W/zPbeXDm7TdrjeCA==" hashValue="dQlj2AMym/TSq76dyAR5hhMCF2ZlBgMa6On+13NvlUHxxq2hOlchf+/UoAkMaO7wp1tQmL1Nx4TGXwXE4Ni+Qw==" algorithmName="SHA-512" password="CC35"/>
  <mergeCells count="82">
    <mergeCell ref="C52:G52"/>
    <mergeCell ref="D64:H64"/>
    <mergeCell ref="D55:H55"/>
    <mergeCell ref="D56:H56"/>
    <mergeCell ref="E63:I63"/>
    <mergeCell ref="E57:I57"/>
    <mergeCell ref="E60:I60"/>
    <mergeCell ref="E59:I59"/>
    <mergeCell ref="E58:I58"/>
    <mergeCell ref="F61:J61"/>
    <mergeCell ref="F62:J62"/>
    <mergeCell ref="I52:AF52"/>
    <mergeCell ref="J55:AF55"/>
    <mergeCell ref="J64:AF64"/>
    <mergeCell ref="J56:AF56"/>
    <mergeCell ref="K59:AF59"/>
    <mergeCell ref="K58:AF58"/>
    <mergeCell ref="K60:AF60"/>
    <mergeCell ref="K57:AF57"/>
    <mergeCell ref="K63:AF63"/>
    <mergeCell ref="L62:AF62"/>
    <mergeCell ref="L61:AF61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3:AM63"/>
    <mergeCell ref="AG57:AM57"/>
    <mergeCell ref="AG58:AM58"/>
    <mergeCell ref="AG52:AM52"/>
    <mergeCell ref="AG56:AM56"/>
    <mergeCell ref="AG62:AM62"/>
    <mergeCell ref="AG64:AM64"/>
    <mergeCell ref="AG60:AM60"/>
    <mergeCell ref="AG61:AM61"/>
    <mergeCell ref="AG55:AM55"/>
    <mergeCell ref="AG59:AM59"/>
    <mergeCell ref="AM50:AP50"/>
    <mergeCell ref="AM49:AP49"/>
    <mergeCell ref="AM47:AN47"/>
    <mergeCell ref="AN63:AP63"/>
    <mergeCell ref="AN58:AP58"/>
    <mergeCell ref="AN61:AP61"/>
    <mergeCell ref="AN60:AP60"/>
    <mergeCell ref="AN59:AP59"/>
    <mergeCell ref="AN57:AP57"/>
    <mergeCell ref="AN56:AP56"/>
    <mergeCell ref="AN55:AP55"/>
    <mergeCell ref="AN52:AP52"/>
    <mergeCell ref="AN62:AP62"/>
    <mergeCell ref="AN64:AP64"/>
    <mergeCell ref="AS49:AT51"/>
    <mergeCell ref="AN65:AP65"/>
    <mergeCell ref="AG65:AM65"/>
    <mergeCell ref="AN54:AP54"/>
  </mergeCells>
  <hyperlinks>
    <hyperlink ref="A55" location="'D.1.1 - ARCHITEKTONICKO-S...'!C2" display="/"/>
    <hyperlink ref="A57" location="'D.1.4.a - ZAŘÍZENÍ PRO VY...'!C2" display="/"/>
    <hyperlink ref="A58" location="'D.1.4.b - ZAŘÍZENÍ ZDRAVO...'!C2" display="/"/>
    <hyperlink ref="A59" location="'D.1.4.c - ZAŘÍZENÍ VZDUCH...'!C2" display="/"/>
    <hyperlink ref="A61" location="'D.1.4.d.1 - ZAŘÍZENÍ ELEK...'!C2" display="/"/>
    <hyperlink ref="A62" location="'D.1.4.d.2 - ZAŘÍZENÍ ELEK...'!C2" display="/"/>
    <hyperlink ref="A63" location="'D.1.4.f -  PLYNOVÁ ZAŘÍZENÍ'!C2" display="/"/>
    <hyperlink ref="A64" location="'D.2 - ZPEVNĚNÉ PLOCHY'!C2" display="/"/>
    <hyperlink ref="A65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3"/>
      <c r="AT3" s="20" t="s">
        <v>82</v>
      </c>
    </row>
    <row r="4" s="1" customFormat="1" ht="24.96" customHeight="1">
      <c r="B4" s="23"/>
      <c r="D4" s="145" t="s">
        <v>119</v>
      </c>
      <c r="L4" s="23"/>
      <c r="M4" s="146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7" t="s">
        <v>16</v>
      </c>
      <c r="L6" s="23"/>
    </row>
    <row r="7" s="1" customFormat="1" ht="16.5" customHeight="1">
      <c r="B7" s="23"/>
      <c r="E7" s="148" t="str">
        <f>'Rekapitulace stavby'!K6</f>
        <v>PŘÍSTAVBA DVOU TŘÍD MŠ LAZARETNÍ</v>
      </c>
      <c r="F7" s="147"/>
      <c r="G7" s="147"/>
      <c r="H7" s="147"/>
      <c r="L7" s="23"/>
    </row>
    <row r="8" s="2" customFormat="1" ht="12" customHeight="1">
      <c r="A8" s="41"/>
      <c r="B8" s="47"/>
      <c r="C8" s="41"/>
      <c r="D8" s="147" t="s">
        <v>120</v>
      </c>
      <c r="E8" s="41"/>
      <c r="F8" s="41"/>
      <c r="G8" s="41"/>
      <c r="H8" s="41"/>
      <c r="I8" s="41"/>
      <c r="J8" s="41"/>
      <c r="K8" s="41"/>
      <c r="L8" s="149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50" t="s">
        <v>2680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7" t="s">
        <v>18</v>
      </c>
      <c r="E11" s="41"/>
      <c r="F11" s="136" t="s">
        <v>19</v>
      </c>
      <c r="G11" s="41"/>
      <c r="H11" s="41"/>
      <c r="I11" s="147" t="s">
        <v>20</v>
      </c>
      <c r="J11" s="136" t="s">
        <v>19</v>
      </c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7" t="s">
        <v>21</v>
      </c>
      <c r="E12" s="41"/>
      <c r="F12" s="136" t="s">
        <v>22</v>
      </c>
      <c r="G12" s="41"/>
      <c r="H12" s="41"/>
      <c r="I12" s="147" t="s">
        <v>23</v>
      </c>
      <c r="J12" s="151" t="str">
        <f>'Rekapitulace stavby'!AN8</f>
        <v>15. 6. 2021</v>
      </c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7" t="s">
        <v>25</v>
      </c>
      <c r="E14" s="41"/>
      <c r="F14" s="41"/>
      <c r="G14" s="41"/>
      <c r="H14" s="41"/>
      <c r="I14" s="147" t="s">
        <v>26</v>
      </c>
      <c r="J14" s="136" t="s">
        <v>19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7" t="s">
        <v>28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7" t="s">
        <v>29</v>
      </c>
      <c r="E17" s="41"/>
      <c r="F17" s="41"/>
      <c r="G17" s="41"/>
      <c r="H17" s="41"/>
      <c r="I17" s="147" t="s">
        <v>26</v>
      </c>
      <c r="J17" s="36" t="str">
        <f>'Rekapitulace stavby'!AN13</f>
        <v>Vyplň údaj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7" t="s">
        <v>28</v>
      </c>
      <c r="J18" s="36" t="str">
        <f>'Rekapitulace stavby'!AN14</f>
        <v>Vyplň údaj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7" t="s">
        <v>31</v>
      </c>
      <c r="E20" s="41"/>
      <c r="F20" s="41"/>
      <c r="G20" s="41"/>
      <c r="H20" s="41"/>
      <c r="I20" s="147" t="s">
        <v>26</v>
      </c>
      <c r="J20" s="136" t="s">
        <v>19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7" t="s">
        <v>28</v>
      </c>
      <c r="J21" s="136" t="s">
        <v>19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7" t="s">
        <v>34</v>
      </c>
      <c r="E23" s="41"/>
      <c r="F23" s="41"/>
      <c r="G23" s="41"/>
      <c r="H23" s="41"/>
      <c r="I23" s="147" t="s">
        <v>26</v>
      </c>
      <c r="J23" s="136" t="s">
        <v>19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35</v>
      </c>
      <c r="F24" s="41"/>
      <c r="G24" s="41"/>
      <c r="H24" s="41"/>
      <c r="I24" s="147" t="s">
        <v>28</v>
      </c>
      <c r="J24" s="136" t="s">
        <v>19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7" t="s">
        <v>36</v>
      </c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2"/>
      <c r="B27" s="153"/>
      <c r="C27" s="152"/>
      <c r="D27" s="152"/>
      <c r="E27" s="154" t="s">
        <v>37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6"/>
      <c r="E29" s="156"/>
      <c r="F29" s="156"/>
      <c r="G29" s="156"/>
      <c r="H29" s="156"/>
      <c r="I29" s="156"/>
      <c r="J29" s="156"/>
      <c r="K29" s="156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7" t="s">
        <v>38</v>
      </c>
      <c r="E30" s="41"/>
      <c r="F30" s="41"/>
      <c r="G30" s="41"/>
      <c r="H30" s="41"/>
      <c r="I30" s="41"/>
      <c r="J30" s="158">
        <f>ROUND(J83, 2)</f>
        <v>0</v>
      </c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9" t="s">
        <v>40</v>
      </c>
      <c r="G32" s="41"/>
      <c r="H32" s="41"/>
      <c r="I32" s="159" t="s">
        <v>39</v>
      </c>
      <c r="J32" s="159" t="s">
        <v>41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60" t="s">
        <v>42</v>
      </c>
      <c r="E33" s="147" t="s">
        <v>43</v>
      </c>
      <c r="F33" s="161">
        <f>ROUND((SUM(BE83:BE101)),  2)</f>
        <v>0</v>
      </c>
      <c r="G33" s="41"/>
      <c r="H33" s="41"/>
      <c r="I33" s="162">
        <v>0.20999999999999999</v>
      </c>
      <c r="J33" s="161">
        <f>ROUND(((SUM(BE83:BE101))*I33),  2)</f>
        <v>0</v>
      </c>
      <c r="K33" s="41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7" t="s">
        <v>44</v>
      </c>
      <c r="F34" s="161">
        <f>ROUND((SUM(BF83:BF101)),  2)</f>
        <v>0</v>
      </c>
      <c r="G34" s="41"/>
      <c r="H34" s="41"/>
      <c r="I34" s="162">
        <v>0.14999999999999999</v>
      </c>
      <c r="J34" s="161">
        <f>ROUND(((SUM(BF83:BF101))*I34), 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7" t="s">
        <v>45</v>
      </c>
      <c r="F35" s="161">
        <f>ROUND((SUM(BG83:BG101)),  2)</f>
        <v>0</v>
      </c>
      <c r="G35" s="41"/>
      <c r="H35" s="41"/>
      <c r="I35" s="162">
        <v>0.20999999999999999</v>
      </c>
      <c r="J35" s="161">
        <f>0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7" t="s">
        <v>46</v>
      </c>
      <c r="F36" s="161">
        <f>ROUND((SUM(BH83:BH101)),  2)</f>
        <v>0</v>
      </c>
      <c r="G36" s="41"/>
      <c r="H36" s="41"/>
      <c r="I36" s="162">
        <v>0.14999999999999999</v>
      </c>
      <c r="J36" s="161">
        <f>0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7" t="s">
        <v>47</v>
      </c>
      <c r="F37" s="161">
        <f>ROUND((SUM(BI83:BI101)),  2)</f>
        <v>0</v>
      </c>
      <c r="G37" s="41"/>
      <c r="H37" s="41"/>
      <c r="I37" s="162">
        <v>0</v>
      </c>
      <c r="J37" s="161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5"/>
      <c r="J39" s="168">
        <f>SUM(J30:J37)</f>
        <v>0</v>
      </c>
      <c r="K39" s="169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70"/>
      <c r="C40" s="171"/>
      <c r="D40" s="171"/>
      <c r="E40" s="171"/>
      <c r="F40" s="171"/>
      <c r="G40" s="171"/>
      <c r="H40" s="171"/>
      <c r="I40" s="171"/>
      <c r="J40" s="171"/>
      <c r="K40" s="17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2"/>
      <c r="C44" s="173"/>
      <c r="D44" s="173"/>
      <c r="E44" s="173"/>
      <c r="F44" s="173"/>
      <c r="G44" s="173"/>
      <c r="H44" s="173"/>
      <c r="I44" s="173"/>
      <c r="J44" s="173"/>
      <c r="K44" s="173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122</v>
      </c>
      <c r="D45" s="43"/>
      <c r="E45" s="43"/>
      <c r="F45" s="43"/>
      <c r="G45" s="43"/>
      <c r="H45" s="43"/>
      <c r="I45" s="43"/>
      <c r="J45" s="43"/>
      <c r="K45" s="43"/>
      <c r="L45" s="149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PŘÍSTAVBA DVOU TŘÍD MŠ LAZARETNÍ</v>
      </c>
      <c r="F48" s="35"/>
      <c r="G48" s="35"/>
      <c r="H48" s="35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120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VON - VEDLEJŠÍ A OSTATNÍ ROZPOČTOVÉ NÁKLADY </v>
      </c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Lazaretní 25, 312 00 Plzeň</v>
      </c>
      <c r="G52" s="43"/>
      <c r="H52" s="43"/>
      <c r="I52" s="35" t="s">
        <v>23</v>
      </c>
      <c r="J52" s="75" t="str">
        <f>IF(J12="","",J12)</f>
        <v>15. 6. 2021</v>
      </c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ZŠ a MŠ Lazaretní 25, Plzeň </v>
      </c>
      <c r="G54" s="43"/>
      <c r="H54" s="43"/>
      <c r="I54" s="35" t="s">
        <v>31</v>
      </c>
      <c r="J54" s="39" t="str">
        <f>E21</f>
        <v>projectstudio8 s.r.o.</v>
      </c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Michal Jirka </v>
      </c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123</v>
      </c>
      <c r="D57" s="176"/>
      <c r="E57" s="176"/>
      <c r="F57" s="176"/>
      <c r="G57" s="176"/>
      <c r="H57" s="176"/>
      <c r="I57" s="176"/>
      <c r="J57" s="177" t="s">
        <v>124</v>
      </c>
      <c r="K57" s="176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8" t="s">
        <v>70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125</v>
      </c>
    </row>
    <row r="60" s="9" customFormat="1" ht="24.96" customHeight="1">
      <c r="A60" s="9"/>
      <c r="B60" s="179"/>
      <c r="C60" s="180"/>
      <c r="D60" s="181" t="s">
        <v>2681</v>
      </c>
      <c r="E60" s="182"/>
      <c r="F60" s="182"/>
      <c r="G60" s="182"/>
      <c r="H60" s="182"/>
      <c r="I60" s="182"/>
      <c r="J60" s="183">
        <f>J84</f>
        <v>0</v>
      </c>
      <c r="K60" s="180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28"/>
      <c r="D61" s="186" t="s">
        <v>2682</v>
      </c>
      <c r="E61" s="187"/>
      <c r="F61" s="187"/>
      <c r="G61" s="187"/>
      <c r="H61" s="187"/>
      <c r="I61" s="187"/>
      <c r="J61" s="188">
        <f>J85</f>
        <v>0</v>
      </c>
      <c r="K61" s="128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28"/>
      <c r="D62" s="186" t="s">
        <v>2683</v>
      </c>
      <c r="E62" s="187"/>
      <c r="F62" s="187"/>
      <c r="G62" s="187"/>
      <c r="H62" s="187"/>
      <c r="I62" s="187"/>
      <c r="J62" s="188">
        <f>J92</f>
        <v>0</v>
      </c>
      <c r="K62" s="128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28"/>
      <c r="D63" s="186" t="s">
        <v>2684</v>
      </c>
      <c r="E63" s="187"/>
      <c r="F63" s="187"/>
      <c r="G63" s="187"/>
      <c r="H63" s="187"/>
      <c r="I63" s="187"/>
      <c r="J63" s="188">
        <f>J95</f>
        <v>0</v>
      </c>
      <c r="K63" s="128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49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162</v>
      </c>
      <c r="D70" s="43"/>
      <c r="E70" s="43"/>
      <c r="F70" s="43"/>
      <c r="G70" s="43"/>
      <c r="H70" s="43"/>
      <c r="I70" s="43"/>
      <c r="J70" s="43"/>
      <c r="K70" s="43"/>
      <c r="L70" s="149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9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74" t="str">
        <f>E7</f>
        <v>PŘÍSTAVBA DVOU TŘÍD MŠ LAZARETNÍ</v>
      </c>
      <c r="F73" s="35"/>
      <c r="G73" s="35"/>
      <c r="H73" s="35"/>
      <c r="I73" s="43"/>
      <c r="J73" s="43"/>
      <c r="K73" s="43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120</v>
      </c>
      <c r="D74" s="43"/>
      <c r="E74" s="43"/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 xml:space="preserve">VON - VEDLEJŠÍ A OSTATNÍ ROZPOČTOVÉ NÁKLADY </v>
      </c>
      <c r="F75" s="43"/>
      <c r="G75" s="43"/>
      <c r="H75" s="43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>Lazaretní 25, 312 00 Plzeň</v>
      </c>
      <c r="G77" s="43"/>
      <c r="H77" s="43"/>
      <c r="I77" s="35" t="s">
        <v>23</v>
      </c>
      <c r="J77" s="75" t="str">
        <f>IF(J12="","",J12)</f>
        <v>15. 6. 2021</v>
      </c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25</v>
      </c>
      <c r="D79" s="43"/>
      <c r="E79" s="43"/>
      <c r="F79" s="30" t="str">
        <f>E15</f>
        <v xml:space="preserve">ZŠ a MŠ Lazaretní 25, Plzeň </v>
      </c>
      <c r="G79" s="43"/>
      <c r="H79" s="43"/>
      <c r="I79" s="35" t="s">
        <v>31</v>
      </c>
      <c r="J79" s="39" t="str">
        <f>E21</f>
        <v>projectstudio8 s.r.o.</v>
      </c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29</v>
      </c>
      <c r="D80" s="43"/>
      <c r="E80" s="43"/>
      <c r="F80" s="30" t="str">
        <f>IF(E18="","",E18)</f>
        <v>Vyplň údaj</v>
      </c>
      <c r="G80" s="43"/>
      <c r="H80" s="43"/>
      <c r="I80" s="35" t="s">
        <v>34</v>
      </c>
      <c r="J80" s="39" t="str">
        <f>E24</f>
        <v xml:space="preserve">Michal Jirka </v>
      </c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90"/>
      <c r="B82" s="191"/>
      <c r="C82" s="192" t="s">
        <v>163</v>
      </c>
      <c r="D82" s="193" t="s">
        <v>57</v>
      </c>
      <c r="E82" s="193" t="s">
        <v>53</v>
      </c>
      <c r="F82" s="193" t="s">
        <v>54</v>
      </c>
      <c r="G82" s="193" t="s">
        <v>164</v>
      </c>
      <c r="H82" s="193" t="s">
        <v>165</v>
      </c>
      <c r="I82" s="193" t="s">
        <v>166</v>
      </c>
      <c r="J82" s="193" t="s">
        <v>124</v>
      </c>
      <c r="K82" s="194" t="s">
        <v>167</v>
      </c>
      <c r="L82" s="195"/>
      <c r="M82" s="95" t="s">
        <v>19</v>
      </c>
      <c r="N82" s="96" t="s">
        <v>42</v>
      </c>
      <c r="O82" s="96" t="s">
        <v>168</v>
      </c>
      <c r="P82" s="96" t="s">
        <v>169</v>
      </c>
      <c r="Q82" s="96" t="s">
        <v>170</v>
      </c>
      <c r="R82" s="96" t="s">
        <v>171</v>
      </c>
      <c r="S82" s="96" t="s">
        <v>172</v>
      </c>
      <c r="T82" s="97" t="s">
        <v>173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41"/>
      <c r="B83" s="42"/>
      <c r="C83" s="102" t="s">
        <v>174</v>
      </c>
      <c r="D83" s="43"/>
      <c r="E83" s="43"/>
      <c r="F83" s="43"/>
      <c r="G83" s="43"/>
      <c r="H83" s="43"/>
      <c r="I83" s="43"/>
      <c r="J83" s="196">
        <f>BK83</f>
        <v>0</v>
      </c>
      <c r="K83" s="43"/>
      <c r="L83" s="47"/>
      <c r="M83" s="98"/>
      <c r="N83" s="197"/>
      <c r="O83" s="99"/>
      <c r="P83" s="198">
        <f>P84</f>
        <v>0</v>
      </c>
      <c r="Q83" s="99"/>
      <c r="R83" s="198">
        <f>R84</f>
        <v>0</v>
      </c>
      <c r="S83" s="99"/>
      <c r="T83" s="199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71</v>
      </c>
      <c r="AU83" s="20" t="s">
        <v>125</v>
      </c>
      <c r="BK83" s="200">
        <f>BK84</f>
        <v>0</v>
      </c>
    </row>
    <row r="84" s="12" customFormat="1" ht="25.92" customHeight="1">
      <c r="A84" s="12"/>
      <c r="B84" s="201"/>
      <c r="C84" s="202"/>
      <c r="D84" s="203" t="s">
        <v>71</v>
      </c>
      <c r="E84" s="204" t="s">
        <v>2685</v>
      </c>
      <c r="F84" s="204" t="s">
        <v>2686</v>
      </c>
      <c r="G84" s="202"/>
      <c r="H84" s="202"/>
      <c r="I84" s="205"/>
      <c r="J84" s="206">
        <f>BK84</f>
        <v>0</v>
      </c>
      <c r="K84" s="202"/>
      <c r="L84" s="207"/>
      <c r="M84" s="208"/>
      <c r="N84" s="209"/>
      <c r="O84" s="209"/>
      <c r="P84" s="210">
        <f>P85+P92+P95</f>
        <v>0</v>
      </c>
      <c r="Q84" s="209"/>
      <c r="R84" s="210">
        <f>R85+R92+R95</f>
        <v>0</v>
      </c>
      <c r="S84" s="209"/>
      <c r="T84" s="211">
        <f>T85+T92+T95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2" t="s">
        <v>201</v>
      </c>
      <c r="AT84" s="213" t="s">
        <v>71</v>
      </c>
      <c r="AU84" s="213" t="s">
        <v>72</v>
      </c>
      <c r="AY84" s="212" t="s">
        <v>177</v>
      </c>
      <c r="BK84" s="214">
        <f>BK85+BK92+BK95</f>
        <v>0</v>
      </c>
    </row>
    <row r="85" s="12" customFormat="1" ht="22.8" customHeight="1">
      <c r="A85" s="12"/>
      <c r="B85" s="201"/>
      <c r="C85" s="202"/>
      <c r="D85" s="203" t="s">
        <v>71</v>
      </c>
      <c r="E85" s="215" t="s">
        <v>2687</v>
      </c>
      <c r="F85" s="215" t="s">
        <v>2688</v>
      </c>
      <c r="G85" s="202"/>
      <c r="H85" s="202"/>
      <c r="I85" s="205"/>
      <c r="J85" s="216">
        <f>BK85</f>
        <v>0</v>
      </c>
      <c r="K85" s="202"/>
      <c r="L85" s="207"/>
      <c r="M85" s="208"/>
      <c r="N85" s="209"/>
      <c r="O85" s="209"/>
      <c r="P85" s="210">
        <f>SUM(P86:P91)</f>
        <v>0</v>
      </c>
      <c r="Q85" s="209"/>
      <c r="R85" s="210">
        <f>SUM(R86:R91)</f>
        <v>0</v>
      </c>
      <c r="S85" s="209"/>
      <c r="T85" s="211">
        <f>SUM(T86:T91)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2" t="s">
        <v>201</v>
      </c>
      <c r="AT85" s="213" t="s">
        <v>71</v>
      </c>
      <c r="AU85" s="213" t="s">
        <v>80</v>
      </c>
      <c r="AY85" s="212" t="s">
        <v>177</v>
      </c>
      <c r="BK85" s="214">
        <f>SUM(BK86:BK91)</f>
        <v>0</v>
      </c>
    </row>
    <row r="86" s="2" customFormat="1" ht="16.5" customHeight="1">
      <c r="A86" s="41"/>
      <c r="B86" s="42"/>
      <c r="C86" s="217" t="s">
        <v>80</v>
      </c>
      <c r="D86" s="217" t="s">
        <v>179</v>
      </c>
      <c r="E86" s="218" t="s">
        <v>2689</v>
      </c>
      <c r="F86" s="219" t="s">
        <v>2690</v>
      </c>
      <c r="G86" s="220" t="s">
        <v>2691</v>
      </c>
      <c r="H86" s="221">
        <v>1</v>
      </c>
      <c r="I86" s="222"/>
      <c r="J86" s="223">
        <f>ROUND(I86*H86,2)</f>
        <v>0</v>
      </c>
      <c r="K86" s="219" t="s">
        <v>183</v>
      </c>
      <c r="L86" s="47"/>
      <c r="M86" s="224" t="s">
        <v>19</v>
      </c>
      <c r="N86" s="225" t="s">
        <v>43</v>
      </c>
      <c r="O86" s="87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8" t="s">
        <v>2692</v>
      </c>
      <c r="AT86" s="228" t="s">
        <v>179</v>
      </c>
      <c r="AU86" s="228" t="s">
        <v>82</v>
      </c>
      <c r="AY86" s="20" t="s">
        <v>177</v>
      </c>
      <c r="BE86" s="229">
        <f>IF(N86="základní",J86,0)</f>
        <v>0</v>
      </c>
      <c r="BF86" s="229">
        <f>IF(N86="snížená",J86,0)</f>
        <v>0</v>
      </c>
      <c r="BG86" s="229">
        <f>IF(N86="zákl. přenesená",J86,0)</f>
        <v>0</v>
      </c>
      <c r="BH86" s="229">
        <f>IF(N86="sníž. přenesená",J86,0)</f>
        <v>0</v>
      </c>
      <c r="BI86" s="229">
        <f>IF(N86="nulová",J86,0)</f>
        <v>0</v>
      </c>
      <c r="BJ86" s="20" t="s">
        <v>80</v>
      </c>
      <c r="BK86" s="229">
        <f>ROUND(I86*H86,2)</f>
        <v>0</v>
      </c>
      <c r="BL86" s="20" t="s">
        <v>2692</v>
      </c>
      <c r="BM86" s="228" t="s">
        <v>2693</v>
      </c>
    </row>
    <row r="87" s="2" customFormat="1">
      <c r="A87" s="41"/>
      <c r="B87" s="42"/>
      <c r="C87" s="43"/>
      <c r="D87" s="230" t="s">
        <v>186</v>
      </c>
      <c r="E87" s="43"/>
      <c r="F87" s="231" t="s">
        <v>2690</v>
      </c>
      <c r="G87" s="43"/>
      <c r="H87" s="43"/>
      <c r="I87" s="232"/>
      <c r="J87" s="43"/>
      <c r="K87" s="43"/>
      <c r="L87" s="47"/>
      <c r="M87" s="233"/>
      <c r="N87" s="234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186</v>
      </c>
      <c r="AU87" s="20" t="s">
        <v>82</v>
      </c>
    </row>
    <row r="88" s="2" customFormat="1" ht="16.5" customHeight="1">
      <c r="A88" s="41"/>
      <c r="B88" s="42"/>
      <c r="C88" s="217" t="s">
        <v>82</v>
      </c>
      <c r="D88" s="217" t="s">
        <v>179</v>
      </c>
      <c r="E88" s="218" t="s">
        <v>2694</v>
      </c>
      <c r="F88" s="219" t="s">
        <v>2695</v>
      </c>
      <c r="G88" s="220" t="s">
        <v>2691</v>
      </c>
      <c r="H88" s="221">
        <v>1</v>
      </c>
      <c r="I88" s="222"/>
      <c r="J88" s="223">
        <f>ROUND(I88*H88,2)</f>
        <v>0</v>
      </c>
      <c r="K88" s="219" t="s">
        <v>183</v>
      </c>
      <c r="L88" s="47"/>
      <c r="M88" s="224" t="s">
        <v>19</v>
      </c>
      <c r="N88" s="225" t="s">
        <v>43</v>
      </c>
      <c r="O88" s="87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8" t="s">
        <v>2692</v>
      </c>
      <c r="AT88" s="228" t="s">
        <v>179</v>
      </c>
      <c r="AU88" s="228" t="s">
        <v>82</v>
      </c>
      <c r="AY88" s="20" t="s">
        <v>177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20" t="s">
        <v>80</v>
      </c>
      <c r="BK88" s="229">
        <f>ROUND(I88*H88,2)</f>
        <v>0</v>
      </c>
      <c r="BL88" s="20" t="s">
        <v>2692</v>
      </c>
      <c r="BM88" s="228" t="s">
        <v>2696</v>
      </c>
    </row>
    <row r="89" s="2" customFormat="1">
      <c r="A89" s="41"/>
      <c r="B89" s="42"/>
      <c r="C89" s="43"/>
      <c r="D89" s="230" t="s">
        <v>186</v>
      </c>
      <c r="E89" s="43"/>
      <c r="F89" s="231" t="s">
        <v>2695</v>
      </c>
      <c r="G89" s="43"/>
      <c r="H89" s="43"/>
      <c r="I89" s="232"/>
      <c r="J89" s="43"/>
      <c r="K89" s="43"/>
      <c r="L89" s="47"/>
      <c r="M89" s="233"/>
      <c r="N89" s="23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186</v>
      </c>
      <c r="AU89" s="20" t="s">
        <v>82</v>
      </c>
    </row>
    <row r="90" s="2" customFormat="1" ht="16.5" customHeight="1">
      <c r="A90" s="41"/>
      <c r="B90" s="42"/>
      <c r="C90" s="217" t="s">
        <v>101</v>
      </c>
      <c r="D90" s="217" t="s">
        <v>179</v>
      </c>
      <c r="E90" s="218" t="s">
        <v>2697</v>
      </c>
      <c r="F90" s="219" t="s">
        <v>2698</v>
      </c>
      <c r="G90" s="220" t="s">
        <v>2691</v>
      </c>
      <c r="H90" s="221">
        <v>1</v>
      </c>
      <c r="I90" s="222"/>
      <c r="J90" s="223">
        <f>ROUND(I90*H90,2)</f>
        <v>0</v>
      </c>
      <c r="K90" s="219" t="s">
        <v>196</v>
      </c>
      <c r="L90" s="47"/>
      <c r="M90" s="224" t="s">
        <v>19</v>
      </c>
      <c r="N90" s="225" t="s">
        <v>43</v>
      </c>
      <c r="O90" s="87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8" t="s">
        <v>2692</v>
      </c>
      <c r="AT90" s="228" t="s">
        <v>179</v>
      </c>
      <c r="AU90" s="228" t="s">
        <v>82</v>
      </c>
      <c r="AY90" s="20" t="s">
        <v>177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20" t="s">
        <v>80</v>
      </c>
      <c r="BK90" s="229">
        <f>ROUND(I90*H90,2)</f>
        <v>0</v>
      </c>
      <c r="BL90" s="20" t="s">
        <v>2692</v>
      </c>
      <c r="BM90" s="228" t="s">
        <v>2699</v>
      </c>
    </row>
    <row r="91" s="2" customFormat="1">
      <c r="A91" s="41"/>
      <c r="B91" s="42"/>
      <c r="C91" s="43"/>
      <c r="D91" s="230" t="s">
        <v>186</v>
      </c>
      <c r="E91" s="43"/>
      <c r="F91" s="231" t="s">
        <v>2700</v>
      </c>
      <c r="G91" s="43"/>
      <c r="H91" s="43"/>
      <c r="I91" s="232"/>
      <c r="J91" s="43"/>
      <c r="K91" s="43"/>
      <c r="L91" s="47"/>
      <c r="M91" s="233"/>
      <c r="N91" s="23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186</v>
      </c>
      <c r="AU91" s="20" t="s">
        <v>82</v>
      </c>
    </row>
    <row r="92" s="12" customFormat="1" ht="22.8" customHeight="1">
      <c r="A92" s="12"/>
      <c r="B92" s="201"/>
      <c r="C92" s="202"/>
      <c r="D92" s="203" t="s">
        <v>71</v>
      </c>
      <c r="E92" s="215" t="s">
        <v>2701</v>
      </c>
      <c r="F92" s="215" t="s">
        <v>2702</v>
      </c>
      <c r="G92" s="202"/>
      <c r="H92" s="202"/>
      <c r="I92" s="205"/>
      <c r="J92" s="216">
        <f>BK92</f>
        <v>0</v>
      </c>
      <c r="K92" s="202"/>
      <c r="L92" s="207"/>
      <c r="M92" s="208"/>
      <c r="N92" s="209"/>
      <c r="O92" s="209"/>
      <c r="P92" s="210">
        <f>SUM(P93:P94)</f>
        <v>0</v>
      </c>
      <c r="Q92" s="209"/>
      <c r="R92" s="210">
        <f>SUM(R93:R94)</f>
        <v>0</v>
      </c>
      <c r="S92" s="209"/>
      <c r="T92" s="211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2" t="s">
        <v>201</v>
      </c>
      <c r="AT92" s="213" t="s">
        <v>71</v>
      </c>
      <c r="AU92" s="213" t="s">
        <v>80</v>
      </c>
      <c r="AY92" s="212" t="s">
        <v>177</v>
      </c>
      <c r="BK92" s="214">
        <f>SUM(BK93:BK94)</f>
        <v>0</v>
      </c>
    </row>
    <row r="93" s="2" customFormat="1" ht="16.5" customHeight="1">
      <c r="A93" s="41"/>
      <c r="B93" s="42"/>
      <c r="C93" s="217" t="s">
        <v>184</v>
      </c>
      <c r="D93" s="217" t="s">
        <v>179</v>
      </c>
      <c r="E93" s="218" t="s">
        <v>2703</v>
      </c>
      <c r="F93" s="219" t="s">
        <v>2702</v>
      </c>
      <c r="G93" s="220" t="s">
        <v>2691</v>
      </c>
      <c r="H93" s="221">
        <v>1</v>
      </c>
      <c r="I93" s="222"/>
      <c r="J93" s="223">
        <f>ROUND(I93*H93,2)</f>
        <v>0</v>
      </c>
      <c r="K93" s="219" t="s">
        <v>183</v>
      </c>
      <c r="L93" s="47"/>
      <c r="M93" s="224" t="s">
        <v>19</v>
      </c>
      <c r="N93" s="225" t="s">
        <v>43</v>
      </c>
      <c r="O93" s="87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8" t="s">
        <v>2692</v>
      </c>
      <c r="AT93" s="228" t="s">
        <v>179</v>
      </c>
      <c r="AU93" s="228" t="s">
        <v>82</v>
      </c>
      <c r="AY93" s="20" t="s">
        <v>177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0" t="s">
        <v>80</v>
      </c>
      <c r="BK93" s="229">
        <f>ROUND(I93*H93,2)</f>
        <v>0</v>
      </c>
      <c r="BL93" s="20" t="s">
        <v>2692</v>
      </c>
      <c r="BM93" s="228" t="s">
        <v>2704</v>
      </c>
    </row>
    <row r="94" s="2" customFormat="1">
      <c r="A94" s="41"/>
      <c r="B94" s="42"/>
      <c r="C94" s="43"/>
      <c r="D94" s="230" t="s">
        <v>186</v>
      </c>
      <c r="E94" s="43"/>
      <c r="F94" s="231" t="s">
        <v>2702</v>
      </c>
      <c r="G94" s="43"/>
      <c r="H94" s="43"/>
      <c r="I94" s="232"/>
      <c r="J94" s="43"/>
      <c r="K94" s="43"/>
      <c r="L94" s="47"/>
      <c r="M94" s="233"/>
      <c r="N94" s="23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186</v>
      </c>
      <c r="AU94" s="20" t="s">
        <v>82</v>
      </c>
    </row>
    <row r="95" s="12" customFormat="1" ht="22.8" customHeight="1">
      <c r="A95" s="12"/>
      <c r="B95" s="201"/>
      <c r="C95" s="202"/>
      <c r="D95" s="203" t="s">
        <v>71</v>
      </c>
      <c r="E95" s="215" t="s">
        <v>2705</v>
      </c>
      <c r="F95" s="215" t="s">
        <v>2706</v>
      </c>
      <c r="G95" s="202"/>
      <c r="H95" s="202"/>
      <c r="I95" s="205"/>
      <c r="J95" s="216">
        <f>BK95</f>
        <v>0</v>
      </c>
      <c r="K95" s="202"/>
      <c r="L95" s="207"/>
      <c r="M95" s="208"/>
      <c r="N95" s="209"/>
      <c r="O95" s="209"/>
      <c r="P95" s="210">
        <f>SUM(P96:P101)</f>
        <v>0</v>
      </c>
      <c r="Q95" s="209"/>
      <c r="R95" s="210">
        <f>SUM(R96:R101)</f>
        <v>0</v>
      </c>
      <c r="S95" s="209"/>
      <c r="T95" s="211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2" t="s">
        <v>201</v>
      </c>
      <c r="AT95" s="213" t="s">
        <v>71</v>
      </c>
      <c r="AU95" s="213" t="s">
        <v>80</v>
      </c>
      <c r="AY95" s="212" t="s">
        <v>177</v>
      </c>
      <c r="BK95" s="214">
        <f>SUM(BK96:BK101)</f>
        <v>0</v>
      </c>
    </row>
    <row r="96" s="2" customFormat="1" ht="16.5" customHeight="1">
      <c r="A96" s="41"/>
      <c r="B96" s="42"/>
      <c r="C96" s="217" t="s">
        <v>201</v>
      </c>
      <c r="D96" s="217" t="s">
        <v>179</v>
      </c>
      <c r="E96" s="218" t="s">
        <v>2707</v>
      </c>
      <c r="F96" s="219" t="s">
        <v>2708</v>
      </c>
      <c r="G96" s="220" t="s">
        <v>2691</v>
      </c>
      <c r="H96" s="221">
        <v>1</v>
      </c>
      <c r="I96" s="222"/>
      <c r="J96" s="223">
        <f>ROUND(I96*H96,2)</f>
        <v>0</v>
      </c>
      <c r="K96" s="219" t="s">
        <v>183</v>
      </c>
      <c r="L96" s="47"/>
      <c r="M96" s="224" t="s">
        <v>19</v>
      </c>
      <c r="N96" s="225" t="s">
        <v>43</v>
      </c>
      <c r="O96" s="87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8" t="s">
        <v>2692</v>
      </c>
      <c r="AT96" s="228" t="s">
        <v>179</v>
      </c>
      <c r="AU96" s="228" t="s">
        <v>82</v>
      </c>
      <c r="AY96" s="20" t="s">
        <v>177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0" t="s">
        <v>80</v>
      </c>
      <c r="BK96" s="229">
        <f>ROUND(I96*H96,2)</f>
        <v>0</v>
      </c>
      <c r="BL96" s="20" t="s">
        <v>2692</v>
      </c>
      <c r="BM96" s="228" t="s">
        <v>2709</v>
      </c>
    </row>
    <row r="97" s="2" customFormat="1">
      <c r="A97" s="41"/>
      <c r="B97" s="42"/>
      <c r="C97" s="43"/>
      <c r="D97" s="230" t="s">
        <v>186</v>
      </c>
      <c r="E97" s="43"/>
      <c r="F97" s="231" t="s">
        <v>2708</v>
      </c>
      <c r="G97" s="43"/>
      <c r="H97" s="43"/>
      <c r="I97" s="232"/>
      <c r="J97" s="43"/>
      <c r="K97" s="43"/>
      <c r="L97" s="47"/>
      <c r="M97" s="233"/>
      <c r="N97" s="23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186</v>
      </c>
      <c r="AU97" s="20" t="s">
        <v>82</v>
      </c>
    </row>
    <row r="98" s="2" customFormat="1" ht="16.5" customHeight="1">
      <c r="A98" s="41"/>
      <c r="B98" s="42"/>
      <c r="C98" s="217" t="s">
        <v>206</v>
      </c>
      <c r="D98" s="217" t="s">
        <v>179</v>
      </c>
      <c r="E98" s="218" t="s">
        <v>2710</v>
      </c>
      <c r="F98" s="219" t="s">
        <v>2711</v>
      </c>
      <c r="G98" s="220" t="s">
        <v>2691</v>
      </c>
      <c r="H98" s="221">
        <v>1</v>
      </c>
      <c r="I98" s="222"/>
      <c r="J98" s="223">
        <f>ROUND(I98*H98,2)</f>
        <v>0</v>
      </c>
      <c r="K98" s="219" t="s">
        <v>183</v>
      </c>
      <c r="L98" s="47"/>
      <c r="M98" s="224" t="s">
        <v>19</v>
      </c>
      <c r="N98" s="225" t="s">
        <v>43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2692</v>
      </c>
      <c r="AT98" s="228" t="s">
        <v>179</v>
      </c>
      <c r="AU98" s="228" t="s">
        <v>82</v>
      </c>
      <c r="AY98" s="20" t="s">
        <v>177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80</v>
      </c>
      <c r="BK98" s="229">
        <f>ROUND(I98*H98,2)</f>
        <v>0</v>
      </c>
      <c r="BL98" s="20" t="s">
        <v>2692</v>
      </c>
      <c r="BM98" s="228" t="s">
        <v>2712</v>
      </c>
    </row>
    <row r="99" s="2" customFormat="1">
      <c r="A99" s="41"/>
      <c r="B99" s="42"/>
      <c r="C99" s="43"/>
      <c r="D99" s="230" t="s">
        <v>186</v>
      </c>
      <c r="E99" s="43"/>
      <c r="F99" s="231" t="s">
        <v>2711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186</v>
      </c>
      <c r="AU99" s="20" t="s">
        <v>82</v>
      </c>
    </row>
    <row r="100" s="2" customFormat="1" ht="16.5" customHeight="1">
      <c r="A100" s="41"/>
      <c r="B100" s="42"/>
      <c r="C100" s="217" t="s">
        <v>211</v>
      </c>
      <c r="D100" s="217" t="s">
        <v>179</v>
      </c>
      <c r="E100" s="218" t="s">
        <v>2713</v>
      </c>
      <c r="F100" s="219" t="s">
        <v>2714</v>
      </c>
      <c r="G100" s="220" t="s">
        <v>2691</v>
      </c>
      <c r="H100" s="221">
        <v>1</v>
      </c>
      <c r="I100" s="222"/>
      <c r="J100" s="223">
        <f>ROUND(I100*H100,2)</f>
        <v>0</v>
      </c>
      <c r="K100" s="219" t="s">
        <v>183</v>
      </c>
      <c r="L100" s="47"/>
      <c r="M100" s="224" t="s">
        <v>19</v>
      </c>
      <c r="N100" s="225" t="s">
        <v>43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2692</v>
      </c>
      <c r="AT100" s="228" t="s">
        <v>179</v>
      </c>
      <c r="AU100" s="228" t="s">
        <v>82</v>
      </c>
      <c r="AY100" s="20" t="s">
        <v>177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80</v>
      </c>
      <c r="BK100" s="229">
        <f>ROUND(I100*H100,2)</f>
        <v>0</v>
      </c>
      <c r="BL100" s="20" t="s">
        <v>2692</v>
      </c>
      <c r="BM100" s="228" t="s">
        <v>2715</v>
      </c>
    </row>
    <row r="101" s="2" customFormat="1">
      <c r="A101" s="41"/>
      <c r="B101" s="42"/>
      <c r="C101" s="43"/>
      <c r="D101" s="230" t="s">
        <v>186</v>
      </c>
      <c r="E101" s="43"/>
      <c r="F101" s="231" t="s">
        <v>2714</v>
      </c>
      <c r="G101" s="43"/>
      <c r="H101" s="43"/>
      <c r="I101" s="232"/>
      <c r="J101" s="43"/>
      <c r="K101" s="43"/>
      <c r="L101" s="47"/>
      <c r="M101" s="302"/>
      <c r="N101" s="303"/>
      <c r="O101" s="304"/>
      <c r="P101" s="304"/>
      <c r="Q101" s="304"/>
      <c r="R101" s="304"/>
      <c r="S101" s="304"/>
      <c r="T101" s="305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186</v>
      </c>
      <c r="AU101" s="20" t="s">
        <v>82</v>
      </c>
    </row>
    <row r="102" s="2" customFormat="1" ht="6.96" customHeight="1">
      <c r="A102" s="41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47"/>
      <c r="M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</sheetData>
  <sheetProtection sheet="1" autoFilter="0" formatColumns="0" formatRows="0" objects="1" scenarios="1" spinCount="100000" saltValue="1Pk8CEBgefep4ozuO1JyTeTfyG/L1vpEcIbncyS7wtBAcZixBafrkTmYc2Klo+0OFEUe4s3Z0nENN8BNDy37PQ==" hashValue="4cphidbIEiZdY/SJVYN1yVkmHWZhi0X5VHiT5uXCC+uNub6w8yYiWTnUgcpRt3Pobe56CZ0FLJHlLsjqlwAfyQ==" algorithmName="SHA-512" password="CC35"/>
  <autoFilter ref="C82:K10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3"/>
      <c r="C3" s="144"/>
      <c r="D3" s="144"/>
      <c r="E3" s="144"/>
      <c r="F3" s="144"/>
      <c r="G3" s="144"/>
      <c r="H3" s="23"/>
    </row>
    <row r="4" s="1" customFormat="1" ht="24.96" customHeight="1">
      <c r="B4" s="23"/>
      <c r="C4" s="145" t="s">
        <v>2716</v>
      </c>
      <c r="H4" s="23"/>
    </row>
    <row r="5" s="1" customFormat="1" ht="12" customHeight="1">
      <c r="B5" s="23"/>
      <c r="C5" s="307" t="s">
        <v>13</v>
      </c>
      <c r="D5" s="154" t="s">
        <v>14</v>
      </c>
      <c r="E5" s="1"/>
      <c r="F5" s="1"/>
      <c r="H5" s="23"/>
    </row>
    <row r="6" s="1" customFormat="1" ht="36.96" customHeight="1">
      <c r="B6" s="23"/>
      <c r="C6" s="308" t="s">
        <v>16</v>
      </c>
      <c r="D6" s="309" t="s">
        <v>17</v>
      </c>
      <c r="E6" s="1"/>
      <c r="F6" s="1"/>
      <c r="H6" s="23"/>
    </row>
    <row r="7" s="1" customFormat="1" ht="16.5" customHeight="1">
      <c r="B7" s="23"/>
      <c r="C7" s="147" t="s">
        <v>23</v>
      </c>
      <c r="D7" s="151" t="str">
        <f>'Rekapitulace stavby'!AN8</f>
        <v>15. 6. 2021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90"/>
      <c r="B9" s="310"/>
      <c r="C9" s="311" t="s">
        <v>53</v>
      </c>
      <c r="D9" s="312" t="s">
        <v>54</v>
      </c>
      <c r="E9" s="312" t="s">
        <v>164</v>
      </c>
      <c r="F9" s="313" t="s">
        <v>2717</v>
      </c>
      <c r="G9" s="190"/>
      <c r="H9" s="310"/>
    </row>
    <row r="10" s="2" customFormat="1" ht="26.4" customHeight="1">
      <c r="A10" s="41"/>
      <c r="B10" s="47"/>
      <c r="C10" s="314" t="s">
        <v>2718</v>
      </c>
      <c r="D10" s="314" t="s">
        <v>78</v>
      </c>
      <c r="E10" s="41"/>
      <c r="F10" s="41"/>
      <c r="G10" s="41"/>
      <c r="H10" s="47"/>
    </row>
    <row r="11" s="2" customFormat="1" ht="16.8" customHeight="1">
      <c r="A11" s="41"/>
      <c r="B11" s="47"/>
      <c r="C11" s="315" t="s">
        <v>117</v>
      </c>
      <c r="D11" s="316" t="s">
        <v>19</v>
      </c>
      <c r="E11" s="317" t="s">
        <v>19</v>
      </c>
      <c r="F11" s="318">
        <v>220.58000000000001</v>
      </c>
      <c r="G11" s="41"/>
      <c r="H11" s="47"/>
    </row>
    <row r="12" s="2" customFormat="1" ht="16.8" customHeight="1">
      <c r="A12" s="41"/>
      <c r="B12" s="47"/>
      <c r="C12" s="319" t="s">
        <v>19</v>
      </c>
      <c r="D12" s="319" t="s">
        <v>543</v>
      </c>
      <c r="E12" s="20" t="s">
        <v>19</v>
      </c>
      <c r="F12" s="320">
        <v>0</v>
      </c>
      <c r="G12" s="41"/>
      <c r="H12" s="47"/>
    </row>
    <row r="13" s="2" customFormat="1" ht="16.8" customHeight="1">
      <c r="A13" s="41"/>
      <c r="B13" s="47"/>
      <c r="C13" s="319" t="s">
        <v>19</v>
      </c>
      <c r="D13" s="319" t="s">
        <v>544</v>
      </c>
      <c r="E13" s="20" t="s">
        <v>19</v>
      </c>
      <c r="F13" s="320">
        <v>211.59999999999999</v>
      </c>
      <c r="G13" s="41"/>
      <c r="H13" s="47"/>
    </row>
    <row r="14" s="2" customFormat="1" ht="16.8" customHeight="1">
      <c r="A14" s="41"/>
      <c r="B14" s="47"/>
      <c r="C14" s="319" t="s">
        <v>19</v>
      </c>
      <c r="D14" s="319" t="s">
        <v>545</v>
      </c>
      <c r="E14" s="20" t="s">
        <v>19</v>
      </c>
      <c r="F14" s="320">
        <v>0</v>
      </c>
      <c r="G14" s="41"/>
      <c r="H14" s="47"/>
    </row>
    <row r="15" s="2" customFormat="1" ht="16.8" customHeight="1">
      <c r="A15" s="41"/>
      <c r="B15" s="47"/>
      <c r="C15" s="319" t="s">
        <v>19</v>
      </c>
      <c r="D15" s="319" t="s">
        <v>546</v>
      </c>
      <c r="E15" s="20" t="s">
        <v>19</v>
      </c>
      <c r="F15" s="320">
        <v>8.9800000000000004</v>
      </c>
      <c r="G15" s="41"/>
      <c r="H15" s="47"/>
    </row>
    <row r="16" s="2" customFormat="1" ht="16.8" customHeight="1">
      <c r="A16" s="41"/>
      <c r="B16" s="47"/>
      <c r="C16" s="319" t="s">
        <v>117</v>
      </c>
      <c r="D16" s="319" t="s">
        <v>447</v>
      </c>
      <c r="E16" s="20" t="s">
        <v>19</v>
      </c>
      <c r="F16" s="320">
        <v>220.58000000000001</v>
      </c>
      <c r="G16" s="41"/>
      <c r="H16" s="47"/>
    </row>
    <row r="17" s="2" customFormat="1" ht="16.8" customHeight="1">
      <c r="A17" s="41"/>
      <c r="B17" s="47"/>
      <c r="C17" s="321" t="s">
        <v>2719</v>
      </c>
      <c r="D17" s="41"/>
      <c r="E17" s="41"/>
      <c r="F17" s="41"/>
      <c r="G17" s="41"/>
      <c r="H17" s="47"/>
    </row>
    <row r="18" s="2" customFormat="1" ht="16.8" customHeight="1">
      <c r="A18" s="41"/>
      <c r="B18" s="47"/>
      <c r="C18" s="319" t="s">
        <v>552</v>
      </c>
      <c r="D18" s="319" t="s">
        <v>553</v>
      </c>
      <c r="E18" s="20" t="s">
        <v>182</v>
      </c>
      <c r="F18" s="320">
        <v>222.08000000000001</v>
      </c>
      <c r="G18" s="41"/>
      <c r="H18" s="47"/>
    </row>
    <row r="19" s="2" customFormat="1" ht="16.8" customHeight="1">
      <c r="A19" s="41"/>
      <c r="B19" s="47"/>
      <c r="C19" s="319" t="s">
        <v>557</v>
      </c>
      <c r="D19" s="319" t="s">
        <v>558</v>
      </c>
      <c r="E19" s="20" t="s">
        <v>182</v>
      </c>
      <c r="F19" s="320">
        <v>222.08000000000001</v>
      </c>
      <c r="G19" s="41"/>
      <c r="H19" s="47"/>
    </row>
    <row r="20" s="2" customFormat="1" ht="16.8" customHeight="1">
      <c r="A20" s="41"/>
      <c r="B20" s="47"/>
      <c r="C20" s="319" t="s">
        <v>623</v>
      </c>
      <c r="D20" s="319" t="s">
        <v>624</v>
      </c>
      <c r="E20" s="20" t="s">
        <v>182</v>
      </c>
      <c r="F20" s="320">
        <v>220.58000000000001</v>
      </c>
      <c r="G20" s="41"/>
      <c r="H20" s="47"/>
    </row>
    <row r="21" s="2" customFormat="1" ht="16.8" customHeight="1">
      <c r="A21" s="41"/>
      <c r="B21" s="47"/>
      <c r="C21" s="319" t="s">
        <v>632</v>
      </c>
      <c r="D21" s="319" t="s">
        <v>633</v>
      </c>
      <c r="E21" s="20" t="s">
        <v>182</v>
      </c>
      <c r="F21" s="320">
        <v>222.08000000000001</v>
      </c>
      <c r="G21" s="41"/>
      <c r="H21" s="47"/>
    </row>
    <row r="22" s="2" customFormat="1" ht="16.8" customHeight="1">
      <c r="A22" s="41"/>
      <c r="B22" s="47"/>
      <c r="C22" s="319" t="s">
        <v>594</v>
      </c>
      <c r="D22" s="319" t="s">
        <v>595</v>
      </c>
      <c r="E22" s="20" t="s">
        <v>182</v>
      </c>
      <c r="F22" s="320">
        <v>222.08000000000001</v>
      </c>
      <c r="G22" s="41"/>
      <c r="H22" s="47"/>
    </row>
    <row r="23" s="2" customFormat="1" ht="16.8" customHeight="1">
      <c r="A23" s="41"/>
      <c r="B23" s="47"/>
      <c r="C23" s="319" t="s">
        <v>599</v>
      </c>
      <c r="D23" s="319" t="s">
        <v>600</v>
      </c>
      <c r="E23" s="20" t="s">
        <v>182</v>
      </c>
      <c r="F23" s="320">
        <v>224.99199999999999</v>
      </c>
      <c r="G23" s="41"/>
      <c r="H23" s="47"/>
    </row>
    <row r="24" s="2" customFormat="1" ht="16.8" customHeight="1">
      <c r="A24" s="41"/>
      <c r="B24" s="47"/>
      <c r="C24" s="315" t="s">
        <v>115</v>
      </c>
      <c r="D24" s="316" t="s">
        <v>19</v>
      </c>
      <c r="E24" s="317" t="s">
        <v>19</v>
      </c>
      <c r="F24" s="318">
        <v>1.5</v>
      </c>
      <c r="G24" s="41"/>
      <c r="H24" s="47"/>
    </row>
    <row r="25" s="2" customFormat="1" ht="16.8" customHeight="1">
      <c r="A25" s="41"/>
      <c r="B25" s="47"/>
      <c r="C25" s="319" t="s">
        <v>19</v>
      </c>
      <c r="D25" s="319" t="s">
        <v>556</v>
      </c>
      <c r="E25" s="20" t="s">
        <v>19</v>
      </c>
      <c r="F25" s="320">
        <v>0</v>
      </c>
      <c r="G25" s="41"/>
      <c r="H25" s="47"/>
    </row>
    <row r="26" s="2" customFormat="1" ht="16.8" customHeight="1">
      <c r="A26" s="41"/>
      <c r="B26" s="47"/>
      <c r="C26" s="319" t="s">
        <v>115</v>
      </c>
      <c r="D26" s="319" t="s">
        <v>116</v>
      </c>
      <c r="E26" s="20" t="s">
        <v>19</v>
      </c>
      <c r="F26" s="320">
        <v>1.5</v>
      </c>
      <c r="G26" s="41"/>
      <c r="H26" s="47"/>
    </row>
    <row r="27" s="2" customFormat="1" ht="16.8" customHeight="1">
      <c r="A27" s="41"/>
      <c r="B27" s="47"/>
      <c r="C27" s="321" t="s">
        <v>2719</v>
      </c>
      <c r="D27" s="41"/>
      <c r="E27" s="41"/>
      <c r="F27" s="41"/>
      <c r="G27" s="41"/>
      <c r="H27" s="47"/>
    </row>
    <row r="28" s="2" customFormat="1" ht="16.8" customHeight="1">
      <c r="A28" s="41"/>
      <c r="B28" s="47"/>
      <c r="C28" s="319" t="s">
        <v>552</v>
      </c>
      <c r="D28" s="319" t="s">
        <v>553</v>
      </c>
      <c r="E28" s="20" t="s">
        <v>182</v>
      </c>
      <c r="F28" s="320">
        <v>222.08000000000001</v>
      </c>
      <c r="G28" s="41"/>
      <c r="H28" s="47"/>
    </row>
    <row r="29" s="2" customFormat="1" ht="16.8" customHeight="1">
      <c r="A29" s="41"/>
      <c r="B29" s="47"/>
      <c r="C29" s="319" t="s">
        <v>557</v>
      </c>
      <c r="D29" s="319" t="s">
        <v>558</v>
      </c>
      <c r="E29" s="20" t="s">
        <v>182</v>
      </c>
      <c r="F29" s="320">
        <v>222.08000000000001</v>
      </c>
      <c r="G29" s="41"/>
      <c r="H29" s="47"/>
    </row>
    <row r="30" s="2" customFormat="1" ht="16.8" customHeight="1">
      <c r="A30" s="41"/>
      <c r="B30" s="47"/>
      <c r="C30" s="319" t="s">
        <v>615</v>
      </c>
      <c r="D30" s="319" t="s">
        <v>616</v>
      </c>
      <c r="E30" s="20" t="s">
        <v>182</v>
      </c>
      <c r="F30" s="320">
        <v>1.5</v>
      </c>
      <c r="G30" s="41"/>
      <c r="H30" s="47"/>
    </row>
    <row r="31" s="2" customFormat="1" ht="16.8" customHeight="1">
      <c r="A31" s="41"/>
      <c r="B31" s="47"/>
      <c r="C31" s="319" t="s">
        <v>632</v>
      </c>
      <c r="D31" s="319" t="s">
        <v>633</v>
      </c>
      <c r="E31" s="20" t="s">
        <v>182</v>
      </c>
      <c r="F31" s="320">
        <v>222.08000000000001</v>
      </c>
      <c r="G31" s="41"/>
      <c r="H31" s="47"/>
    </row>
    <row r="32" s="2" customFormat="1" ht="16.8" customHeight="1">
      <c r="A32" s="41"/>
      <c r="B32" s="47"/>
      <c r="C32" s="319" t="s">
        <v>594</v>
      </c>
      <c r="D32" s="319" t="s">
        <v>595</v>
      </c>
      <c r="E32" s="20" t="s">
        <v>182</v>
      </c>
      <c r="F32" s="320">
        <v>222.08000000000001</v>
      </c>
      <c r="G32" s="41"/>
      <c r="H32" s="47"/>
    </row>
    <row r="33" s="2" customFormat="1" ht="16.8" customHeight="1">
      <c r="A33" s="41"/>
      <c r="B33" s="47"/>
      <c r="C33" s="319" t="s">
        <v>619</v>
      </c>
      <c r="D33" s="319" t="s">
        <v>620</v>
      </c>
      <c r="E33" s="20" t="s">
        <v>182</v>
      </c>
      <c r="F33" s="320">
        <v>1.5</v>
      </c>
      <c r="G33" s="41"/>
      <c r="H33" s="47"/>
    </row>
    <row r="34" s="2" customFormat="1" ht="16.8" customHeight="1">
      <c r="A34" s="41"/>
      <c r="B34" s="47"/>
      <c r="C34" s="319" t="s">
        <v>602</v>
      </c>
      <c r="D34" s="319" t="s">
        <v>603</v>
      </c>
      <c r="E34" s="20" t="s">
        <v>182</v>
      </c>
      <c r="F34" s="320">
        <v>1.53</v>
      </c>
      <c r="G34" s="41"/>
      <c r="H34" s="47"/>
    </row>
    <row r="35" s="2" customFormat="1" ht="26.4" customHeight="1">
      <c r="A35" s="41"/>
      <c r="B35" s="47"/>
      <c r="C35" s="314" t="s">
        <v>2720</v>
      </c>
      <c r="D35" s="314" t="s">
        <v>110</v>
      </c>
      <c r="E35" s="41"/>
      <c r="F35" s="41"/>
      <c r="G35" s="41"/>
      <c r="H35" s="47"/>
    </row>
    <row r="36" s="2" customFormat="1" ht="16.8" customHeight="1">
      <c r="A36" s="41"/>
      <c r="B36" s="47"/>
      <c r="C36" s="315" t="s">
        <v>2458</v>
      </c>
      <c r="D36" s="316" t="s">
        <v>19</v>
      </c>
      <c r="E36" s="317" t="s">
        <v>19</v>
      </c>
      <c r="F36" s="318">
        <v>50.939999999999998</v>
      </c>
      <c r="G36" s="41"/>
      <c r="H36" s="47"/>
    </row>
    <row r="37" s="2" customFormat="1" ht="16.8" customHeight="1">
      <c r="A37" s="41"/>
      <c r="B37" s="47"/>
      <c r="C37" s="319" t="s">
        <v>19</v>
      </c>
      <c r="D37" s="319" t="s">
        <v>2601</v>
      </c>
      <c r="E37" s="20" t="s">
        <v>19</v>
      </c>
      <c r="F37" s="320">
        <v>50.939999999999998</v>
      </c>
      <c r="G37" s="41"/>
      <c r="H37" s="47"/>
    </row>
    <row r="38" s="2" customFormat="1" ht="16.8" customHeight="1">
      <c r="A38" s="41"/>
      <c r="B38" s="47"/>
      <c r="C38" s="319" t="s">
        <v>2458</v>
      </c>
      <c r="D38" s="319" t="s">
        <v>264</v>
      </c>
      <c r="E38" s="20" t="s">
        <v>19</v>
      </c>
      <c r="F38" s="320">
        <v>50.939999999999998</v>
      </c>
      <c r="G38" s="41"/>
      <c r="H38" s="47"/>
    </row>
    <row r="39" s="2" customFormat="1" ht="16.8" customHeight="1">
      <c r="A39" s="41"/>
      <c r="B39" s="47"/>
      <c r="C39" s="321" t="s">
        <v>2719</v>
      </c>
      <c r="D39" s="41"/>
      <c r="E39" s="41"/>
      <c r="F39" s="41"/>
      <c r="G39" s="41"/>
      <c r="H39" s="47"/>
    </row>
    <row r="40" s="2" customFormat="1" ht="16.8" customHeight="1">
      <c r="A40" s="41"/>
      <c r="B40" s="47"/>
      <c r="C40" s="319" t="s">
        <v>2597</v>
      </c>
      <c r="D40" s="319" t="s">
        <v>2598</v>
      </c>
      <c r="E40" s="20" t="s">
        <v>182</v>
      </c>
      <c r="F40" s="320">
        <v>50.939999999999998</v>
      </c>
      <c r="G40" s="41"/>
      <c r="H40" s="47"/>
    </row>
    <row r="41" s="2" customFormat="1" ht="16.8" customHeight="1">
      <c r="A41" s="41"/>
      <c r="B41" s="47"/>
      <c r="C41" s="319" t="s">
        <v>2515</v>
      </c>
      <c r="D41" s="319" t="s">
        <v>2516</v>
      </c>
      <c r="E41" s="20" t="s">
        <v>182</v>
      </c>
      <c r="F41" s="320">
        <v>50.939999999999998</v>
      </c>
      <c r="G41" s="41"/>
      <c r="H41" s="47"/>
    </row>
    <row r="42" s="2" customFormat="1" ht="16.8" customHeight="1">
      <c r="A42" s="41"/>
      <c r="B42" s="47"/>
      <c r="C42" s="319" t="s">
        <v>2585</v>
      </c>
      <c r="D42" s="319" t="s">
        <v>2586</v>
      </c>
      <c r="E42" s="20" t="s">
        <v>182</v>
      </c>
      <c r="F42" s="320">
        <v>50.939999999999998</v>
      </c>
      <c r="G42" s="41"/>
      <c r="H42" s="47"/>
    </row>
    <row r="43" s="2" customFormat="1" ht="16.8" customHeight="1">
      <c r="A43" s="41"/>
      <c r="B43" s="47"/>
      <c r="C43" s="319" t="s">
        <v>2589</v>
      </c>
      <c r="D43" s="319" t="s">
        <v>2590</v>
      </c>
      <c r="E43" s="20" t="s">
        <v>182</v>
      </c>
      <c r="F43" s="320">
        <v>50.939999999999998</v>
      </c>
      <c r="G43" s="41"/>
      <c r="H43" s="47"/>
    </row>
    <row r="44" s="2" customFormat="1" ht="16.8" customHeight="1">
      <c r="A44" s="41"/>
      <c r="B44" s="47"/>
      <c r="C44" s="319" t="s">
        <v>2593</v>
      </c>
      <c r="D44" s="319" t="s">
        <v>2594</v>
      </c>
      <c r="E44" s="20" t="s">
        <v>182</v>
      </c>
      <c r="F44" s="320">
        <v>50.939999999999998</v>
      </c>
      <c r="G44" s="41"/>
      <c r="H44" s="47"/>
    </row>
    <row r="45" s="2" customFormat="1" ht="7.44" customHeight="1">
      <c r="A45" s="41"/>
      <c r="B45" s="170"/>
      <c r="C45" s="171"/>
      <c r="D45" s="171"/>
      <c r="E45" s="171"/>
      <c r="F45" s="171"/>
      <c r="G45" s="171"/>
      <c r="H45" s="47"/>
    </row>
    <row r="46" s="2" customFormat="1">
      <c r="A46" s="41"/>
      <c r="B46" s="41"/>
      <c r="C46" s="41"/>
      <c r="D46" s="41"/>
      <c r="E46" s="41"/>
      <c r="F46" s="41"/>
      <c r="G46" s="41"/>
      <c r="H46" s="41"/>
    </row>
  </sheetData>
  <sheetProtection sheet="1" formatColumns="0" formatRows="0" objects="1" scenarios="1" spinCount="100000" saltValue="/uQrbJiGUN1IVB7PYlOswcMaxcKObwz/XWsesP1V/TgF0PsUMOhvJTn2UAzWM4yxrupUYJDCxkE2HPO4w/FSvQ==" hashValue="OSNYr81TPqKbZ+NRZAHBxAqnJmZ8QsjBNK/reMfOtQtyFhFCOiWCr1+h8rxH3rQ2ZF9obWUIALQvfU85gTaoH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22" customWidth="1"/>
    <col min="2" max="2" width="1.667969" style="322" customWidth="1"/>
    <col min="3" max="4" width="5" style="322" customWidth="1"/>
    <col min="5" max="5" width="11.66016" style="322" customWidth="1"/>
    <col min="6" max="6" width="9.160156" style="322" customWidth="1"/>
    <col min="7" max="7" width="5" style="322" customWidth="1"/>
    <col min="8" max="8" width="77.83203" style="322" customWidth="1"/>
    <col min="9" max="10" width="20" style="322" customWidth="1"/>
    <col min="11" max="11" width="1.667969" style="322" customWidth="1"/>
  </cols>
  <sheetData>
    <row r="1" s="1" customFormat="1" ht="37.5" customHeight="1"/>
    <row r="2" s="1" customFormat="1" ht="7.5" customHeight="1">
      <c r="B2" s="323"/>
      <c r="C2" s="324"/>
      <c r="D2" s="324"/>
      <c r="E2" s="324"/>
      <c r="F2" s="324"/>
      <c r="G2" s="324"/>
      <c r="H2" s="324"/>
      <c r="I2" s="324"/>
      <c r="J2" s="324"/>
      <c r="K2" s="325"/>
    </row>
    <row r="3" s="18" customFormat="1" ht="45" customHeight="1">
      <c r="B3" s="326"/>
      <c r="C3" s="327" t="s">
        <v>2721</v>
      </c>
      <c r="D3" s="327"/>
      <c r="E3" s="327"/>
      <c r="F3" s="327"/>
      <c r="G3" s="327"/>
      <c r="H3" s="327"/>
      <c r="I3" s="327"/>
      <c r="J3" s="327"/>
      <c r="K3" s="328"/>
    </row>
    <row r="4" s="1" customFormat="1" ht="25.5" customHeight="1">
      <c r="B4" s="329"/>
      <c r="C4" s="330" t="s">
        <v>2722</v>
      </c>
      <c r="D4" s="330"/>
      <c r="E4" s="330"/>
      <c r="F4" s="330"/>
      <c r="G4" s="330"/>
      <c r="H4" s="330"/>
      <c r="I4" s="330"/>
      <c r="J4" s="330"/>
      <c r="K4" s="331"/>
    </row>
    <row r="5" s="1" customFormat="1" ht="5.25" customHeight="1">
      <c r="B5" s="329"/>
      <c r="C5" s="332"/>
      <c r="D5" s="332"/>
      <c r="E5" s="332"/>
      <c r="F5" s="332"/>
      <c r="G5" s="332"/>
      <c r="H5" s="332"/>
      <c r="I5" s="332"/>
      <c r="J5" s="332"/>
      <c r="K5" s="331"/>
    </row>
    <row r="6" s="1" customFormat="1" ht="15" customHeight="1">
      <c r="B6" s="329"/>
      <c r="C6" s="333" t="s">
        <v>2723</v>
      </c>
      <c r="D6" s="333"/>
      <c r="E6" s="333"/>
      <c r="F6" s="333"/>
      <c r="G6" s="333"/>
      <c r="H6" s="333"/>
      <c r="I6" s="333"/>
      <c r="J6" s="333"/>
      <c r="K6" s="331"/>
    </row>
    <row r="7" s="1" customFormat="1" ht="15" customHeight="1">
      <c r="B7" s="334"/>
      <c r="C7" s="333" t="s">
        <v>2724</v>
      </c>
      <c r="D7" s="333"/>
      <c r="E7" s="333"/>
      <c r="F7" s="333"/>
      <c r="G7" s="333"/>
      <c r="H7" s="333"/>
      <c r="I7" s="333"/>
      <c r="J7" s="333"/>
      <c r="K7" s="331"/>
    </row>
    <row r="8" s="1" customFormat="1" ht="12.75" customHeight="1">
      <c r="B8" s="334"/>
      <c r="C8" s="333"/>
      <c r="D8" s="333"/>
      <c r="E8" s="333"/>
      <c r="F8" s="333"/>
      <c r="G8" s="333"/>
      <c r="H8" s="333"/>
      <c r="I8" s="333"/>
      <c r="J8" s="333"/>
      <c r="K8" s="331"/>
    </row>
    <row r="9" s="1" customFormat="1" ht="15" customHeight="1">
      <c r="B9" s="334"/>
      <c r="C9" s="333" t="s">
        <v>2725</v>
      </c>
      <c r="D9" s="333"/>
      <c r="E9" s="333"/>
      <c r="F9" s="333"/>
      <c r="G9" s="333"/>
      <c r="H9" s="333"/>
      <c r="I9" s="333"/>
      <c r="J9" s="333"/>
      <c r="K9" s="331"/>
    </row>
    <row r="10" s="1" customFormat="1" ht="15" customHeight="1">
      <c r="B10" s="334"/>
      <c r="C10" s="333"/>
      <c r="D10" s="333" t="s">
        <v>2726</v>
      </c>
      <c r="E10" s="333"/>
      <c r="F10" s="333"/>
      <c r="G10" s="333"/>
      <c r="H10" s="333"/>
      <c r="I10" s="333"/>
      <c r="J10" s="333"/>
      <c r="K10" s="331"/>
    </row>
    <row r="11" s="1" customFormat="1" ht="15" customHeight="1">
      <c r="B11" s="334"/>
      <c r="C11" s="335"/>
      <c r="D11" s="333" t="s">
        <v>2727</v>
      </c>
      <c r="E11" s="333"/>
      <c r="F11" s="333"/>
      <c r="G11" s="333"/>
      <c r="H11" s="333"/>
      <c r="I11" s="333"/>
      <c r="J11" s="333"/>
      <c r="K11" s="331"/>
    </row>
    <row r="12" s="1" customFormat="1" ht="15" customHeight="1">
      <c r="B12" s="334"/>
      <c r="C12" s="335"/>
      <c r="D12" s="333"/>
      <c r="E12" s="333"/>
      <c r="F12" s="333"/>
      <c r="G12" s="333"/>
      <c r="H12" s="333"/>
      <c r="I12" s="333"/>
      <c r="J12" s="333"/>
      <c r="K12" s="331"/>
    </row>
    <row r="13" s="1" customFormat="1" ht="15" customHeight="1">
      <c r="B13" s="334"/>
      <c r="C13" s="335"/>
      <c r="D13" s="336" t="s">
        <v>2728</v>
      </c>
      <c r="E13" s="333"/>
      <c r="F13" s="333"/>
      <c r="G13" s="333"/>
      <c r="H13" s="333"/>
      <c r="I13" s="333"/>
      <c r="J13" s="333"/>
      <c r="K13" s="331"/>
    </row>
    <row r="14" s="1" customFormat="1" ht="12.75" customHeight="1">
      <c r="B14" s="334"/>
      <c r="C14" s="335"/>
      <c r="D14" s="335"/>
      <c r="E14" s="335"/>
      <c r="F14" s="335"/>
      <c r="G14" s="335"/>
      <c r="H14" s="335"/>
      <c r="I14" s="335"/>
      <c r="J14" s="335"/>
      <c r="K14" s="331"/>
    </row>
    <row r="15" s="1" customFormat="1" ht="15" customHeight="1">
      <c r="B15" s="334"/>
      <c r="C15" s="335"/>
      <c r="D15" s="333" t="s">
        <v>2729</v>
      </c>
      <c r="E15" s="333"/>
      <c r="F15" s="333"/>
      <c r="G15" s="333"/>
      <c r="H15" s="333"/>
      <c r="I15" s="333"/>
      <c r="J15" s="333"/>
      <c r="K15" s="331"/>
    </row>
    <row r="16" s="1" customFormat="1" ht="15" customHeight="1">
      <c r="B16" s="334"/>
      <c r="C16" s="335"/>
      <c r="D16" s="333" t="s">
        <v>2730</v>
      </c>
      <c r="E16" s="333"/>
      <c r="F16" s="333"/>
      <c r="G16" s="333"/>
      <c r="H16" s="333"/>
      <c r="I16" s="333"/>
      <c r="J16" s="333"/>
      <c r="K16" s="331"/>
    </row>
    <row r="17" s="1" customFormat="1" ht="15" customHeight="1">
      <c r="B17" s="334"/>
      <c r="C17" s="335"/>
      <c r="D17" s="333" t="s">
        <v>2731</v>
      </c>
      <c r="E17" s="333"/>
      <c r="F17" s="333"/>
      <c r="G17" s="333"/>
      <c r="H17" s="333"/>
      <c r="I17" s="333"/>
      <c r="J17" s="333"/>
      <c r="K17" s="331"/>
    </row>
    <row r="18" s="1" customFormat="1" ht="15" customHeight="1">
      <c r="B18" s="334"/>
      <c r="C18" s="335"/>
      <c r="D18" s="335"/>
      <c r="E18" s="337" t="s">
        <v>79</v>
      </c>
      <c r="F18" s="333" t="s">
        <v>2732</v>
      </c>
      <c r="G18" s="333"/>
      <c r="H18" s="333"/>
      <c r="I18" s="333"/>
      <c r="J18" s="333"/>
      <c r="K18" s="331"/>
    </row>
    <row r="19" s="1" customFormat="1" ht="15" customHeight="1">
      <c r="B19" s="334"/>
      <c r="C19" s="335"/>
      <c r="D19" s="335"/>
      <c r="E19" s="337" t="s">
        <v>2733</v>
      </c>
      <c r="F19" s="333" t="s">
        <v>2734</v>
      </c>
      <c r="G19" s="333"/>
      <c r="H19" s="333"/>
      <c r="I19" s="333"/>
      <c r="J19" s="333"/>
      <c r="K19" s="331"/>
    </row>
    <row r="20" s="1" customFormat="1" ht="15" customHeight="1">
      <c r="B20" s="334"/>
      <c r="C20" s="335"/>
      <c r="D20" s="335"/>
      <c r="E20" s="337" t="s">
        <v>2735</v>
      </c>
      <c r="F20" s="333" t="s">
        <v>2736</v>
      </c>
      <c r="G20" s="333"/>
      <c r="H20" s="333"/>
      <c r="I20" s="333"/>
      <c r="J20" s="333"/>
      <c r="K20" s="331"/>
    </row>
    <row r="21" s="1" customFormat="1" ht="15" customHeight="1">
      <c r="B21" s="334"/>
      <c r="C21" s="335"/>
      <c r="D21" s="335"/>
      <c r="E21" s="337" t="s">
        <v>112</v>
      </c>
      <c r="F21" s="333" t="s">
        <v>2737</v>
      </c>
      <c r="G21" s="333"/>
      <c r="H21" s="333"/>
      <c r="I21" s="333"/>
      <c r="J21" s="333"/>
      <c r="K21" s="331"/>
    </row>
    <row r="22" s="1" customFormat="1" ht="15" customHeight="1">
      <c r="B22" s="334"/>
      <c r="C22" s="335"/>
      <c r="D22" s="335"/>
      <c r="E22" s="337" t="s">
        <v>2738</v>
      </c>
      <c r="F22" s="333" t="s">
        <v>1926</v>
      </c>
      <c r="G22" s="333"/>
      <c r="H22" s="333"/>
      <c r="I22" s="333"/>
      <c r="J22" s="333"/>
      <c r="K22" s="331"/>
    </row>
    <row r="23" s="1" customFormat="1" ht="15" customHeight="1">
      <c r="B23" s="334"/>
      <c r="C23" s="335"/>
      <c r="D23" s="335"/>
      <c r="E23" s="337" t="s">
        <v>88</v>
      </c>
      <c r="F23" s="333" t="s">
        <v>2739</v>
      </c>
      <c r="G23" s="333"/>
      <c r="H23" s="333"/>
      <c r="I23" s="333"/>
      <c r="J23" s="333"/>
      <c r="K23" s="331"/>
    </row>
    <row r="24" s="1" customFormat="1" ht="12.75" customHeight="1">
      <c r="B24" s="334"/>
      <c r="C24" s="335"/>
      <c r="D24" s="335"/>
      <c r="E24" s="335"/>
      <c r="F24" s="335"/>
      <c r="G24" s="335"/>
      <c r="H24" s="335"/>
      <c r="I24" s="335"/>
      <c r="J24" s="335"/>
      <c r="K24" s="331"/>
    </row>
    <row r="25" s="1" customFormat="1" ht="15" customHeight="1">
      <c r="B25" s="334"/>
      <c r="C25" s="333" t="s">
        <v>2740</v>
      </c>
      <c r="D25" s="333"/>
      <c r="E25" s="333"/>
      <c r="F25" s="333"/>
      <c r="G25" s="333"/>
      <c r="H25" s="333"/>
      <c r="I25" s="333"/>
      <c r="J25" s="333"/>
      <c r="K25" s="331"/>
    </row>
    <row r="26" s="1" customFormat="1" ht="15" customHeight="1">
      <c r="B26" s="334"/>
      <c r="C26" s="333" t="s">
        <v>2741</v>
      </c>
      <c r="D26" s="333"/>
      <c r="E26" s="333"/>
      <c r="F26" s="333"/>
      <c r="G26" s="333"/>
      <c r="H26" s="333"/>
      <c r="I26" s="333"/>
      <c r="J26" s="333"/>
      <c r="K26" s="331"/>
    </row>
    <row r="27" s="1" customFormat="1" ht="15" customHeight="1">
      <c r="B27" s="334"/>
      <c r="C27" s="333"/>
      <c r="D27" s="333" t="s">
        <v>2742</v>
      </c>
      <c r="E27" s="333"/>
      <c r="F27" s="333"/>
      <c r="G27" s="333"/>
      <c r="H27" s="333"/>
      <c r="I27" s="333"/>
      <c r="J27" s="333"/>
      <c r="K27" s="331"/>
    </row>
    <row r="28" s="1" customFormat="1" ht="15" customHeight="1">
      <c r="B28" s="334"/>
      <c r="C28" s="335"/>
      <c r="D28" s="333" t="s">
        <v>2743</v>
      </c>
      <c r="E28" s="333"/>
      <c r="F28" s="333"/>
      <c r="G28" s="333"/>
      <c r="H28" s="333"/>
      <c r="I28" s="333"/>
      <c r="J28" s="333"/>
      <c r="K28" s="331"/>
    </row>
    <row r="29" s="1" customFormat="1" ht="12.75" customHeight="1">
      <c r="B29" s="334"/>
      <c r="C29" s="335"/>
      <c r="D29" s="335"/>
      <c r="E29" s="335"/>
      <c r="F29" s="335"/>
      <c r="G29" s="335"/>
      <c r="H29" s="335"/>
      <c r="I29" s="335"/>
      <c r="J29" s="335"/>
      <c r="K29" s="331"/>
    </row>
    <row r="30" s="1" customFormat="1" ht="15" customHeight="1">
      <c r="B30" s="334"/>
      <c r="C30" s="335"/>
      <c r="D30" s="333" t="s">
        <v>2744</v>
      </c>
      <c r="E30" s="333"/>
      <c r="F30" s="333"/>
      <c r="G30" s="333"/>
      <c r="H30" s="333"/>
      <c r="I30" s="333"/>
      <c r="J30" s="333"/>
      <c r="K30" s="331"/>
    </row>
    <row r="31" s="1" customFormat="1" ht="15" customHeight="1">
      <c r="B31" s="334"/>
      <c r="C31" s="335"/>
      <c r="D31" s="333" t="s">
        <v>2745</v>
      </c>
      <c r="E31" s="333"/>
      <c r="F31" s="333"/>
      <c r="G31" s="333"/>
      <c r="H31" s="333"/>
      <c r="I31" s="333"/>
      <c r="J31" s="333"/>
      <c r="K31" s="331"/>
    </row>
    <row r="32" s="1" customFormat="1" ht="12.75" customHeight="1">
      <c r="B32" s="334"/>
      <c r="C32" s="335"/>
      <c r="D32" s="335"/>
      <c r="E32" s="335"/>
      <c r="F32" s="335"/>
      <c r="G32" s="335"/>
      <c r="H32" s="335"/>
      <c r="I32" s="335"/>
      <c r="J32" s="335"/>
      <c r="K32" s="331"/>
    </row>
    <row r="33" s="1" customFormat="1" ht="15" customHeight="1">
      <c r="B33" s="334"/>
      <c r="C33" s="335"/>
      <c r="D33" s="333" t="s">
        <v>2746</v>
      </c>
      <c r="E33" s="333"/>
      <c r="F33" s="333"/>
      <c r="G33" s="333"/>
      <c r="H33" s="333"/>
      <c r="I33" s="333"/>
      <c r="J33" s="333"/>
      <c r="K33" s="331"/>
    </row>
    <row r="34" s="1" customFormat="1" ht="15" customHeight="1">
      <c r="B34" s="334"/>
      <c r="C34" s="335"/>
      <c r="D34" s="333" t="s">
        <v>2747</v>
      </c>
      <c r="E34" s="333"/>
      <c r="F34" s="333"/>
      <c r="G34" s="333"/>
      <c r="H34" s="333"/>
      <c r="I34" s="333"/>
      <c r="J34" s="333"/>
      <c r="K34" s="331"/>
    </row>
    <row r="35" s="1" customFormat="1" ht="15" customHeight="1">
      <c r="B35" s="334"/>
      <c r="C35" s="335"/>
      <c r="D35" s="333" t="s">
        <v>2748</v>
      </c>
      <c r="E35" s="333"/>
      <c r="F35" s="333"/>
      <c r="G35" s="333"/>
      <c r="H35" s="333"/>
      <c r="I35" s="333"/>
      <c r="J35" s="333"/>
      <c r="K35" s="331"/>
    </row>
    <row r="36" s="1" customFormat="1" ht="15" customHeight="1">
      <c r="B36" s="334"/>
      <c r="C36" s="335"/>
      <c r="D36" s="333"/>
      <c r="E36" s="336" t="s">
        <v>163</v>
      </c>
      <c r="F36" s="333"/>
      <c r="G36" s="333" t="s">
        <v>2749</v>
      </c>
      <c r="H36" s="333"/>
      <c r="I36" s="333"/>
      <c r="J36" s="333"/>
      <c r="K36" s="331"/>
    </row>
    <row r="37" s="1" customFormat="1" ht="30.75" customHeight="1">
      <c r="B37" s="334"/>
      <c r="C37" s="335"/>
      <c r="D37" s="333"/>
      <c r="E37" s="336" t="s">
        <v>2750</v>
      </c>
      <c r="F37" s="333"/>
      <c r="G37" s="333" t="s">
        <v>2751</v>
      </c>
      <c r="H37" s="333"/>
      <c r="I37" s="333"/>
      <c r="J37" s="333"/>
      <c r="K37" s="331"/>
    </row>
    <row r="38" s="1" customFormat="1" ht="15" customHeight="1">
      <c r="B38" s="334"/>
      <c r="C38" s="335"/>
      <c r="D38" s="333"/>
      <c r="E38" s="336" t="s">
        <v>53</v>
      </c>
      <c r="F38" s="333"/>
      <c r="G38" s="333" t="s">
        <v>2752</v>
      </c>
      <c r="H38" s="333"/>
      <c r="I38" s="333"/>
      <c r="J38" s="333"/>
      <c r="K38" s="331"/>
    </row>
    <row r="39" s="1" customFormat="1" ht="15" customHeight="1">
      <c r="B39" s="334"/>
      <c r="C39" s="335"/>
      <c r="D39" s="333"/>
      <c r="E39" s="336" t="s">
        <v>54</v>
      </c>
      <c r="F39" s="333"/>
      <c r="G39" s="333" t="s">
        <v>2753</v>
      </c>
      <c r="H39" s="333"/>
      <c r="I39" s="333"/>
      <c r="J39" s="333"/>
      <c r="K39" s="331"/>
    </row>
    <row r="40" s="1" customFormat="1" ht="15" customHeight="1">
      <c r="B40" s="334"/>
      <c r="C40" s="335"/>
      <c r="D40" s="333"/>
      <c r="E40" s="336" t="s">
        <v>164</v>
      </c>
      <c r="F40" s="333"/>
      <c r="G40" s="333" t="s">
        <v>2754</v>
      </c>
      <c r="H40" s="333"/>
      <c r="I40" s="333"/>
      <c r="J40" s="333"/>
      <c r="K40" s="331"/>
    </row>
    <row r="41" s="1" customFormat="1" ht="15" customHeight="1">
      <c r="B41" s="334"/>
      <c r="C41" s="335"/>
      <c r="D41" s="333"/>
      <c r="E41" s="336" t="s">
        <v>165</v>
      </c>
      <c r="F41" s="333"/>
      <c r="G41" s="333" t="s">
        <v>2755</v>
      </c>
      <c r="H41" s="333"/>
      <c r="I41" s="333"/>
      <c r="J41" s="333"/>
      <c r="K41" s="331"/>
    </row>
    <row r="42" s="1" customFormat="1" ht="15" customHeight="1">
      <c r="B42" s="334"/>
      <c r="C42" s="335"/>
      <c r="D42" s="333"/>
      <c r="E42" s="336" t="s">
        <v>2756</v>
      </c>
      <c r="F42" s="333"/>
      <c r="G42" s="333" t="s">
        <v>2757</v>
      </c>
      <c r="H42" s="333"/>
      <c r="I42" s="333"/>
      <c r="J42" s="333"/>
      <c r="K42" s="331"/>
    </row>
    <row r="43" s="1" customFormat="1" ht="15" customHeight="1">
      <c r="B43" s="334"/>
      <c r="C43" s="335"/>
      <c r="D43" s="333"/>
      <c r="E43" s="336"/>
      <c r="F43" s="333"/>
      <c r="G43" s="333" t="s">
        <v>2758</v>
      </c>
      <c r="H43" s="333"/>
      <c r="I43" s="333"/>
      <c r="J43" s="333"/>
      <c r="K43" s="331"/>
    </row>
    <row r="44" s="1" customFormat="1" ht="15" customHeight="1">
      <c r="B44" s="334"/>
      <c r="C44" s="335"/>
      <c r="D44" s="333"/>
      <c r="E44" s="336" t="s">
        <v>2759</v>
      </c>
      <c r="F44" s="333"/>
      <c r="G44" s="333" t="s">
        <v>2760</v>
      </c>
      <c r="H44" s="333"/>
      <c r="I44" s="333"/>
      <c r="J44" s="333"/>
      <c r="K44" s="331"/>
    </row>
    <row r="45" s="1" customFormat="1" ht="15" customHeight="1">
      <c r="B45" s="334"/>
      <c r="C45" s="335"/>
      <c r="D45" s="333"/>
      <c r="E45" s="336" t="s">
        <v>167</v>
      </c>
      <c r="F45" s="333"/>
      <c r="G45" s="333" t="s">
        <v>2761</v>
      </c>
      <c r="H45" s="333"/>
      <c r="I45" s="333"/>
      <c r="J45" s="333"/>
      <c r="K45" s="331"/>
    </row>
    <row r="46" s="1" customFormat="1" ht="12.75" customHeight="1">
      <c r="B46" s="334"/>
      <c r="C46" s="335"/>
      <c r="D46" s="333"/>
      <c r="E46" s="333"/>
      <c r="F46" s="333"/>
      <c r="G46" s="333"/>
      <c r="H46" s="333"/>
      <c r="I46" s="333"/>
      <c r="J46" s="333"/>
      <c r="K46" s="331"/>
    </row>
    <row r="47" s="1" customFormat="1" ht="15" customHeight="1">
      <c r="B47" s="334"/>
      <c r="C47" s="335"/>
      <c r="D47" s="333" t="s">
        <v>2762</v>
      </c>
      <c r="E47" s="333"/>
      <c r="F47" s="333"/>
      <c r="G47" s="333"/>
      <c r="H47" s="333"/>
      <c r="I47" s="333"/>
      <c r="J47" s="333"/>
      <c r="K47" s="331"/>
    </row>
    <row r="48" s="1" customFormat="1" ht="15" customHeight="1">
      <c r="B48" s="334"/>
      <c r="C48" s="335"/>
      <c r="D48" s="335"/>
      <c r="E48" s="333" t="s">
        <v>2763</v>
      </c>
      <c r="F48" s="333"/>
      <c r="G48" s="333"/>
      <c r="H48" s="333"/>
      <c r="I48" s="333"/>
      <c r="J48" s="333"/>
      <c r="K48" s="331"/>
    </row>
    <row r="49" s="1" customFormat="1" ht="15" customHeight="1">
      <c r="B49" s="334"/>
      <c r="C49" s="335"/>
      <c r="D49" s="335"/>
      <c r="E49" s="333" t="s">
        <v>2764</v>
      </c>
      <c r="F49" s="333"/>
      <c r="G49" s="333"/>
      <c r="H49" s="333"/>
      <c r="I49" s="333"/>
      <c r="J49" s="333"/>
      <c r="K49" s="331"/>
    </row>
    <row r="50" s="1" customFormat="1" ht="15" customHeight="1">
      <c r="B50" s="334"/>
      <c r="C50" s="335"/>
      <c r="D50" s="335"/>
      <c r="E50" s="333" t="s">
        <v>2765</v>
      </c>
      <c r="F50" s="333"/>
      <c r="G50" s="333"/>
      <c r="H50" s="333"/>
      <c r="I50" s="333"/>
      <c r="J50" s="333"/>
      <c r="K50" s="331"/>
    </row>
    <row r="51" s="1" customFormat="1" ht="15" customHeight="1">
      <c r="B51" s="334"/>
      <c r="C51" s="335"/>
      <c r="D51" s="333" t="s">
        <v>2766</v>
      </c>
      <c r="E51" s="333"/>
      <c r="F51" s="333"/>
      <c r="G51" s="333"/>
      <c r="H51" s="333"/>
      <c r="I51" s="333"/>
      <c r="J51" s="333"/>
      <c r="K51" s="331"/>
    </row>
    <row r="52" s="1" customFormat="1" ht="25.5" customHeight="1">
      <c r="B52" s="329"/>
      <c r="C52" s="330" t="s">
        <v>2767</v>
      </c>
      <c r="D52" s="330"/>
      <c r="E52" s="330"/>
      <c r="F52" s="330"/>
      <c r="G52" s="330"/>
      <c r="H52" s="330"/>
      <c r="I52" s="330"/>
      <c r="J52" s="330"/>
      <c r="K52" s="331"/>
    </row>
    <row r="53" s="1" customFormat="1" ht="5.25" customHeight="1">
      <c r="B53" s="329"/>
      <c r="C53" s="332"/>
      <c r="D53" s="332"/>
      <c r="E53" s="332"/>
      <c r="F53" s="332"/>
      <c r="G53" s="332"/>
      <c r="H53" s="332"/>
      <c r="I53" s="332"/>
      <c r="J53" s="332"/>
      <c r="K53" s="331"/>
    </row>
    <row r="54" s="1" customFormat="1" ht="15" customHeight="1">
      <c r="B54" s="329"/>
      <c r="C54" s="333" t="s">
        <v>2768</v>
      </c>
      <c r="D54" s="333"/>
      <c r="E54" s="333"/>
      <c r="F54" s="333"/>
      <c r="G54" s="333"/>
      <c r="H54" s="333"/>
      <c r="I54" s="333"/>
      <c r="J54" s="333"/>
      <c r="K54" s="331"/>
    </row>
    <row r="55" s="1" customFormat="1" ht="15" customHeight="1">
      <c r="B55" s="329"/>
      <c r="C55" s="333" t="s">
        <v>2769</v>
      </c>
      <c r="D55" s="333"/>
      <c r="E55" s="333"/>
      <c r="F55" s="333"/>
      <c r="G55" s="333"/>
      <c r="H55" s="333"/>
      <c r="I55" s="333"/>
      <c r="J55" s="333"/>
      <c r="K55" s="331"/>
    </row>
    <row r="56" s="1" customFormat="1" ht="12.75" customHeight="1">
      <c r="B56" s="329"/>
      <c r="C56" s="333"/>
      <c r="D56" s="333"/>
      <c r="E56" s="333"/>
      <c r="F56" s="333"/>
      <c r="G56" s="333"/>
      <c r="H56" s="333"/>
      <c r="I56" s="333"/>
      <c r="J56" s="333"/>
      <c r="K56" s="331"/>
    </row>
    <row r="57" s="1" customFormat="1" ht="15" customHeight="1">
      <c r="B57" s="329"/>
      <c r="C57" s="333" t="s">
        <v>2770</v>
      </c>
      <c r="D57" s="333"/>
      <c r="E57" s="333"/>
      <c r="F57" s="333"/>
      <c r="G57" s="333"/>
      <c r="H57" s="333"/>
      <c r="I57" s="333"/>
      <c r="J57" s="333"/>
      <c r="K57" s="331"/>
    </row>
    <row r="58" s="1" customFormat="1" ht="15" customHeight="1">
      <c r="B58" s="329"/>
      <c r="C58" s="335"/>
      <c r="D58" s="333" t="s">
        <v>2771</v>
      </c>
      <c r="E58" s="333"/>
      <c r="F58" s="333"/>
      <c r="G58" s="333"/>
      <c r="H58" s="333"/>
      <c r="I58" s="333"/>
      <c r="J58" s="333"/>
      <c r="K58" s="331"/>
    </row>
    <row r="59" s="1" customFormat="1" ht="15" customHeight="1">
      <c r="B59" s="329"/>
      <c r="C59" s="335"/>
      <c r="D59" s="333" t="s">
        <v>2772</v>
      </c>
      <c r="E59" s="333"/>
      <c r="F59" s="333"/>
      <c r="G59" s="333"/>
      <c r="H59" s="333"/>
      <c r="I59" s="333"/>
      <c r="J59" s="333"/>
      <c r="K59" s="331"/>
    </row>
    <row r="60" s="1" customFormat="1" ht="15" customHeight="1">
      <c r="B60" s="329"/>
      <c r="C60" s="335"/>
      <c r="D60" s="333" t="s">
        <v>2773</v>
      </c>
      <c r="E60" s="333"/>
      <c r="F60" s="333"/>
      <c r="G60" s="333"/>
      <c r="H60" s="333"/>
      <c r="I60" s="333"/>
      <c r="J60" s="333"/>
      <c r="K60" s="331"/>
    </row>
    <row r="61" s="1" customFormat="1" ht="15" customHeight="1">
      <c r="B61" s="329"/>
      <c r="C61" s="335"/>
      <c r="D61" s="333" t="s">
        <v>2774</v>
      </c>
      <c r="E61" s="333"/>
      <c r="F61" s="333"/>
      <c r="G61" s="333"/>
      <c r="H61" s="333"/>
      <c r="I61" s="333"/>
      <c r="J61" s="333"/>
      <c r="K61" s="331"/>
    </row>
    <row r="62" s="1" customFormat="1" ht="15" customHeight="1">
      <c r="B62" s="329"/>
      <c r="C62" s="335"/>
      <c r="D62" s="338" t="s">
        <v>2775</v>
      </c>
      <c r="E62" s="338"/>
      <c r="F62" s="338"/>
      <c r="G62" s="338"/>
      <c r="H62" s="338"/>
      <c r="I62" s="338"/>
      <c r="J62" s="338"/>
      <c r="K62" s="331"/>
    </row>
    <row r="63" s="1" customFormat="1" ht="15" customHeight="1">
      <c r="B63" s="329"/>
      <c r="C63" s="335"/>
      <c r="D63" s="333" t="s">
        <v>2776</v>
      </c>
      <c r="E63" s="333"/>
      <c r="F63" s="333"/>
      <c r="G63" s="333"/>
      <c r="H63" s="333"/>
      <c r="I63" s="333"/>
      <c r="J63" s="333"/>
      <c r="K63" s="331"/>
    </row>
    <row r="64" s="1" customFormat="1" ht="12.75" customHeight="1">
      <c r="B64" s="329"/>
      <c r="C64" s="335"/>
      <c r="D64" s="335"/>
      <c r="E64" s="339"/>
      <c r="F64" s="335"/>
      <c r="G64" s="335"/>
      <c r="H64" s="335"/>
      <c r="I64" s="335"/>
      <c r="J64" s="335"/>
      <c r="K64" s="331"/>
    </row>
    <row r="65" s="1" customFormat="1" ht="15" customHeight="1">
      <c r="B65" s="329"/>
      <c r="C65" s="335"/>
      <c r="D65" s="333" t="s">
        <v>2777</v>
      </c>
      <c r="E65" s="333"/>
      <c r="F65" s="333"/>
      <c r="G65" s="333"/>
      <c r="H65" s="333"/>
      <c r="I65" s="333"/>
      <c r="J65" s="333"/>
      <c r="K65" s="331"/>
    </row>
    <row r="66" s="1" customFormat="1" ht="15" customHeight="1">
      <c r="B66" s="329"/>
      <c r="C66" s="335"/>
      <c r="D66" s="338" t="s">
        <v>2778</v>
      </c>
      <c r="E66" s="338"/>
      <c r="F66" s="338"/>
      <c r="G66" s="338"/>
      <c r="H66" s="338"/>
      <c r="I66" s="338"/>
      <c r="J66" s="338"/>
      <c r="K66" s="331"/>
    </row>
    <row r="67" s="1" customFormat="1" ht="15" customHeight="1">
      <c r="B67" s="329"/>
      <c r="C67" s="335"/>
      <c r="D67" s="333" t="s">
        <v>2779</v>
      </c>
      <c r="E67" s="333"/>
      <c r="F67" s="333"/>
      <c r="G67" s="333"/>
      <c r="H67" s="333"/>
      <c r="I67" s="333"/>
      <c r="J67" s="333"/>
      <c r="K67" s="331"/>
    </row>
    <row r="68" s="1" customFormat="1" ht="15" customHeight="1">
      <c r="B68" s="329"/>
      <c r="C68" s="335"/>
      <c r="D68" s="333" t="s">
        <v>2780</v>
      </c>
      <c r="E68" s="333"/>
      <c r="F68" s="333"/>
      <c r="G68" s="333"/>
      <c r="H68" s="333"/>
      <c r="I68" s="333"/>
      <c r="J68" s="333"/>
      <c r="K68" s="331"/>
    </row>
    <row r="69" s="1" customFormat="1" ht="15" customHeight="1">
      <c r="B69" s="329"/>
      <c r="C69" s="335"/>
      <c r="D69" s="333" t="s">
        <v>2781</v>
      </c>
      <c r="E69" s="333"/>
      <c r="F69" s="333"/>
      <c r="G69" s="333"/>
      <c r="H69" s="333"/>
      <c r="I69" s="333"/>
      <c r="J69" s="333"/>
      <c r="K69" s="331"/>
    </row>
    <row r="70" s="1" customFormat="1" ht="15" customHeight="1">
      <c r="B70" s="329"/>
      <c r="C70" s="335"/>
      <c r="D70" s="333" t="s">
        <v>2782</v>
      </c>
      <c r="E70" s="333"/>
      <c r="F70" s="333"/>
      <c r="G70" s="333"/>
      <c r="H70" s="333"/>
      <c r="I70" s="333"/>
      <c r="J70" s="333"/>
      <c r="K70" s="331"/>
    </row>
    <row r="71" s="1" customFormat="1" ht="12.75" customHeight="1">
      <c r="B71" s="340"/>
      <c r="C71" s="341"/>
      <c r="D71" s="341"/>
      <c r="E71" s="341"/>
      <c r="F71" s="341"/>
      <c r="G71" s="341"/>
      <c r="H71" s="341"/>
      <c r="I71" s="341"/>
      <c r="J71" s="341"/>
      <c r="K71" s="342"/>
    </row>
    <row r="72" s="1" customFormat="1" ht="18.75" customHeight="1">
      <c r="B72" s="343"/>
      <c r="C72" s="343"/>
      <c r="D72" s="343"/>
      <c r="E72" s="343"/>
      <c r="F72" s="343"/>
      <c r="G72" s="343"/>
      <c r="H72" s="343"/>
      <c r="I72" s="343"/>
      <c r="J72" s="343"/>
      <c r="K72" s="344"/>
    </row>
    <row r="73" s="1" customFormat="1" ht="18.75" customHeight="1">
      <c r="B73" s="344"/>
      <c r="C73" s="344"/>
      <c r="D73" s="344"/>
      <c r="E73" s="344"/>
      <c r="F73" s="344"/>
      <c r="G73" s="344"/>
      <c r="H73" s="344"/>
      <c r="I73" s="344"/>
      <c r="J73" s="344"/>
      <c r="K73" s="344"/>
    </row>
    <row r="74" s="1" customFormat="1" ht="7.5" customHeight="1">
      <c r="B74" s="345"/>
      <c r="C74" s="346"/>
      <c r="D74" s="346"/>
      <c r="E74" s="346"/>
      <c r="F74" s="346"/>
      <c r="G74" s="346"/>
      <c r="H74" s="346"/>
      <c r="I74" s="346"/>
      <c r="J74" s="346"/>
      <c r="K74" s="347"/>
    </row>
    <row r="75" s="1" customFormat="1" ht="45" customHeight="1">
      <c r="B75" s="348"/>
      <c r="C75" s="349" t="s">
        <v>2783</v>
      </c>
      <c r="D75" s="349"/>
      <c r="E75" s="349"/>
      <c r="F75" s="349"/>
      <c r="G75" s="349"/>
      <c r="H75" s="349"/>
      <c r="I75" s="349"/>
      <c r="J75" s="349"/>
      <c r="K75" s="350"/>
    </row>
    <row r="76" s="1" customFormat="1" ht="17.25" customHeight="1">
      <c r="B76" s="348"/>
      <c r="C76" s="351" t="s">
        <v>2784</v>
      </c>
      <c r="D76" s="351"/>
      <c r="E76" s="351"/>
      <c r="F76" s="351" t="s">
        <v>2785</v>
      </c>
      <c r="G76" s="352"/>
      <c r="H76" s="351" t="s">
        <v>54</v>
      </c>
      <c r="I76" s="351" t="s">
        <v>57</v>
      </c>
      <c r="J76" s="351" t="s">
        <v>2786</v>
      </c>
      <c r="K76" s="350"/>
    </row>
    <row r="77" s="1" customFormat="1" ht="17.25" customHeight="1">
      <c r="B77" s="348"/>
      <c r="C77" s="353" t="s">
        <v>2787</v>
      </c>
      <c r="D77" s="353"/>
      <c r="E77" s="353"/>
      <c r="F77" s="354" t="s">
        <v>2788</v>
      </c>
      <c r="G77" s="355"/>
      <c r="H77" s="353"/>
      <c r="I77" s="353"/>
      <c r="J77" s="353" t="s">
        <v>2789</v>
      </c>
      <c r="K77" s="350"/>
    </row>
    <row r="78" s="1" customFormat="1" ht="5.25" customHeight="1">
      <c r="B78" s="348"/>
      <c r="C78" s="356"/>
      <c r="D78" s="356"/>
      <c r="E78" s="356"/>
      <c r="F78" s="356"/>
      <c r="G78" s="357"/>
      <c r="H78" s="356"/>
      <c r="I78" s="356"/>
      <c r="J78" s="356"/>
      <c r="K78" s="350"/>
    </row>
    <row r="79" s="1" customFormat="1" ht="15" customHeight="1">
      <c r="B79" s="348"/>
      <c r="C79" s="336" t="s">
        <v>53</v>
      </c>
      <c r="D79" s="358"/>
      <c r="E79" s="358"/>
      <c r="F79" s="359" t="s">
        <v>2790</v>
      </c>
      <c r="G79" s="360"/>
      <c r="H79" s="336" t="s">
        <v>2791</v>
      </c>
      <c r="I79" s="336" t="s">
        <v>2792</v>
      </c>
      <c r="J79" s="336">
        <v>20</v>
      </c>
      <c r="K79" s="350"/>
    </row>
    <row r="80" s="1" customFormat="1" ht="15" customHeight="1">
      <c r="B80" s="348"/>
      <c r="C80" s="336" t="s">
        <v>2793</v>
      </c>
      <c r="D80" s="336"/>
      <c r="E80" s="336"/>
      <c r="F80" s="359" t="s">
        <v>2790</v>
      </c>
      <c r="G80" s="360"/>
      <c r="H80" s="336" t="s">
        <v>2794</v>
      </c>
      <c r="I80" s="336" t="s">
        <v>2792</v>
      </c>
      <c r="J80" s="336">
        <v>120</v>
      </c>
      <c r="K80" s="350"/>
    </row>
    <row r="81" s="1" customFormat="1" ht="15" customHeight="1">
      <c r="B81" s="361"/>
      <c r="C81" s="336" t="s">
        <v>2795</v>
      </c>
      <c r="D81" s="336"/>
      <c r="E81" s="336"/>
      <c r="F81" s="359" t="s">
        <v>2796</v>
      </c>
      <c r="G81" s="360"/>
      <c r="H81" s="336" t="s">
        <v>2797</v>
      </c>
      <c r="I81" s="336" t="s">
        <v>2792</v>
      </c>
      <c r="J81" s="336">
        <v>50</v>
      </c>
      <c r="K81" s="350"/>
    </row>
    <row r="82" s="1" customFormat="1" ht="15" customHeight="1">
      <c r="B82" s="361"/>
      <c r="C82" s="336" t="s">
        <v>2798</v>
      </c>
      <c r="D82" s="336"/>
      <c r="E82" s="336"/>
      <c r="F82" s="359" t="s">
        <v>2790</v>
      </c>
      <c r="G82" s="360"/>
      <c r="H82" s="336" t="s">
        <v>2799</v>
      </c>
      <c r="I82" s="336" t="s">
        <v>2800</v>
      </c>
      <c r="J82" s="336"/>
      <c r="K82" s="350"/>
    </row>
    <row r="83" s="1" customFormat="1" ht="15" customHeight="1">
      <c r="B83" s="361"/>
      <c r="C83" s="362" t="s">
        <v>2801</v>
      </c>
      <c r="D83" s="362"/>
      <c r="E83" s="362"/>
      <c r="F83" s="363" t="s">
        <v>2796</v>
      </c>
      <c r="G83" s="362"/>
      <c r="H83" s="362" t="s">
        <v>2802</v>
      </c>
      <c r="I83" s="362" t="s">
        <v>2792</v>
      </c>
      <c r="J83" s="362">
        <v>15</v>
      </c>
      <c r="K83" s="350"/>
    </row>
    <row r="84" s="1" customFormat="1" ht="15" customHeight="1">
      <c r="B84" s="361"/>
      <c r="C84" s="362" t="s">
        <v>2803</v>
      </c>
      <c r="D84" s="362"/>
      <c r="E84" s="362"/>
      <c r="F84" s="363" t="s">
        <v>2796</v>
      </c>
      <c r="G84" s="362"/>
      <c r="H84" s="362" t="s">
        <v>2804</v>
      </c>
      <c r="I84" s="362" t="s">
        <v>2792</v>
      </c>
      <c r="J84" s="362">
        <v>15</v>
      </c>
      <c r="K84" s="350"/>
    </row>
    <row r="85" s="1" customFormat="1" ht="15" customHeight="1">
      <c r="B85" s="361"/>
      <c r="C85" s="362" t="s">
        <v>2805</v>
      </c>
      <c r="D85" s="362"/>
      <c r="E85" s="362"/>
      <c r="F85" s="363" t="s">
        <v>2796</v>
      </c>
      <c r="G85" s="362"/>
      <c r="H85" s="362" t="s">
        <v>2806</v>
      </c>
      <c r="I85" s="362" t="s">
        <v>2792</v>
      </c>
      <c r="J85" s="362">
        <v>20</v>
      </c>
      <c r="K85" s="350"/>
    </row>
    <row r="86" s="1" customFormat="1" ht="15" customHeight="1">
      <c r="B86" s="361"/>
      <c r="C86" s="362" t="s">
        <v>2807</v>
      </c>
      <c r="D86" s="362"/>
      <c r="E86" s="362"/>
      <c r="F86" s="363" t="s">
        <v>2796</v>
      </c>
      <c r="G86" s="362"/>
      <c r="H86" s="362" t="s">
        <v>2808</v>
      </c>
      <c r="I86" s="362" t="s">
        <v>2792</v>
      </c>
      <c r="J86" s="362">
        <v>20</v>
      </c>
      <c r="K86" s="350"/>
    </row>
    <row r="87" s="1" customFormat="1" ht="15" customHeight="1">
      <c r="B87" s="361"/>
      <c r="C87" s="336" t="s">
        <v>2809</v>
      </c>
      <c r="D87" s="336"/>
      <c r="E87" s="336"/>
      <c r="F87" s="359" t="s">
        <v>2796</v>
      </c>
      <c r="G87" s="360"/>
      <c r="H87" s="336" t="s">
        <v>2810</v>
      </c>
      <c r="I87" s="336" t="s">
        <v>2792</v>
      </c>
      <c r="J87" s="336">
        <v>50</v>
      </c>
      <c r="K87" s="350"/>
    </row>
    <row r="88" s="1" customFormat="1" ht="15" customHeight="1">
      <c r="B88" s="361"/>
      <c r="C88" s="336" t="s">
        <v>2811</v>
      </c>
      <c r="D88" s="336"/>
      <c r="E88" s="336"/>
      <c r="F88" s="359" t="s">
        <v>2796</v>
      </c>
      <c r="G88" s="360"/>
      <c r="H88" s="336" t="s">
        <v>2812</v>
      </c>
      <c r="I88" s="336" t="s">
        <v>2792</v>
      </c>
      <c r="J88" s="336">
        <v>20</v>
      </c>
      <c r="K88" s="350"/>
    </row>
    <row r="89" s="1" customFormat="1" ht="15" customHeight="1">
      <c r="B89" s="361"/>
      <c r="C89" s="336" t="s">
        <v>2813</v>
      </c>
      <c r="D89" s="336"/>
      <c r="E89" s="336"/>
      <c r="F89" s="359" t="s">
        <v>2796</v>
      </c>
      <c r="G89" s="360"/>
      <c r="H89" s="336" t="s">
        <v>2814</v>
      </c>
      <c r="I89" s="336" t="s">
        <v>2792</v>
      </c>
      <c r="J89" s="336">
        <v>20</v>
      </c>
      <c r="K89" s="350"/>
    </row>
    <row r="90" s="1" customFormat="1" ht="15" customHeight="1">
      <c r="B90" s="361"/>
      <c r="C90" s="336" t="s">
        <v>2815</v>
      </c>
      <c r="D90" s="336"/>
      <c r="E90" s="336"/>
      <c r="F90" s="359" t="s">
        <v>2796</v>
      </c>
      <c r="G90" s="360"/>
      <c r="H90" s="336" t="s">
        <v>2816</v>
      </c>
      <c r="I90" s="336" t="s">
        <v>2792</v>
      </c>
      <c r="J90" s="336">
        <v>50</v>
      </c>
      <c r="K90" s="350"/>
    </row>
    <row r="91" s="1" customFormat="1" ht="15" customHeight="1">
      <c r="B91" s="361"/>
      <c r="C91" s="336" t="s">
        <v>2817</v>
      </c>
      <c r="D91" s="336"/>
      <c r="E91" s="336"/>
      <c r="F91" s="359" t="s">
        <v>2796</v>
      </c>
      <c r="G91" s="360"/>
      <c r="H91" s="336" t="s">
        <v>2817</v>
      </c>
      <c r="I91" s="336" t="s">
        <v>2792</v>
      </c>
      <c r="J91" s="336">
        <v>50</v>
      </c>
      <c r="K91" s="350"/>
    </row>
    <row r="92" s="1" customFormat="1" ht="15" customHeight="1">
      <c r="B92" s="361"/>
      <c r="C92" s="336" t="s">
        <v>2818</v>
      </c>
      <c r="D92" s="336"/>
      <c r="E92" s="336"/>
      <c r="F92" s="359" t="s">
        <v>2796</v>
      </c>
      <c r="G92" s="360"/>
      <c r="H92" s="336" t="s">
        <v>2819</v>
      </c>
      <c r="I92" s="336" t="s">
        <v>2792</v>
      </c>
      <c r="J92" s="336">
        <v>255</v>
      </c>
      <c r="K92" s="350"/>
    </row>
    <row r="93" s="1" customFormat="1" ht="15" customHeight="1">
      <c r="B93" s="361"/>
      <c r="C93" s="336" t="s">
        <v>2820</v>
      </c>
      <c r="D93" s="336"/>
      <c r="E93" s="336"/>
      <c r="F93" s="359" t="s">
        <v>2790</v>
      </c>
      <c r="G93" s="360"/>
      <c r="H93" s="336" t="s">
        <v>2821</v>
      </c>
      <c r="I93" s="336" t="s">
        <v>2822</v>
      </c>
      <c r="J93" s="336"/>
      <c r="K93" s="350"/>
    </row>
    <row r="94" s="1" customFormat="1" ht="15" customHeight="1">
      <c r="B94" s="361"/>
      <c r="C94" s="336" t="s">
        <v>2823</v>
      </c>
      <c r="D94" s="336"/>
      <c r="E94" s="336"/>
      <c r="F94" s="359" t="s">
        <v>2790</v>
      </c>
      <c r="G94" s="360"/>
      <c r="H94" s="336" t="s">
        <v>2824</v>
      </c>
      <c r="I94" s="336" t="s">
        <v>2825</v>
      </c>
      <c r="J94" s="336"/>
      <c r="K94" s="350"/>
    </row>
    <row r="95" s="1" customFormat="1" ht="15" customHeight="1">
      <c r="B95" s="361"/>
      <c r="C95" s="336" t="s">
        <v>2826</v>
      </c>
      <c r="D95" s="336"/>
      <c r="E95" s="336"/>
      <c r="F95" s="359" t="s">
        <v>2790</v>
      </c>
      <c r="G95" s="360"/>
      <c r="H95" s="336" t="s">
        <v>2826</v>
      </c>
      <c r="I95" s="336" t="s">
        <v>2825</v>
      </c>
      <c r="J95" s="336"/>
      <c r="K95" s="350"/>
    </row>
    <row r="96" s="1" customFormat="1" ht="15" customHeight="1">
      <c r="B96" s="361"/>
      <c r="C96" s="336" t="s">
        <v>38</v>
      </c>
      <c r="D96" s="336"/>
      <c r="E96" s="336"/>
      <c r="F96" s="359" t="s">
        <v>2790</v>
      </c>
      <c r="G96" s="360"/>
      <c r="H96" s="336" t="s">
        <v>2827</v>
      </c>
      <c r="I96" s="336" t="s">
        <v>2825</v>
      </c>
      <c r="J96" s="336"/>
      <c r="K96" s="350"/>
    </row>
    <row r="97" s="1" customFormat="1" ht="15" customHeight="1">
      <c r="B97" s="361"/>
      <c r="C97" s="336" t="s">
        <v>48</v>
      </c>
      <c r="D97" s="336"/>
      <c r="E97" s="336"/>
      <c r="F97" s="359" t="s">
        <v>2790</v>
      </c>
      <c r="G97" s="360"/>
      <c r="H97" s="336" t="s">
        <v>2828</v>
      </c>
      <c r="I97" s="336" t="s">
        <v>2825</v>
      </c>
      <c r="J97" s="336"/>
      <c r="K97" s="350"/>
    </row>
    <row r="98" s="1" customFormat="1" ht="15" customHeight="1">
      <c r="B98" s="364"/>
      <c r="C98" s="365"/>
      <c r="D98" s="365"/>
      <c r="E98" s="365"/>
      <c r="F98" s="365"/>
      <c r="G98" s="365"/>
      <c r="H98" s="365"/>
      <c r="I98" s="365"/>
      <c r="J98" s="365"/>
      <c r="K98" s="366"/>
    </row>
    <row r="99" s="1" customFormat="1" ht="18.75" customHeight="1">
      <c r="B99" s="367"/>
      <c r="C99" s="368"/>
      <c r="D99" s="368"/>
      <c r="E99" s="368"/>
      <c r="F99" s="368"/>
      <c r="G99" s="368"/>
      <c r="H99" s="368"/>
      <c r="I99" s="368"/>
      <c r="J99" s="368"/>
      <c r="K99" s="367"/>
    </row>
    <row r="100" s="1" customFormat="1" ht="18.75" customHeight="1">
      <c r="B100" s="344"/>
      <c r="C100" s="344"/>
      <c r="D100" s="344"/>
      <c r="E100" s="344"/>
      <c r="F100" s="344"/>
      <c r="G100" s="344"/>
      <c r="H100" s="344"/>
      <c r="I100" s="344"/>
      <c r="J100" s="344"/>
      <c r="K100" s="344"/>
    </row>
    <row r="101" s="1" customFormat="1" ht="7.5" customHeight="1">
      <c r="B101" s="345"/>
      <c r="C101" s="346"/>
      <c r="D101" s="346"/>
      <c r="E101" s="346"/>
      <c r="F101" s="346"/>
      <c r="G101" s="346"/>
      <c r="H101" s="346"/>
      <c r="I101" s="346"/>
      <c r="J101" s="346"/>
      <c r="K101" s="347"/>
    </row>
    <row r="102" s="1" customFormat="1" ht="45" customHeight="1">
      <c r="B102" s="348"/>
      <c r="C102" s="349" t="s">
        <v>2829</v>
      </c>
      <c r="D102" s="349"/>
      <c r="E102" s="349"/>
      <c r="F102" s="349"/>
      <c r="G102" s="349"/>
      <c r="H102" s="349"/>
      <c r="I102" s="349"/>
      <c r="J102" s="349"/>
      <c r="K102" s="350"/>
    </row>
    <row r="103" s="1" customFormat="1" ht="17.25" customHeight="1">
      <c r="B103" s="348"/>
      <c r="C103" s="351" t="s">
        <v>2784</v>
      </c>
      <c r="D103" s="351"/>
      <c r="E103" s="351"/>
      <c r="F103" s="351" t="s">
        <v>2785</v>
      </c>
      <c r="G103" s="352"/>
      <c r="H103" s="351" t="s">
        <v>54</v>
      </c>
      <c r="I103" s="351" t="s">
        <v>57</v>
      </c>
      <c r="J103" s="351" t="s">
        <v>2786</v>
      </c>
      <c r="K103" s="350"/>
    </row>
    <row r="104" s="1" customFormat="1" ht="17.25" customHeight="1">
      <c r="B104" s="348"/>
      <c r="C104" s="353" t="s">
        <v>2787</v>
      </c>
      <c r="D104" s="353"/>
      <c r="E104" s="353"/>
      <c r="F104" s="354" t="s">
        <v>2788</v>
      </c>
      <c r="G104" s="355"/>
      <c r="H104" s="353"/>
      <c r="I104" s="353"/>
      <c r="J104" s="353" t="s">
        <v>2789</v>
      </c>
      <c r="K104" s="350"/>
    </row>
    <row r="105" s="1" customFormat="1" ht="5.25" customHeight="1">
      <c r="B105" s="348"/>
      <c r="C105" s="351"/>
      <c r="D105" s="351"/>
      <c r="E105" s="351"/>
      <c r="F105" s="351"/>
      <c r="G105" s="369"/>
      <c r="H105" s="351"/>
      <c r="I105" s="351"/>
      <c r="J105" s="351"/>
      <c r="K105" s="350"/>
    </row>
    <row r="106" s="1" customFormat="1" ht="15" customHeight="1">
      <c r="B106" s="348"/>
      <c r="C106" s="336" t="s">
        <v>53</v>
      </c>
      <c r="D106" s="358"/>
      <c r="E106" s="358"/>
      <c r="F106" s="359" t="s">
        <v>2790</v>
      </c>
      <c r="G106" s="336"/>
      <c r="H106" s="336" t="s">
        <v>2830</v>
      </c>
      <c r="I106" s="336" t="s">
        <v>2792</v>
      </c>
      <c r="J106" s="336">
        <v>20</v>
      </c>
      <c r="K106" s="350"/>
    </row>
    <row r="107" s="1" customFormat="1" ht="15" customHeight="1">
      <c r="B107" s="348"/>
      <c r="C107" s="336" t="s">
        <v>2793</v>
      </c>
      <c r="D107" s="336"/>
      <c r="E107" s="336"/>
      <c r="F107" s="359" t="s">
        <v>2790</v>
      </c>
      <c r="G107" s="336"/>
      <c r="H107" s="336" t="s">
        <v>2830</v>
      </c>
      <c r="I107" s="336" t="s">
        <v>2792</v>
      </c>
      <c r="J107" s="336">
        <v>120</v>
      </c>
      <c r="K107" s="350"/>
    </row>
    <row r="108" s="1" customFormat="1" ht="15" customHeight="1">
      <c r="B108" s="361"/>
      <c r="C108" s="336" t="s">
        <v>2795</v>
      </c>
      <c r="D108" s="336"/>
      <c r="E108" s="336"/>
      <c r="F108" s="359" t="s">
        <v>2796</v>
      </c>
      <c r="G108" s="336"/>
      <c r="H108" s="336" t="s">
        <v>2830</v>
      </c>
      <c r="I108" s="336" t="s">
        <v>2792</v>
      </c>
      <c r="J108" s="336">
        <v>50</v>
      </c>
      <c r="K108" s="350"/>
    </row>
    <row r="109" s="1" customFormat="1" ht="15" customHeight="1">
      <c r="B109" s="361"/>
      <c r="C109" s="336" t="s">
        <v>2798</v>
      </c>
      <c r="D109" s="336"/>
      <c r="E109" s="336"/>
      <c r="F109" s="359" t="s">
        <v>2790</v>
      </c>
      <c r="G109" s="336"/>
      <c r="H109" s="336" t="s">
        <v>2830</v>
      </c>
      <c r="I109" s="336" t="s">
        <v>2800</v>
      </c>
      <c r="J109" s="336"/>
      <c r="K109" s="350"/>
    </row>
    <row r="110" s="1" customFormat="1" ht="15" customHeight="1">
      <c r="B110" s="361"/>
      <c r="C110" s="336" t="s">
        <v>2809</v>
      </c>
      <c r="D110" s="336"/>
      <c r="E110" s="336"/>
      <c r="F110" s="359" t="s">
        <v>2796</v>
      </c>
      <c r="G110" s="336"/>
      <c r="H110" s="336" t="s">
        <v>2830</v>
      </c>
      <c r="I110" s="336" t="s">
        <v>2792</v>
      </c>
      <c r="J110" s="336">
        <v>50</v>
      </c>
      <c r="K110" s="350"/>
    </row>
    <row r="111" s="1" customFormat="1" ht="15" customHeight="1">
      <c r="B111" s="361"/>
      <c r="C111" s="336" t="s">
        <v>2817</v>
      </c>
      <c r="D111" s="336"/>
      <c r="E111" s="336"/>
      <c r="F111" s="359" t="s">
        <v>2796</v>
      </c>
      <c r="G111" s="336"/>
      <c r="H111" s="336" t="s">
        <v>2830</v>
      </c>
      <c r="I111" s="336" t="s">
        <v>2792</v>
      </c>
      <c r="J111" s="336">
        <v>50</v>
      </c>
      <c r="K111" s="350"/>
    </row>
    <row r="112" s="1" customFormat="1" ht="15" customHeight="1">
      <c r="B112" s="361"/>
      <c r="C112" s="336" t="s">
        <v>2815</v>
      </c>
      <c r="D112" s="336"/>
      <c r="E112" s="336"/>
      <c r="F112" s="359" t="s">
        <v>2796</v>
      </c>
      <c r="G112" s="336"/>
      <c r="H112" s="336" t="s">
        <v>2830</v>
      </c>
      <c r="I112" s="336" t="s">
        <v>2792</v>
      </c>
      <c r="J112" s="336">
        <v>50</v>
      </c>
      <c r="K112" s="350"/>
    </row>
    <row r="113" s="1" customFormat="1" ht="15" customHeight="1">
      <c r="B113" s="361"/>
      <c r="C113" s="336" t="s">
        <v>53</v>
      </c>
      <c r="D113" s="336"/>
      <c r="E113" s="336"/>
      <c r="F113" s="359" t="s">
        <v>2790</v>
      </c>
      <c r="G113" s="336"/>
      <c r="H113" s="336" t="s">
        <v>2831</v>
      </c>
      <c r="I113" s="336" t="s">
        <v>2792</v>
      </c>
      <c r="J113" s="336">
        <v>20</v>
      </c>
      <c r="K113" s="350"/>
    </row>
    <row r="114" s="1" customFormat="1" ht="15" customHeight="1">
      <c r="B114" s="361"/>
      <c r="C114" s="336" t="s">
        <v>2832</v>
      </c>
      <c r="D114" s="336"/>
      <c r="E114" s="336"/>
      <c r="F114" s="359" t="s">
        <v>2790</v>
      </c>
      <c r="G114" s="336"/>
      <c r="H114" s="336" t="s">
        <v>2833</v>
      </c>
      <c r="I114" s="336" t="s">
        <v>2792</v>
      </c>
      <c r="J114" s="336">
        <v>120</v>
      </c>
      <c r="K114" s="350"/>
    </row>
    <row r="115" s="1" customFormat="1" ht="15" customHeight="1">
      <c r="B115" s="361"/>
      <c r="C115" s="336" t="s">
        <v>38</v>
      </c>
      <c r="D115" s="336"/>
      <c r="E115" s="336"/>
      <c r="F115" s="359" t="s">
        <v>2790</v>
      </c>
      <c r="G115" s="336"/>
      <c r="H115" s="336" t="s">
        <v>2834</v>
      </c>
      <c r="I115" s="336" t="s">
        <v>2825</v>
      </c>
      <c r="J115" s="336"/>
      <c r="K115" s="350"/>
    </row>
    <row r="116" s="1" customFormat="1" ht="15" customHeight="1">
      <c r="B116" s="361"/>
      <c r="C116" s="336" t="s">
        <v>48</v>
      </c>
      <c r="D116" s="336"/>
      <c r="E116" s="336"/>
      <c r="F116" s="359" t="s">
        <v>2790</v>
      </c>
      <c r="G116" s="336"/>
      <c r="H116" s="336" t="s">
        <v>2835</v>
      </c>
      <c r="I116" s="336" t="s">
        <v>2825</v>
      </c>
      <c r="J116" s="336"/>
      <c r="K116" s="350"/>
    </row>
    <row r="117" s="1" customFormat="1" ht="15" customHeight="1">
      <c r="B117" s="361"/>
      <c r="C117" s="336" t="s">
        <v>57</v>
      </c>
      <c r="D117" s="336"/>
      <c r="E117" s="336"/>
      <c r="F117" s="359" t="s">
        <v>2790</v>
      </c>
      <c r="G117" s="336"/>
      <c r="H117" s="336" t="s">
        <v>2836</v>
      </c>
      <c r="I117" s="336" t="s">
        <v>2837</v>
      </c>
      <c r="J117" s="336"/>
      <c r="K117" s="350"/>
    </row>
    <row r="118" s="1" customFormat="1" ht="15" customHeight="1">
      <c r="B118" s="364"/>
      <c r="C118" s="370"/>
      <c r="D118" s="370"/>
      <c r="E118" s="370"/>
      <c r="F118" s="370"/>
      <c r="G118" s="370"/>
      <c r="H118" s="370"/>
      <c r="I118" s="370"/>
      <c r="J118" s="370"/>
      <c r="K118" s="366"/>
    </row>
    <row r="119" s="1" customFormat="1" ht="18.75" customHeight="1">
      <c r="B119" s="371"/>
      <c r="C119" s="372"/>
      <c r="D119" s="372"/>
      <c r="E119" s="372"/>
      <c r="F119" s="373"/>
      <c r="G119" s="372"/>
      <c r="H119" s="372"/>
      <c r="I119" s="372"/>
      <c r="J119" s="372"/>
      <c r="K119" s="371"/>
    </row>
    <row r="120" s="1" customFormat="1" ht="18.75" customHeight="1">
      <c r="B120" s="344"/>
      <c r="C120" s="344"/>
      <c r="D120" s="344"/>
      <c r="E120" s="344"/>
      <c r="F120" s="344"/>
      <c r="G120" s="344"/>
      <c r="H120" s="344"/>
      <c r="I120" s="344"/>
      <c r="J120" s="344"/>
      <c r="K120" s="344"/>
    </row>
    <row r="121" s="1" customFormat="1" ht="7.5" customHeight="1">
      <c r="B121" s="374"/>
      <c r="C121" s="375"/>
      <c r="D121" s="375"/>
      <c r="E121" s="375"/>
      <c r="F121" s="375"/>
      <c r="G121" s="375"/>
      <c r="H121" s="375"/>
      <c r="I121" s="375"/>
      <c r="J121" s="375"/>
      <c r="K121" s="376"/>
    </row>
    <row r="122" s="1" customFormat="1" ht="45" customHeight="1">
      <c r="B122" s="377"/>
      <c r="C122" s="327" t="s">
        <v>2838</v>
      </c>
      <c r="D122" s="327"/>
      <c r="E122" s="327"/>
      <c r="F122" s="327"/>
      <c r="G122" s="327"/>
      <c r="H122" s="327"/>
      <c r="I122" s="327"/>
      <c r="J122" s="327"/>
      <c r="K122" s="378"/>
    </row>
    <row r="123" s="1" customFormat="1" ht="17.25" customHeight="1">
      <c r="B123" s="379"/>
      <c r="C123" s="351" t="s">
        <v>2784</v>
      </c>
      <c r="D123" s="351"/>
      <c r="E123" s="351"/>
      <c r="F123" s="351" t="s">
        <v>2785</v>
      </c>
      <c r="G123" s="352"/>
      <c r="H123" s="351" t="s">
        <v>54</v>
      </c>
      <c r="I123" s="351" t="s">
        <v>57</v>
      </c>
      <c r="J123" s="351" t="s">
        <v>2786</v>
      </c>
      <c r="K123" s="380"/>
    </row>
    <row r="124" s="1" customFormat="1" ht="17.25" customHeight="1">
      <c r="B124" s="379"/>
      <c r="C124" s="353" t="s">
        <v>2787</v>
      </c>
      <c r="D124" s="353"/>
      <c r="E124" s="353"/>
      <c r="F124" s="354" t="s">
        <v>2788</v>
      </c>
      <c r="G124" s="355"/>
      <c r="H124" s="353"/>
      <c r="I124" s="353"/>
      <c r="J124" s="353" t="s">
        <v>2789</v>
      </c>
      <c r="K124" s="380"/>
    </row>
    <row r="125" s="1" customFormat="1" ht="5.25" customHeight="1">
      <c r="B125" s="381"/>
      <c r="C125" s="356"/>
      <c r="D125" s="356"/>
      <c r="E125" s="356"/>
      <c r="F125" s="356"/>
      <c r="G125" s="382"/>
      <c r="H125" s="356"/>
      <c r="I125" s="356"/>
      <c r="J125" s="356"/>
      <c r="K125" s="383"/>
    </row>
    <row r="126" s="1" customFormat="1" ht="15" customHeight="1">
      <c r="B126" s="381"/>
      <c r="C126" s="336" t="s">
        <v>2793</v>
      </c>
      <c r="D126" s="358"/>
      <c r="E126" s="358"/>
      <c r="F126" s="359" t="s">
        <v>2790</v>
      </c>
      <c r="G126" s="336"/>
      <c r="H126" s="336" t="s">
        <v>2830</v>
      </c>
      <c r="I126" s="336" t="s">
        <v>2792</v>
      </c>
      <c r="J126" s="336">
        <v>120</v>
      </c>
      <c r="K126" s="384"/>
    </row>
    <row r="127" s="1" customFormat="1" ht="15" customHeight="1">
      <c r="B127" s="381"/>
      <c r="C127" s="336" t="s">
        <v>2839</v>
      </c>
      <c r="D127" s="336"/>
      <c r="E127" s="336"/>
      <c r="F127" s="359" t="s">
        <v>2790</v>
      </c>
      <c r="G127" s="336"/>
      <c r="H127" s="336" t="s">
        <v>2840</v>
      </c>
      <c r="I127" s="336" t="s">
        <v>2792</v>
      </c>
      <c r="J127" s="336" t="s">
        <v>2841</v>
      </c>
      <c r="K127" s="384"/>
    </row>
    <row r="128" s="1" customFormat="1" ht="15" customHeight="1">
      <c r="B128" s="381"/>
      <c r="C128" s="336" t="s">
        <v>88</v>
      </c>
      <c r="D128" s="336"/>
      <c r="E128" s="336"/>
      <c r="F128" s="359" t="s">
        <v>2790</v>
      </c>
      <c r="G128" s="336"/>
      <c r="H128" s="336" t="s">
        <v>2842</v>
      </c>
      <c r="I128" s="336" t="s">
        <v>2792</v>
      </c>
      <c r="J128" s="336" t="s">
        <v>2841</v>
      </c>
      <c r="K128" s="384"/>
    </row>
    <row r="129" s="1" customFormat="1" ht="15" customHeight="1">
      <c r="B129" s="381"/>
      <c r="C129" s="336" t="s">
        <v>2801</v>
      </c>
      <c r="D129" s="336"/>
      <c r="E129" s="336"/>
      <c r="F129" s="359" t="s">
        <v>2796</v>
      </c>
      <c r="G129" s="336"/>
      <c r="H129" s="336" t="s">
        <v>2802</v>
      </c>
      <c r="I129" s="336" t="s">
        <v>2792</v>
      </c>
      <c r="J129" s="336">
        <v>15</v>
      </c>
      <c r="K129" s="384"/>
    </row>
    <row r="130" s="1" customFormat="1" ht="15" customHeight="1">
      <c r="B130" s="381"/>
      <c r="C130" s="362" t="s">
        <v>2803</v>
      </c>
      <c r="D130" s="362"/>
      <c r="E130" s="362"/>
      <c r="F130" s="363" t="s">
        <v>2796</v>
      </c>
      <c r="G130" s="362"/>
      <c r="H130" s="362" t="s">
        <v>2804</v>
      </c>
      <c r="I130" s="362" t="s">
        <v>2792</v>
      </c>
      <c r="J130" s="362">
        <v>15</v>
      </c>
      <c r="K130" s="384"/>
    </row>
    <row r="131" s="1" customFormat="1" ht="15" customHeight="1">
      <c r="B131" s="381"/>
      <c r="C131" s="362" t="s">
        <v>2805</v>
      </c>
      <c r="D131" s="362"/>
      <c r="E131" s="362"/>
      <c r="F131" s="363" t="s">
        <v>2796</v>
      </c>
      <c r="G131" s="362"/>
      <c r="H131" s="362" t="s">
        <v>2806</v>
      </c>
      <c r="I131" s="362" t="s">
        <v>2792</v>
      </c>
      <c r="J131" s="362">
        <v>20</v>
      </c>
      <c r="K131" s="384"/>
    </row>
    <row r="132" s="1" customFormat="1" ht="15" customHeight="1">
      <c r="B132" s="381"/>
      <c r="C132" s="362" t="s">
        <v>2807</v>
      </c>
      <c r="D132" s="362"/>
      <c r="E132" s="362"/>
      <c r="F132" s="363" t="s">
        <v>2796</v>
      </c>
      <c r="G132" s="362"/>
      <c r="H132" s="362" t="s">
        <v>2808</v>
      </c>
      <c r="I132" s="362" t="s">
        <v>2792</v>
      </c>
      <c r="J132" s="362">
        <v>20</v>
      </c>
      <c r="K132" s="384"/>
    </row>
    <row r="133" s="1" customFormat="1" ht="15" customHeight="1">
      <c r="B133" s="381"/>
      <c r="C133" s="336" t="s">
        <v>2795</v>
      </c>
      <c r="D133" s="336"/>
      <c r="E133" s="336"/>
      <c r="F133" s="359" t="s">
        <v>2796</v>
      </c>
      <c r="G133" s="336"/>
      <c r="H133" s="336" t="s">
        <v>2830</v>
      </c>
      <c r="I133" s="336" t="s">
        <v>2792</v>
      </c>
      <c r="J133" s="336">
        <v>50</v>
      </c>
      <c r="K133" s="384"/>
    </row>
    <row r="134" s="1" customFormat="1" ht="15" customHeight="1">
      <c r="B134" s="381"/>
      <c r="C134" s="336" t="s">
        <v>2809</v>
      </c>
      <c r="D134" s="336"/>
      <c r="E134" s="336"/>
      <c r="F134" s="359" t="s">
        <v>2796</v>
      </c>
      <c r="G134" s="336"/>
      <c r="H134" s="336" t="s">
        <v>2830</v>
      </c>
      <c r="I134" s="336" t="s">
        <v>2792</v>
      </c>
      <c r="J134" s="336">
        <v>50</v>
      </c>
      <c r="K134" s="384"/>
    </row>
    <row r="135" s="1" customFormat="1" ht="15" customHeight="1">
      <c r="B135" s="381"/>
      <c r="C135" s="336" t="s">
        <v>2815</v>
      </c>
      <c r="D135" s="336"/>
      <c r="E135" s="336"/>
      <c r="F135" s="359" t="s">
        <v>2796</v>
      </c>
      <c r="G135" s="336"/>
      <c r="H135" s="336" t="s">
        <v>2830</v>
      </c>
      <c r="I135" s="336" t="s">
        <v>2792</v>
      </c>
      <c r="J135" s="336">
        <v>50</v>
      </c>
      <c r="K135" s="384"/>
    </row>
    <row r="136" s="1" customFormat="1" ht="15" customHeight="1">
      <c r="B136" s="381"/>
      <c r="C136" s="336" t="s">
        <v>2817</v>
      </c>
      <c r="D136" s="336"/>
      <c r="E136" s="336"/>
      <c r="F136" s="359" t="s">
        <v>2796</v>
      </c>
      <c r="G136" s="336"/>
      <c r="H136" s="336" t="s">
        <v>2830</v>
      </c>
      <c r="I136" s="336" t="s">
        <v>2792</v>
      </c>
      <c r="J136" s="336">
        <v>50</v>
      </c>
      <c r="K136" s="384"/>
    </row>
    <row r="137" s="1" customFormat="1" ht="15" customHeight="1">
      <c r="B137" s="381"/>
      <c r="C137" s="336" t="s">
        <v>2818</v>
      </c>
      <c r="D137" s="336"/>
      <c r="E137" s="336"/>
      <c r="F137" s="359" t="s">
        <v>2796</v>
      </c>
      <c r="G137" s="336"/>
      <c r="H137" s="336" t="s">
        <v>2843</v>
      </c>
      <c r="I137" s="336" t="s">
        <v>2792</v>
      </c>
      <c r="J137" s="336">
        <v>255</v>
      </c>
      <c r="K137" s="384"/>
    </row>
    <row r="138" s="1" customFormat="1" ht="15" customHeight="1">
      <c r="B138" s="381"/>
      <c r="C138" s="336" t="s">
        <v>2820</v>
      </c>
      <c r="D138" s="336"/>
      <c r="E138" s="336"/>
      <c r="F138" s="359" t="s">
        <v>2790</v>
      </c>
      <c r="G138" s="336"/>
      <c r="H138" s="336" t="s">
        <v>2844</v>
      </c>
      <c r="I138" s="336" t="s">
        <v>2822</v>
      </c>
      <c r="J138" s="336"/>
      <c r="K138" s="384"/>
    </row>
    <row r="139" s="1" customFormat="1" ht="15" customHeight="1">
      <c r="B139" s="381"/>
      <c r="C139" s="336" t="s">
        <v>2823</v>
      </c>
      <c r="D139" s="336"/>
      <c r="E139" s="336"/>
      <c r="F139" s="359" t="s">
        <v>2790</v>
      </c>
      <c r="G139" s="336"/>
      <c r="H139" s="336" t="s">
        <v>2845</v>
      </c>
      <c r="I139" s="336" t="s">
        <v>2825</v>
      </c>
      <c r="J139" s="336"/>
      <c r="K139" s="384"/>
    </row>
    <row r="140" s="1" customFormat="1" ht="15" customHeight="1">
      <c r="B140" s="381"/>
      <c r="C140" s="336" t="s">
        <v>2826</v>
      </c>
      <c r="D140" s="336"/>
      <c r="E140" s="336"/>
      <c r="F140" s="359" t="s">
        <v>2790</v>
      </c>
      <c r="G140" s="336"/>
      <c r="H140" s="336" t="s">
        <v>2826</v>
      </c>
      <c r="I140" s="336" t="s">
        <v>2825</v>
      </c>
      <c r="J140" s="336"/>
      <c r="K140" s="384"/>
    </row>
    <row r="141" s="1" customFormat="1" ht="15" customHeight="1">
      <c r="B141" s="381"/>
      <c r="C141" s="336" t="s">
        <v>38</v>
      </c>
      <c r="D141" s="336"/>
      <c r="E141" s="336"/>
      <c r="F141" s="359" t="s">
        <v>2790</v>
      </c>
      <c r="G141" s="336"/>
      <c r="H141" s="336" t="s">
        <v>2846</v>
      </c>
      <c r="I141" s="336" t="s">
        <v>2825</v>
      </c>
      <c r="J141" s="336"/>
      <c r="K141" s="384"/>
    </row>
    <row r="142" s="1" customFormat="1" ht="15" customHeight="1">
      <c r="B142" s="381"/>
      <c r="C142" s="336" t="s">
        <v>2847</v>
      </c>
      <c r="D142" s="336"/>
      <c r="E142" s="336"/>
      <c r="F142" s="359" t="s">
        <v>2790</v>
      </c>
      <c r="G142" s="336"/>
      <c r="H142" s="336" t="s">
        <v>2848</v>
      </c>
      <c r="I142" s="336" t="s">
        <v>2825</v>
      </c>
      <c r="J142" s="336"/>
      <c r="K142" s="384"/>
    </row>
    <row r="143" s="1" customFormat="1" ht="15" customHeight="1">
      <c r="B143" s="385"/>
      <c r="C143" s="386"/>
      <c r="D143" s="386"/>
      <c r="E143" s="386"/>
      <c r="F143" s="386"/>
      <c r="G143" s="386"/>
      <c r="H143" s="386"/>
      <c r="I143" s="386"/>
      <c r="J143" s="386"/>
      <c r="K143" s="387"/>
    </row>
    <row r="144" s="1" customFormat="1" ht="18.75" customHeight="1">
      <c r="B144" s="372"/>
      <c r="C144" s="372"/>
      <c r="D144" s="372"/>
      <c r="E144" s="372"/>
      <c r="F144" s="373"/>
      <c r="G144" s="372"/>
      <c r="H144" s="372"/>
      <c r="I144" s="372"/>
      <c r="J144" s="372"/>
      <c r="K144" s="372"/>
    </row>
    <row r="145" s="1" customFormat="1" ht="18.75" customHeight="1">
      <c r="B145" s="344"/>
      <c r="C145" s="344"/>
      <c r="D145" s="344"/>
      <c r="E145" s="344"/>
      <c r="F145" s="344"/>
      <c r="G145" s="344"/>
      <c r="H145" s="344"/>
      <c r="I145" s="344"/>
      <c r="J145" s="344"/>
      <c r="K145" s="344"/>
    </row>
    <row r="146" s="1" customFormat="1" ht="7.5" customHeight="1">
      <c r="B146" s="345"/>
      <c r="C146" s="346"/>
      <c r="D146" s="346"/>
      <c r="E146" s="346"/>
      <c r="F146" s="346"/>
      <c r="G146" s="346"/>
      <c r="H146" s="346"/>
      <c r="I146" s="346"/>
      <c r="J146" s="346"/>
      <c r="K146" s="347"/>
    </row>
    <row r="147" s="1" customFormat="1" ht="45" customHeight="1">
      <c r="B147" s="348"/>
      <c r="C147" s="349" t="s">
        <v>2849</v>
      </c>
      <c r="D147" s="349"/>
      <c r="E147" s="349"/>
      <c r="F147" s="349"/>
      <c r="G147" s="349"/>
      <c r="H147" s="349"/>
      <c r="I147" s="349"/>
      <c r="J147" s="349"/>
      <c r="K147" s="350"/>
    </row>
    <row r="148" s="1" customFormat="1" ht="17.25" customHeight="1">
      <c r="B148" s="348"/>
      <c r="C148" s="351" t="s">
        <v>2784</v>
      </c>
      <c r="D148" s="351"/>
      <c r="E148" s="351"/>
      <c r="F148" s="351" t="s">
        <v>2785</v>
      </c>
      <c r="G148" s="352"/>
      <c r="H148" s="351" t="s">
        <v>54</v>
      </c>
      <c r="I148" s="351" t="s">
        <v>57</v>
      </c>
      <c r="J148" s="351" t="s">
        <v>2786</v>
      </c>
      <c r="K148" s="350"/>
    </row>
    <row r="149" s="1" customFormat="1" ht="17.25" customHeight="1">
      <c r="B149" s="348"/>
      <c r="C149" s="353" t="s">
        <v>2787</v>
      </c>
      <c r="D149" s="353"/>
      <c r="E149" s="353"/>
      <c r="F149" s="354" t="s">
        <v>2788</v>
      </c>
      <c r="G149" s="355"/>
      <c r="H149" s="353"/>
      <c r="I149" s="353"/>
      <c r="J149" s="353" t="s">
        <v>2789</v>
      </c>
      <c r="K149" s="350"/>
    </row>
    <row r="150" s="1" customFormat="1" ht="5.25" customHeight="1">
      <c r="B150" s="361"/>
      <c r="C150" s="356"/>
      <c r="D150" s="356"/>
      <c r="E150" s="356"/>
      <c r="F150" s="356"/>
      <c r="G150" s="357"/>
      <c r="H150" s="356"/>
      <c r="I150" s="356"/>
      <c r="J150" s="356"/>
      <c r="K150" s="384"/>
    </row>
    <row r="151" s="1" customFormat="1" ht="15" customHeight="1">
      <c r="B151" s="361"/>
      <c r="C151" s="388" t="s">
        <v>2793</v>
      </c>
      <c r="D151" s="336"/>
      <c r="E151" s="336"/>
      <c r="F151" s="389" t="s">
        <v>2790</v>
      </c>
      <c r="G151" s="336"/>
      <c r="H151" s="388" t="s">
        <v>2830</v>
      </c>
      <c r="I151" s="388" t="s">
        <v>2792</v>
      </c>
      <c r="J151" s="388">
        <v>120</v>
      </c>
      <c r="K151" s="384"/>
    </row>
    <row r="152" s="1" customFormat="1" ht="15" customHeight="1">
      <c r="B152" s="361"/>
      <c r="C152" s="388" t="s">
        <v>2839</v>
      </c>
      <c r="D152" s="336"/>
      <c r="E152" s="336"/>
      <c r="F152" s="389" t="s">
        <v>2790</v>
      </c>
      <c r="G152" s="336"/>
      <c r="H152" s="388" t="s">
        <v>2850</v>
      </c>
      <c r="I152" s="388" t="s">
        <v>2792</v>
      </c>
      <c r="J152" s="388" t="s">
        <v>2841</v>
      </c>
      <c r="K152" s="384"/>
    </row>
    <row r="153" s="1" customFormat="1" ht="15" customHeight="1">
      <c r="B153" s="361"/>
      <c r="C153" s="388" t="s">
        <v>88</v>
      </c>
      <c r="D153" s="336"/>
      <c r="E153" s="336"/>
      <c r="F153" s="389" t="s">
        <v>2790</v>
      </c>
      <c r="G153" s="336"/>
      <c r="H153" s="388" t="s">
        <v>2851</v>
      </c>
      <c r="I153" s="388" t="s">
        <v>2792</v>
      </c>
      <c r="J153" s="388" t="s">
        <v>2841</v>
      </c>
      <c r="K153" s="384"/>
    </row>
    <row r="154" s="1" customFormat="1" ht="15" customHeight="1">
      <c r="B154" s="361"/>
      <c r="C154" s="388" t="s">
        <v>2795</v>
      </c>
      <c r="D154" s="336"/>
      <c r="E154" s="336"/>
      <c r="F154" s="389" t="s">
        <v>2796</v>
      </c>
      <c r="G154" s="336"/>
      <c r="H154" s="388" t="s">
        <v>2830</v>
      </c>
      <c r="I154" s="388" t="s">
        <v>2792</v>
      </c>
      <c r="J154" s="388">
        <v>50</v>
      </c>
      <c r="K154" s="384"/>
    </row>
    <row r="155" s="1" customFormat="1" ht="15" customHeight="1">
      <c r="B155" s="361"/>
      <c r="C155" s="388" t="s">
        <v>2798</v>
      </c>
      <c r="D155" s="336"/>
      <c r="E155" s="336"/>
      <c r="F155" s="389" t="s">
        <v>2790</v>
      </c>
      <c r="G155" s="336"/>
      <c r="H155" s="388" t="s">
        <v>2830</v>
      </c>
      <c r="I155" s="388" t="s">
        <v>2800</v>
      </c>
      <c r="J155" s="388"/>
      <c r="K155" s="384"/>
    </row>
    <row r="156" s="1" customFormat="1" ht="15" customHeight="1">
      <c r="B156" s="361"/>
      <c r="C156" s="388" t="s">
        <v>2809</v>
      </c>
      <c r="D156" s="336"/>
      <c r="E156" s="336"/>
      <c r="F156" s="389" t="s">
        <v>2796</v>
      </c>
      <c r="G156" s="336"/>
      <c r="H156" s="388" t="s">
        <v>2830</v>
      </c>
      <c r="I156" s="388" t="s">
        <v>2792</v>
      </c>
      <c r="J156" s="388">
        <v>50</v>
      </c>
      <c r="K156" s="384"/>
    </row>
    <row r="157" s="1" customFormat="1" ht="15" customHeight="1">
      <c r="B157" s="361"/>
      <c r="C157" s="388" t="s">
        <v>2817</v>
      </c>
      <c r="D157" s="336"/>
      <c r="E157" s="336"/>
      <c r="F157" s="389" t="s">
        <v>2796</v>
      </c>
      <c r="G157" s="336"/>
      <c r="H157" s="388" t="s">
        <v>2830</v>
      </c>
      <c r="I157" s="388" t="s">
        <v>2792</v>
      </c>
      <c r="J157" s="388">
        <v>50</v>
      </c>
      <c r="K157" s="384"/>
    </row>
    <row r="158" s="1" customFormat="1" ht="15" customHeight="1">
      <c r="B158" s="361"/>
      <c r="C158" s="388" t="s">
        <v>2815</v>
      </c>
      <c r="D158" s="336"/>
      <c r="E158" s="336"/>
      <c r="F158" s="389" t="s">
        <v>2796</v>
      </c>
      <c r="G158" s="336"/>
      <c r="H158" s="388" t="s">
        <v>2830</v>
      </c>
      <c r="I158" s="388" t="s">
        <v>2792</v>
      </c>
      <c r="J158" s="388">
        <v>50</v>
      </c>
      <c r="K158" s="384"/>
    </row>
    <row r="159" s="1" customFormat="1" ht="15" customHeight="1">
      <c r="B159" s="361"/>
      <c r="C159" s="388" t="s">
        <v>123</v>
      </c>
      <c r="D159" s="336"/>
      <c r="E159" s="336"/>
      <c r="F159" s="389" t="s">
        <v>2790</v>
      </c>
      <c r="G159" s="336"/>
      <c r="H159" s="388" t="s">
        <v>2852</v>
      </c>
      <c r="I159" s="388" t="s">
        <v>2792</v>
      </c>
      <c r="J159" s="388" t="s">
        <v>2853</v>
      </c>
      <c r="K159" s="384"/>
    </row>
    <row r="160" s="1" customFormat="1" ht="15" customHeight="1">
      <c r="B160" s="361"/>
      <c r="C160" s="388" t="s">
        <v>2854</v>
      </c>
      <c r="D160" s="336"/>
      <c r="E160" s="336"/>
      <c r="F160" s="389" t="s">
        <v>2790</v>
      </c>
      <c r="G160" s="336"/>
      <c r="H160" s="388" t="s">
        <v>2855</v>
      </c>
      <c r="I160" s="388" t="s">
        <v>2825</v>
      </c>
      <c r="J160" s="388"/>
      <c r="K160" s="384"/>
    </row>
    <row r="161" s="1" customFormat="1" ht="15" customHeight="1">
      <c r="B161" s="390"/>
      <c r="C161" s="370"/>
      <c r="D161" s="370"/>
      <c r="E161" s="370"/>
      <c r="F161" s="370"/>
      <c r="G161" s="370"/>
      <c r="H161" s="370"/>
      <c r="I161" s="370"/>
      <c r="J161" s="370"/>
      <c r="K161" s="391"/>
    </row>
    <row r="162" s="1" customFormat="1" ht="18.75" customHeight="1">
      <c r="B162" s="372"/>
      <c r="C162" s="382"/>
      <c r="D162" s="382"/>
      <c r="E162" s="382"/>
      <c r="F162" s="392"/>
      <c r="G162" s="382"/>
      <c r="H162" s="382"/>
      <c r="I162" s="382"/>
      <c r="J162" s="382"/>
      <c r="K162" s="372"/>
    </row>
    <row r="163" s="1" customFormat="1" ht="18.75" customHeight="1">
      <c r="B163" s="344"/>
      <c r="C163" s="344"/>
      <c r="D163" s="344"/>
      <c r="E163" s="344"/>
      <c r="F163" s="344"/>
      <c r="G163" s="344"/>
      <c r="H163" s="344"/>
      <c r="I163" s="344"/>
      <c r="J163" s="344"/>
      <c r="K163" s="344"/>
    </row>
    <row r="164" s="1" customFormat="1" ht="7.5" customHeight="1">
      <c r="B164" s="323"/>
      <c r="C164" s="324"/>
      <c r="D164" s="324"/>
      <c r="E164" s="324"/>
      <c r="F164" s="324"/>
      <c r="G164" s="324"/>
      <c r="H164" s="324"/>
      <c r="I164" s="324"/>
      <c r="J164" s="324"/>
      <c r="K164" s="325"/>
    </row>
    <row r="165" s="1" customFormat="1" ht="45" customHeight="1">
      <c r="B165" s="326"/>
      <c r="C165" s="327" t="s">
        <v>2856</v>
      </c>
      <c r="D165" s="327"/>
      <c r="E165" s="327"/>
      <c r="F165" s="327"/>
      <c r="G165" s="327"/>
      <c r="H165" s="327"/>
      <c r="I165" s="327"/>
      <c r="J165" s="327"/>
      <c r="K165" s="328"/>
    </row>
    <row r="166" s="1" customFormat="1" ht="17.25" customHeight="1">
      <c r="B166" s="326"/>
      <c r="C166" s="351" t="s">
        <v>2784</v>
      </c>
      <c r="D166" s="351"/>
      <c r="E166" s="351"/>
      <c r="F166" s="351" t="s">
        <v>2785</v>
      </c>
      <c r="G166" s="393"/>
      <c r="H166" s="394" t="s">
        <v>54</v>
      </c>
      <c r="I166" s="394" t="s">
        <v>57</v>
      </c>
      <c r="J166" s="351" t="s">
        <v>2786</v>
      </c>
      <c r="K166" s="328"/>
    </row>
    <row r="167" s="1" customFormat="1" ht="17.25" customHeight="1">
      <c r="B167" s="329"/>
      <c r="C167" s="353" t="s">
        <v>2787</v>
      </c>
      <c r="D167" s="353"/>
      <c r="E167" s="353"/>
      <c r="F167" s="354" t="s">
        <v>2788</v>
      </c>
      <c r="G167" s="395"/>
      <c r="H167" s="396"/>
      <c r="I167" s="396"/>
      <c r="J167" s="353" t="s">
        <v>2789</v>
      </c>
      <c r="K167" s="331"/>
    </row>
    <row r="168" s="1" customFormat="1" ht="5.25" customHeight="1">
      <c r="B168" s="361"/>
      <c r="C168" s="356"/>
      <c r="D168" s="356"/>
      <c r="E168" s="356"/>
      <c r="F168" s="356"/>
      <c r="G168" s="357"/>
      <c r="H168" s="356"/>
      <c r="I168" s="356"/>
      <c r="J168" s="356"/>
      <c r="K168" s="384"/>
    </row>
    <row r="169" s="1" customFormat="1" ht="15" customHeight="1">
      <c r="B169" s="361"/>
      <c r="C169" s="336" t="s">
        <v>2793</v>
      </c>
      <c r="D169" s="336"/>
      <c r="E169" s="336"/>
      <c r="F169" s="359" t="s">
        <v>2790</v>
      </c>
      <c r="G169" s="336"/>
      <c r="H169" s="336" t="s">
        <v>2830</v>
      </c>
      <c r="I169" s="336" t="s">
        <v>2792</v>
      </c>
      <c r="J169" s="336">
        <v>120</v>
      </c>
      <c r="K169" s="384"/>
    </row>
    <row r="170" s="1" customFormat="1" ht="15" customHeight="1">
      <c r="B170" s="361"/>
      <c r="C170" s="336" t="s">
        <v>2839</v>
      </c>
      <c r="D170" s="336"/>
      <c r="E170" s="336"/>
      <c r="F170" s="359" t="s">
        <v>2790</v>
      </c>
      <c r="G170" s="336"/>
      <c r="H170" s="336" t="s">
        <v>2840</v>
      </c>
      <c r="I170" s="336" t="s">
        <v>2792</v>
      </c>
      <c r="J170" s="336" t="s">
        <v>2841</v>
      </c>
      <c r="K170" s="384"/>
    </row>
    <row r="171" s="1" customFormat="1" ht="15" customHeight="1">
      <c r="B171" s="361"/>
      <c r="C171" s="336" t="s">
        <v>88</v>
      </c>
      <c r="D171" s="336"/>
      <c r="E171" s="336"/>
      <c r="F171" s="359" t="s">
        <v>2790</v>
      </c>
      <c r="G171" s="336"/>
      <c r="H171" s="336" t="s">
        <v>2857</v>
      </c>
      <c r="I171" s="336" t="s">
        <v>2792</v>
      </c>
      <c r="J171" s="336" t="s">
        <v>2841</v>
      </c>
      <c r="K171" s="384"/>
    </row>
    <row r="172" s="1" customFormat="1" ht="15" customHeight="1">
      <c r="B172" s="361"/>
      <c r="C172" s="336" t="s">
        <v>2795</v>
      </c>
      <c r="D172" s="336"/>
      <c r="E172" s="336"/>
      <c r="F172" s="359" t="s">
        <v>2796</v>
      </c>
      <c r="G172" s="336"/>
      <c r="H172" s="336" t="s">
        <v>2857</v>
      </c>
      <c r="I172" s="336" t="s">
        <v>2792</v>
      </c>
      <c r="J172" s="336">
        <v>50</v>
      </c>
      <c r="K172" s="384"/>
    </row>
    <row r="173" s="1" customFormat="1" ht="15" customHeight="1">
      <c r="B173" s="361"/>
      <c r="C173" s="336" t="s">
        <v>2798</v>
      </c>
      <c r="D173" s="336"/>
      <c r="E173" s="336"/>
      <c r="F173" s="359" t="s">
        <v>2790</v>
      </c>
      <c r="G173" s="336"/>
      <c r="H173" s="336" t="s">
        <v>2857</v>
      </c>
      <c r="I173" s="336" t="s">
        <v>2800</v>
      </c>
      <c r="J173" s="336"/>
      <c r="K173" s="384"/>
    </row>
    <row r="174" s="1" customFormat="1" ht="15" customHeight="1">
      <c r="B174" s="361"/>
      <c r="C174" s="336" t="s">
        <v>2809</v>
      </c>
      <c r="D174" s="336"/>
      <c r="E174" s="336"/>
      <c r="F174" s="359" t="s">
        <v>2796</v>
      </c>
      <c r="G174" s="336"/>
      <c r="H174" s="336" t="s">
        <v>2857</v>
      </c>
      <c r="I174" s="336" t="s">
        <v>2792</v>
      </c>
      <c r="J174" s="336">
        <v>50</v>
      </c>
      <c r="K174" s="384"/>
    </row>
    <row r="175" s="1" customFormat="1" ht="15" customHeight="1">
      <c r="B175" s="361"/>
      <c r="C175" s="336" t="s">
        <v>2817</v>
      </c>
      <c r="D175" s="336"/>
      <c r="E175" s="336"/>
      <c r="F175" s="359" t="s">
        <v>2796</v>
      </c>
      <c r="G175" s="336"/>
      <c r="H175" s="336" t="s">
        <v>2857</v>
      </c>
      <c r="I175" s="336" t="s">
        <v>2792</v>
      </c>
      <c r="J175" s="336">
        <v>50</v>
      </c>
      <c r="K175" s="384"/>
    </row>
    <row r="176" s="1" customFormat="1" ht="15" customHeight="1">
      <c r="B176" s="361"/>
      <c r="C176" s="336" t="s">
        <v>2815</v>
      </c>
      <c r="D176" s="336"/>
      <c r="E176" s="336"/>
      <c r="F176" s="359" t="s">
        <v>2796</v>
      </c>
      <c r="G176" s="336"/>
      <c r="H176" s="336" t="s">
        <v>2857</v>
      </c>
      <c r="I176" s="336" t="s">
        <v>2792</v>
      </c>
      <c r="J176" s="336">
        <v>50</v>
      </c>
      <c r="K176" s="384"/>
    </row>
    <row r="177" s="1" customFormat="1" ht="15" customHeight="1">
      <c r="B177" s="361"/>
      <c r="C177" s="336" t="s">
        <v>163</v>
      </c>
      <c r="D177" s="336"/>
      <c r="E177" s="336"/>
      <c r="F177" s="359" t="s">
        <v>2790</v>
      </c>
      <c r="G177" s="336"/>
      <c r="H177" s="336" t="s">
        <v>2858</v>
      </c>
      <c r="I177" s="336" t="s">
        <v>2859</v>
      </c>
      <c r="J177" s="336"/>
      <c r="K177" s="384"/>
    </row>
    <row r="178" s="1" customFormat="1" ht="15" customHeight="1">
      <c r="B178" s="361"/>
      <c r="C178" s="336" t="s">
        <v>57</v>
      </c>
      <c r="D178" s="336"/>
      <c r="E178" s="336"/>
      <c r="F178" s="359" t="s">
        <v>2790</v>
      </c>
      <c r="G178" s="336"/>
      <c r="H178" s="336" t="s">
        <v>2860</v>
      </c>
      <c r="I178" s="336" t="s">
        <v>2861</v>
      </c>
      <c r="J178" s="336">
        <v>1</v>
      </c>
      <c r="K178" s="384"/>
    </row>
    <row r="179" s="1" customFormat="1" ht="15" customHeight="1">
      <c r="B179" s="361"/>
      <c r="C179" s="336" t="s">
        <v>53</v>
      </c>
      <c r="D179" s="336"/>
      <c r="E179" s="336"/>
      <c r="F179" s="359" t="s">
        <v>2790</v>
      </c>
      <c r="G179" s="336"/>
      <c r="H179" s="336" t="s">
        <v>2862</v>
      </c>
      <c r="I179" s="336" t="s">
        <v>2792</v>
      </c>
      <c r="J179" s="336">
        <v>20</v>
      </c>
      <c r="K179" s="384"/>
    </row>
    <row r="180" s="1" customFormat="1" ht="15" customHeight="1">
      <c r="B180" s="361"/>
      <c r="C180" s="336" t="s">
        <v>54</v>
      </c>
      <c r="D180" s="336"/>
      <c r="E180" s="336"/>
      <c r="F180" s="359" t="s">
        <v>2790</v>
      </c>
      <c r="G180" s="336"/>
      <c r="H180" s="336" t="s">
        <v>2863</v>
      </c>
      <c r="I180" s="336" t="s">
        <v>2792</v>
      </c>
      <c r="J180" s="336">
        <v>255</v>
      </c>
      <c r="K180" s="384"/>
    </row>
    <row r="181" s="1" customFormat="1" ht="15" customHeight="1">
      <c r="B181" s="361"/>
      <c r="C181" s="336" t="s">
        <v>164</v>
      </c>
      <c r="D181" s="336"/>
      <c r="E181" s="336"/>
      <c r="F181" s="359" t="s">
        <v>2790</v>
      </c>
      <c r="G181" s="336"/>
      <c r="H181" s="336" t="s">
        <v>2754</v>
      </c>
      <c r="I181" s="336" t="s">
        <v>2792</v>
      </c>
      <c r="J181" s="336">
        <v>10</v>
      </c>
      <c r="K181" s="384"/>
    </row>
    <row r="182" s="1" customFormat="1" ht="15" customHeight="1">
      <c r="B182" s="361"/>
      <c r="C182" s="336" t="s">
        <v>165</v>
      </c>
      <c r="D182" s="336"/>
      <c r="E182" s="336"/>
      <c r="F182" s="359" t="s">
        <v>2790</v>
      </c>
      <c r="G182" s="336"/>
      <c r="H182" s="336" t="s">
        <v>2864</v>
      </c>
      <c r="I182" s="336" t="s">
        <v>2825</v>
      </c>
      <c r="J182" s="336"/>
      <c r="K182" s="384"/>
    </row>
    <row r="183" s="1" customFormat="1" ht="15" customHeight="1">
      <c r="B183" s="361"/>
      <c r="C183" s="336" t="s">
        <v>2865</v>
      </c>
      <c r="D183" s="336"/>
      <c r="E183" s="336"/>
      <c r="F183" s="359" t="s">
        <v>2790</v>
      </c>
      <c r="G183" s="336"/>
      <c r="H183" s="336" t="s">
        <v>2866</v>
      </c>
      <c r="I183" s="336" t="s">
        <v>2825</v>
      </c>
      <c r="J183" s="336"/>
      <c r="K183" s="384"/>
    </row>
    <row r="184" s="1" customFormat="1" ht="15" customHeight="1">
      <c r="B184" s="361"/>
      <c r="C184" s="336" t="s">
        <v>2854</v>
      </c>
      <c r="D184" s="336"/>
      <c r="E184" s="336"/>
      <c r="F184" s="359" t="s">
        <v>2790</v>
      </c>
      <c r="G184" s="336"/>
      <c r="H184" s="336" t="s">
        <v>2867</v>
      </c>
      <c r="I184" s="336" t="s">
        <v>2825</v>
      </c>
      <c r="J184" s="336"/>
      <c r="K184" s="384"/>
    </row>
    <row r="185" s="1" customFormat="1" ht="15" customHeight="1">
      <c r="B185" s="361"/>
      <c r="C185" s="336" t="s">
        <v>167</v>
      </c>
      <c r="D185" s="336"/>
      <c r="E185" s="336"/>
      <c r="F185" s="359" t="s">
        <v>2796</v>
      </c>
      <c r="G185" s="336"/>
      <c r="H185" s="336" t="s">
        <v>2868</v>
      </c>
      <c r="I185" s="336" t="s">
        <v>2792</v>
      </c>
      <c r="J185" s="336">
        <v>50</v>
      </c>
      <c r="K185" s="384"/>
    </row>
    <row r="186" s="1" customFormat="1" ht="15" customHeight="1">
      <c r="B186" s="361"/>
      <c r="C186" s="336" t="s">
        <v>2869</v>
      </c>
      <c r="D186" s="336"/>
      <c r="E186" s="336"/>
      <c r="F186" s="359" t="s">
        <v>2796</v>
      </c>
      <c r="G186" s="336"/>
      <c r="H186" s="336" t="s">
        <v>2870</v>
      </c>
      <c r="I186" s="336" t="s">
        <v>2871</v>
      </c>
      <c r="J186" s="336"/>
      <c r="K186" s="384"/>
    </row>
    <row r="187" s="1" customFormat="1" ht="15" customHeight="1">
      <c r="B187" s="361"/>
      <c r="C187" s="336" t="s">
        <v>2872</v>
      </c>
      <c r="D187" s="336"/>
      <c r="E187" s="336"/>
      <c r="F187" s="359" t="s">
        <v>2796</v>
      </c>
      <c r="G187" s="336"/>
      <c r="H187" s="336" t="s">
        <v>2873</v>
      </c>
      <c r="I187" s="336" t="s">
        <v>2871</v>
      </c>
      <c r="J187" s="336"/>
      <c r="K187" s="384"/>
    </row>
    <row r="188" s="1" customFormat="1" ht="15" customHeight="1">
      <c r="B188" s="361"/>
      <c r="C188" s="336" t="s">
        <v>2874</v>
      </c>
      <c r="D188" s="336"/>
      <c r="E188" s="336"/>
      <c r="F188" s="359" t="s">
        <v>2796</v>
      </c>
      <c r="G188" s="336"/>
      <c r="H188" s="336" t="s">
        <v>2875</v>
      </c>
      <c r="I188" s="336" t="s">
        <v>2871</v>
      </c>
      <c r="J188" s="336"/>
      <c r="K188" s="384"/>
    </row>
    <row r="189" s="1" customFormat="1" ht="15" customHeight="1">
      <c r="B189" s="361"/>
      <c r="C189" s="397" t="s">
        <v>2876</v>
      </c>
      <c r="D189" s="336"/>
      <c r="E189" s="336"/>
      <c r="F189" s="359" t="s">
        <v>2796</v>
      </c>
      <c r="G189" s="336"/>
      <c r="H189" s="336" t="s">
        <v>2877</v>
      </c>
      <c r="I189" s="336" t="s">
        <v>2878</v>
      </c>
      <c r="J189" s="398" t="s">
        <v>2879</v>
      </c>
      <c r="K189" s="384"/>
    </row>
    <row r="190" s="1" customFormat="1" ht="15" customHeight="1">
      <c r="B190" s="361"/>
      <c r="C190" s="397" t="s">
        <v>42</v>
      </c>
      <c r="D190" s="336"/>
      <c r="E190" s="336"/>
      <c r="F190" s="359" t="s">
        <v>2790</v>
      </c>
      <c r="G190" s="336"/>
      <c r="H190" s="333" t="s">
        <v>2880</v>
      </c>
      <c r="I190" s="336" t="s">
        <v>2881</v>
      </c>
      <c r="J190" s="336"/>
      <c r="K190" s="384"/>
    </row>
    <row r="191" s="1" customFormat="1" ht="15" customHeight="1">
      <c r="B191" s="361"/>
      <c r="C191" s="397" t="s">
        <v>2882</v>
      </c>
      <c r="D191" s="336"/>
      <c r="E191" s="336"/>
      <c r="F191" s="359" t="s">
        <v>2790</v>
      </c>
      <c r="G191" s="336"/>
      <c r="H191" s="336" t="s">
        <v>2883</v>
      </c>
      <c r="I191" s="336" t="s">
        <v>2825</v>
      </c>
      <c r="J191" s="336"/>
      <c r="K191" s="384"/>
    </row>
    <row r="192" s="1" customFormat="1" ht="15" customHeight="1">
      <c r="B192" s="361"/>
      <c r="C192" s="397" t="s">
        <v>2884</v>
      </c>
      <c r="D192" s="336"/>
      <c r="E192" s="336"/>
      <c r="F192" s="359" t="s">
        <v>2790</v>
      </c>
      <c r="G192" s="336"/>
      <c r="H192" s="336" t="s">
        <v>2885</v>
      </c>
      <c r="I192" s="336" t="s">
        <v>2825</v>
      </c>
      <c r="J192" s="336"/>
      <c r="K192" s="384"/>
    </row>
    <row r="193" s="1" customFormat="1" ht="15" customHeight="1">
      <c r="B193" s="361"/>
      <c r="C193" s="397" t="s">
        <v>2886</v>
      </c>
      <c r="D193" s="336"/>
      <c r="E193" s="336"/>
      <c r="F193" s="359" t="s">
        <v>2796</v>
      </c>
      <c r="G193" s="336"/>
      <c r="H193" s="336" t="s">
        <v>2887</v>
      </c>
      <c r="I193" s="336" t="s">
        <v>2825</v>
      </c>
      <c r="J193" s="336"/>
      <c r="K193" s="384"/>
    </row>
    <row r="194" s="1" customFormat="1" ht="15" customHeight="1">
      <c r="B194" s="390"/>
      <c r="C194" s="399"/>
      <c r="D194" s="370"/>
      <c r="E194" s="370"/>
      <c r="F194" s="370"/>
      <c r="G194" s="370"/>
      <c r="H194" s="370"/>
      <c r="I194" s="370"/>
      <c r="J194" s="370"/>
      <c r="K194" s="391"/>
    </row>
    <row r="195" s="1" customFormat="1" ht="18.75" customHeight="1">
      <c r="B195" s="372"/>
      <c r="C195" s="382"/>
      <c r="D195" s="382"/>
      <c r="E195" s="382"/>
      <c r="F195" s="392"/>
      <c r="G195" s="382"/>
      <c r="H195" s="382"/>
      <c r="I195" s="382"/>
      <c r="J195" s="382"/>
      <c r="K195" s="372"/>
    </row>
    <row r="196" s="1" customFormat="1" ht="18.75" customHeight="1">
      <c r="B196" s="372"/>
      <c r="C196" s="382"/>
      <c r="D196" s="382"/>
      <c r="E196" s="382"/>
      <c r="F196" s="392"/>
      <c r="G196" s="382"/>
      <c r="H196" s="382"/>
      <c r="I196" s="382"/>
      <c r="J196" s="382"/>
      <c r="K196" s="372"/>
    </row>
    <row r="197" s="1" customFormat="1" ht="18.75" customHeight="1">
      <c r="B197" s="344"/>
      <c r="C197" s="344"/>
      <c r="D197" s="344"/>
      <c r="E197" s="344"/>
      <c r="F197" s="344"/>
      <c r="G197" s="344"/>
      <c r="H197" s="344"/>
      <c r="I197" s="344"/>
      <c r="J197" s="344"/>
      <c r="K197" s="344"/>
    </row>
    <row r="198" s="1" customFormat="1" ht="13.5">
      <c r="B198" s="323"/>
      <c r="C198" s="324"/>
      <c r="D198" s="324"/>
      <c r="E198" s="324"/>
      <c r="F198" s="324"/>
      <c r="G198" s="324"/>
      <c r="H198" s="324"/>
      <c r="I198" s="324"/>
      <c r="J198" s="324"/>
      <c r="K198" s="325"/>
    </row>
    <row r="199" s="1" customFormat="1" ht="21">
      <c r="B199" s="326"/>
      <c r="C199" s="327" t="s">
        <v>2888</v>
      </c>
      <c r="D199" s="327"/>
      <c r="E199" s="327"/>
      <c r="F199" s="327"/>
      <c r="G199" s="327"/>
      <c r="H199" s="327"/>
      <c r="I199" s="327"/>
      <c r="J199" s="327"/>
      <c r="K199" s="328"/>
    </row>
    <row r="200" s="1" customFormat="1" ht="25.5" customHeight="1">
      <c r="B200" s="326"/>
      <c r="C200" s="400" t="s">
        <v>2889</v>
      </c>
      <c r="D200" s="400"/>
      <c r="E200" s="400"/>
      <c r="F200" s="400" t="s">
        <v>2890</v>
      </c>
      <c r="G200" s="401"/>
      <c r="H200" s="400" t="s">
        <v>2891</v>
      </c>
      <c r="I200" s="400"/>
      <c r="J200" s="400"/>
      <c r="K200" s="328"/>
    </row>
    <row r="201" s="1" customFormat="1" ht="5.25" customHeight="1">
      <c r="B201" s="361"/>
      <c r="C201" s="356"/>
      <c r="D201" s="356"/>
      <c r="E201" s="356"/>
      <c r="F201" s="356"/>
      <c r="G201" s="382"/>
      <c r="H201" s="356"/>
      <c r="I201" s="356"/>
      <c r="J201" s="356"/>
      <c r="K201" s="384"/>
    </row>
    <row r="202" s="1" customFormat="1" ht="15" customHeight="1">
      <c r="B202" s="361"/>
      <c r="C202" s="336" t="s">
        <v>2881</v>
      </c>
      <c r="D202" s="336"/>
      <c r="E202" s="336"/>
      <c r="F202" s="359" t="s">
        <v>43</v>
      </c>
      <c r="G202" s="336"/>
      <c r="H202" s="336" t="s">
        <v>2892</v>
      </c>
      <c r="I202" s="336"/>
      <c r="J202" s="336"/>
      <c r="K202" s="384"/>
    </row>
    <row r="203" s="1" customFormat="1" ht="15" customHeight="1">
      <c r="B203" s="361"/>
      <c r="C203" s="336"/>
      <c r="D203" s="336"/>
      <c r="E203" s="336"/>
      <c r="F203" s="359" t="s">
        <v>44</v>
      </c>
      <c r="G203" s="336"/>
      <c r="H203" s="336" t="s">
        <v>2893</v>
      </c>
      <c r="I203" s="336"/>
      <c r="J203" s="336"/>
      <c r="K203" s="384"/>
    </row>
    <row r="204" s="1" customFormat="1" ht="15" customHeight="1">
      <c r="B204" s="361"/>
      <c r="C204" s="336"/>
      <c r="D204" s="336"/>
      <c r="E204" s="336"/>
      <c r="F204" s="359" t="s">
        <v>47</v>
      </c>
      <c r="G204" s="336"/>
      <c r="H204" s="336" t="s">
        <v>2894</v>
      </c>
      <c r="I204" s="336"/>
      <c r="J204" s="336"/>
      <c r="K204" s="384"/>
    </row>
    <row r="205" s="1" customFormat="1" ht="15" customHeight="1">
      <c r="B205" s="361"/>
      <c r="C205" s="336"/>
      <c r="D205" s="336"/>
      <c r="E205" s="336"/>
      <c r="F205" s="359" t="s">
        <v>45</v>
      </c>
      <c r="G205" s="336"/>
      <c r="H205" s="336" t="s">
        <v>2895</v>
      </c>
      <c r="I205" s="336"/>
      <c r="J205" s="336"/>
      <c r="K205" s="384"/>
    </row>
    <row r="206" s="1" customFormat="1" ht="15" customHeight="1">
      <c r="B206" s="361"/>
      <c r="C206" s="336"/>
      <c r="D206" s="336"/>
      <c r="E206" s="336"/>
      <c r="F206" s="359" t="s">
        <v>46</v>
      </c>
      <c r="G206" s="336"/>
      <c r="H206" s="336" t="s">
        <v>2896</v>
      </c>
      <c r="I206" s="336"/>
      <c r="J206" s="336"/>
      <c r="K206" s="384"/>
    </row>
    <row r="207" s="1" customFormat="1" ht="15" customHeight="1">
      <c r="B207" s="361"/>
      <c r="C207" s="336"/>
      <c r="D207" s="336"/>
      <c r="E207" s="336"/>
      <c r="F207" s="359"/>
      <c r="G207" s="336"/>
      <c r="H207" s="336"/>
      <c r="I207" s="336"/>
      <c r="J207" s="336"/>
      <c r="K207" s="384"/>
    </row>
    <row r="208" s="1" customFormat="1" ht="15" customHeight="1">
      <c r="B208" s="361"/>
      <c r="C208" s="336" t="s">
        <v>2837</v>
      </c>
      <c r="D208" s="336"/>
      <c r="E208" s="336"/>
      <c r="F208" s="359" t="s">
        <v>79</v>
      </c>
      <c r="G208" s="336"/>
      <c r="H208" s="336" t="s">
        <v>2897</v>
      </c>
      <c r="I208" s="336"/>
      <c r="J208" s="336"/>
      <c r="K208" s="384"/>
    </row>
    <row r="209" s="1" customFormat="1" ht="15" customHeight="1">
      <c r="B209" s="361"/>
      <c r="C209" s="336"/>
      <c r="D209" s="336"/>
      <c r="E209" s="336"/>
      <c r="F209" s="359" t="s">
        <v>2735</v>
      </c>
      <c r="G209" s="336"/>
      <c r="H209" s="336" t="s">
        <v>2736</v>
      </c>
      <c r="I209" s="336"/>
      <c r="J209" s="336"/>
      <c r="K209" s="384"/>
    </row>
    <row r="210" s="1" customFormat="1" ht="15" customHeight="1">
      <c r="B210" s="361"/>
      <c r="C210" s="336"/>
      <c r="D210" s="336"/>
      <c r="E210" s="336"/>
      <c r="F210" s="359" t="s">
        <v>2733</v>
      </c>
      <c r="G210" s="336"/>
      <c r="H210" s="336" t="s">
        <v>2898</v>
      </c>
      <c r="I210" s="336"/>
      <c r="J210" s="336"/>
      <c r="K210" s="384"/>
    </row>
    <row r="211" s="1" customFormat="1" ht="15" customHeight="1">
      <c r="B211" s="402"/>
      <c r="C211" s="336"/>
      <c r="D211" s="336"/>
      <c r="E211" s="336"/>
      <c r="F211" s="359" t="s">
        <v>112</v>
      </c>
      <c r="G211" s="397"/>
      <c r="H211" s="388" t="s">
        <v>2737</v>
      </c>
      <c r="I211" s="388"/>
      <c r="J211" s="388"/>
      <c r="K211" s="403"/>
    </row>
    <row r="212" s="1" customFormat="1" ht="15" customHeight="1">
      <c r="B212" s="402"/>
      <c r="C212" s="336"/>
      <c r="D212" s="336"/>
      <c r="E212" s="336"/>
      <c r="F212" s="359" t="s">
        <v>2738</v>
      </c>
      <c r="G212" s="397"/>
      <c r="H212" s="388" t="s">
        <v>2899</v>
      </c>
      <c r="I212" s="388"/>
      <c r="J212" s="388"/>
      <c r="K212" s="403"/>
    </row>
    <row r="213" s="1" customFormat="1" ht="15" customHeight="1">
      <c r="B213" s="402"/>
      <c r="C213" s="336"/>
      <c r="D213" s="336"/>
      <c r="E213" s="336"/>
      <c r="F213" s="359"/>
      <c r="G213" s="397"/>
      <c r="H213" s="388"/>
      <c r="I213" s="388"/>
      <c r="J213" s="388"/>
      <c r="K213" s="403"/>
    </row>
    <row r="214" s="1" customFormat="1" ht="15" customHeight="1">
      <c r="B214" s="402"/>
      <c r="C214" s="336" t="s">
        <v>2861</v>
      </c>
      <c r="D214" s="336"/>
      <c r="E214" s="336"/>
      <c r="F214" s="359">
        <v>1</v>
      </c>
      <c r="G214" s="397"/>
      <c r="H214" s="388" t="s">
        <v>2900</v>
      </c>
      <c r="I214" s="388"/>
      <c r="J214" s="388"/>
      <c r="K214" s="403"/>
    </row>
    <row r="215" s="1" customFormat="1" ht="15" customHeight="1">
      <c r="B215" s="402"/>
      <c r="C215" s="336"/>
      <c r="D215" s="336"/>
      <c r="E215" s="336"/>
      <c r="F215" s="359">
        <v>2</v>
      </c>
      <c r="G215" s="397"/>
      <c r="H215" s="388" t="s">
        <v>2901</v>
      </c>
      <c r="I215" s="388"/>
      <c r="J215" s="388"/>
      <c r="K215" s="403"/>
    </row>
    <row r="216" s="1" customFormat="1" ht="15" customHeight="1">
      <c r="B216" s="402"/>
      <c r="C216" s="336"/>
      <c r="D216" s="336"/>
      <c r="E216" s="336"/>
      <c r="F216" s="359">
        <v>3</v>
      </c>
      <c r="G216" s="397"/>
      <c r="H216" s="388" t="s">
        <v>2902</v>
      </c>
      <c r="I216" s="388"/>
      <c r="J216" s="388"/>
      <c r="K216" s="403"/>
    </row>
    <row r="217" s="1" customFormat="1" ht="15" customHeight="1">
      <c r="B217" s="402"/>
      <c r="C217" s="336"/>
      <c r="D217" s="336"/>
      <c r="E217" s="336"/>
      <c r="F217" s="359">
        <v>4</v>
      </c>
      <c r="G217" s="397"/>
      <c r="H217" s="388" t="s">
        <v>2903</v>
      </c>
      <c r="I217" s="388"/>
      <c r="J217" s="388"/>
      <c r="K217" s="403"/>
    </row>
    <row r="218" s="1" customFormat="1" ht="12.75" customHeight="1">
      <c r="B218" s="404"/>
      <c r="C218" s="405"/>
      <c r="D218" s="405"/>
      <c r="E218" s="405"/>
      <c r="F218" s="405"/>
      <c r="G218" s="405"/>
      <c r="H218" s="405"/>
      <c r="I218" s="405"/>
      <c r="J218" s="405"/>
      <c r="K218" s="40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  <c r="AZ2" s="142" t="s">
        <v>115</v>
      </c>
      <c r="BA2" s="142" t="s">
        <v>19</v>
      </c>
      <c r="BB2" s="142" t="s">
        <v>19</v>
      </c>
      <c r="BC2" s="142" t="s">
        <v>116</v>
      </c>
      <c r="BD2" s="142" t="s">
        <v>82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3"/>
      <c r="AT3" s="20" t="s">
        <v>82</v>
      </c>
      <c r="AZ3" s="142" t="s">
        <v>117</v>
      </c>
      <c r="BA3" s="142" t="s">
        <v>19</v>
      </c>
      <c r="BB3" s="142" t="s">
        <v>19</v>
      </c>
      <c r="BC3" s="142" t="s">
        <v>118</v>
      </c>
      <c r="BD3" s="142" t="s">
        <v>82</v>
      </c>
    </row>
    <row r="4" s="1" customFormat="1" ht="24.96" customHeight="1">
      <c r="B4" s="23"/>
      <c r="D4" s="145" t="s">
        <v>119</v>
      </c>
      <c r="L4" s="23"/>
      <c r="M4" s="146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7" t="s">
        <v>16</v>
      </c>
      <c r="L6" s="23"/>
    </row>
    <row r="7" s="1" customFormat="1" ht="16.5" customHeight="1">
      <c r="B7" s="23"/>
      <c r="E7" s="148" t="str">
        <f>'Rekapitulace stavby'!K6</f>
        <v>PŘÍSTAVBA DVOU TŘÍD MŠ LAZARETNÍ</v>
      </c>
      <c r="F7" s="147"/>
      <c r="G7" s="147"/>
      <c r="H7" s="147"/>
      <c r="L7" s="23"/>
    </row>
    <row r="8" s="2" customFormat="1" ht="12" customHeight="1">
      <c r="A8" s="41"/>
      <c r="B8" s="47"/>
      <c r="C8" s="41"/>
      <c r="D8" s="147" t="s">
        <v>120</v>
      </c>
      <c r="E8" s="41"/>
      <c r="F8" s="41"/>
      <c r="G8" s="41"/>
      <c r="H8" s="41"/>
      <c r="I8" s="41"/>
      <c r="J8" s="41"/>
      <c r="K8" s="41"/>
      <c r="L8" s="149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50" t="s">
        <v>121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7" t="s">
        <v>18</v>
      </c>
      <c r="E11" s="41"/>
      <c r="F11" s="136" t="s">
        <v>19</v>
      </c>
      <c r="G11" s="41"/>
      <c r="H11" s="41"/>
      <c r="I11" s="147" t="s">
        <v>20</v>
      </c>
      <c r="J11" s="136" t="s">
        <v>19</v>
      </c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7" t="s">
        <v>21</v>
      </c>
      <c r="E12" s="41"/>
      <c r="F12" s="136" t="s">
        <v>22</v>
      </c>
      <c r="G12" s="41"/>
      <c r="H12" s="41"/>
      <c r="I12" s="147" t="s">
        <v>23</v>
      </c>
      <c r="J12" s="151" t="str">
        <f>'Rekapitulace stavby'!AN8</f>
        <v>15. 6. 2021</v>
      </c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7" t="s">
        <v>25</v>
      </c>
      <c r="E14" s="41"/>
      <c r="F14" s="41"/>
      <c r="G14" s="41"/>
      <c r="H14" s="41"/>
      <c r="I14" s="147" t="s">
        <v>26</v>
      </c>
      <c r="J14" s="136" t="s">
        <v>19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7" t="s">
        <v>28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7" t="s">
        <v>29</v>
      </c>
      <c r="E17" s="41"/>
      <c r="F17" s="41"/>
      <c r="G17" s="41"/>
      <c r="H17" s="41"/>
      <c r="I17" s="147" t="s">
        <v>26</v>
      </c>
      <c r="J17" s="36" t="str">
        <f>'Rekapitulace stavby'!AN13</f>
        <v>Vyplň údaj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7" t="s">
        <v>28</v>
      </c>
      <c r="J18" s="36" t="str">
        <f>'Rekapitulace stavby'!AN14</f>
        <v>Vyplň údaj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7" t="s">
        <v>31</v>
      </c>
      <c r="E20" s="41"/>
      <c r="F20" s="41"/>
      <c r="G20" s="41"/>
      <c r="H20" s="41"/>
      <c r="I20" s="147" t="s">
        <v>26</v>
      </c>
      <c r="J20" s="136" t="s">
        <v>19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7" t="s">
        <v>28</v>
      </c>
      <c r="J21" s="136" t="s">
        <v>19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7" t="s">
        <v>34</v>
      </c>
      <c r="E23" s="41"/>
      <c r="F23" s="41"/>
      <c r="G23" s="41"/>
      <c r="H23" s="41"/>
      <c r="I23" s="147" t="s">
        <v>26</v>
      </c>
      <c r="J23" s="136" t="s">
        <v>19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35</v>
      </c>
      <c r="F24" s="41"/>
      <c r="G24" s="41"/>
      <c r="H24" s="41"/>
      <c r="I24" s="147" t="s">
        <v>28</v>
      </c>
      <c r="J24" s="136" t="s">
        <v>19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7" t="s">
        <v>36</v>
      </c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2"/>
      <c r="B27" s="153"/>
      <c r="C27" s="152"/>
      <c r="D27" s="152"/>
      <c r="E27" s="154" t="s">
        <v>37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6"/>
      <c r="E29" s="156"/>
      <c r="F29" s="156"/>
      <c r="G29" s="156"/>
      <c r="H29" s="156"/>
      <c r="I29" s="156"/>
      <c r="J29" s="156"/>
      <c r="K29" s="156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7" t="s">
        <v>38</v>
      </c>
      <c r="E30" s="41"/>
      <c r="F30" s="41"/>
      <c r="G30" s="41"/>
      <c r="H30" s="41"/>
      <c r="I30" s="41"/>
      <c r="J30" s="158">
        <f>ROUND(J115, 2)</f>
        <v>0</v>
      </c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9" t="s">
        <v>40</v>
      </c>
      <c r="G32" s="41"/>
      <c r="H32" s="41"/>
      <c r="I32" s="159" t="s">
        <v>39</v>
      </c>
      <c r="J32" s="159" t="s">
        <v>41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60" t="s">
        <v>42</v>
      </c>
      <c r="E33" s="147" t="s">
        <v>43</v>
      </c>
      <c r="F33" s="161">
        <f>ROUND((SUM(BE115:BE943)),  2)</f>
        <v>0</v>
      </c>
      <c r="G33" s="41"/>
      <c r="H33" s="41"/>
      <c r="I33" s="162">
        <v>0.20999999999999999</v>
      </c>
      <c r="J33" s="161">
        <f>ROUND(((SUM(BE115:BE943))*I33),  2)</f>
        <v>0</v>
      </c>
      <c r="K33" s="41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7" t="s">
        <v>44</v>
      </c>
      <c r="F34" s="161">
        <f>ROUND((SUM(BF115:BF943)),  2)</f>
        <v>0</v>
      </c>
      <c r="G34" s="41"/>
      <c r="H34" s="41"/>
      <c r="I34" s="162">
        <v>0.14999999999999999</v>
      </c>
      <c r="J34" s="161">
        <f>ROUND(((SUM(BF115:BF943))*I34), 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7" t="s">
        <v>45</v>
      </c>
      <c r="F35" s="161">
        <f>ROUND((SUM(BG115:BG943)),  2)</f>
        <v>0</v>
      </c>
      <c r="G35" s="41"/>
      <c r="H35" s="41"/>
      <c r="I35" s="162">
        <v>0.20999999999999999</v>
      </c>
      <c r="J35" s="161">
        <f>0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7" t="s">
        <v>46</v>
      </c>
      <c r="F36" s="161">
        <f>ROUND((SUM(BH115:BH943)),  2)</f>
        <v>0</v>
      </c>
      <c r="G36" s="41"/>
      <c r="H36" s="41"/>
      <c r="I36" s="162">
        <v>0.14999999999999999</v>
      </c>
      <c r="J36" s="161">
        <f>0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7" t="s">
        <v>47</v>
      </c>
      <c r="F37" s="161">
        <f>ROUND((SUM(BI115:BI943)),  2)</f>
        <v>0</v>
      </c>
      <c r="G37" s="41"/>
      <c r="H37" s="41"/>
      <c r="I37" s="162">
        <v>0</v>
      </c>
      <c r="J37" s="161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5"/>
      <c r="J39" s="168">
        <f>SUM(J30:J37)</f>
        <v>0</v>
      </c>
      <c r="K39" s="169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70"/>
      <c r="C40" s="171"/>
      <c r="D40" s="171"/>
      <c r="E40" s="171"/>
      <c r="F40" s="171"/>
      <c r="G40" s="171"/>
      <c r="H40" s="171"/>
      <c r="I40" s="171"/>
      <c r="J40" s="171"/>
      <c r="K40" s="17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2"/>
      <c r="C44" s="173"/>
      <c r="D44" s="173"/>
      <c r="E44" s="173"/>
      <c r="F44" s="173"/>
      <c r="G44" s="173"/>
      <c r="H44" s="173"/>
      <c r="I44" s="173"/>
      <c r="J44" s="173"/>
      <c r="K44" s="173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122</v>
      </c>
      <c r="D45" s="43"/>
      <c r="E45" s="43"/>
      <c r="F45" s="43"/>
      <c r="G45" s="43"/>
      <c r="H45" s="43"/>
      <c r="I45" s="43"/>
      <c r="J45" s="43"/>
      <c r="K45" s="43"/>
      <c r="L45" s="149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PŘÍSTAVBA DVOU TŘÍD MŠ LAZARETNÍ</v>
      </c>
      <c r="F48" s="35"/>
      <c r="G48" s="35"/>
      <c r="H48" s="35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120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D.1.1 - ARCHITEKTONICKO-STAVEBNÍ ŘEŠENÍ </v>
      </c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Lazaretní 25, 312 00 Plzeň</v>
      </c>
      <c r="G52" s="43"/>
      <c r="H52" s="43"/>
      <c r="I52" s="35" t="s">
        <v>23</v>
      </c>
      <c r="J52" s="75" t="str">
        <f>IF(J12="","",J12)</f>
        <v>15. 6. 2021</v>
      </c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ZŠ a MŠ Lazaretní 25, Plzeň </v>
      </c>
      <c r="G54" s="43"/>
      <c r="H54" s="43"/>
      <c r="I54" s="35" t="s">
        <v>31</v>
      </c>
      <c r="J54" s="39" t="str">
        <f>E21</f>
        <v>projectstudio8 s.r.o.</v>
      </c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Michal Jirka </v>
      </c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123</v>
      </c>
      <c r="D57" s="176"/>
      <c r="E57" s="176"/>
      <c r="F57" s="176"/>
      <c r="G57" s="176"/>
      <c r="H57" s="176"/>
      <c r="I57" s="176"/>
      <c r="J57" s="177" t="s">
        <v>124</v>
      </c>
      <c r="K57" s="176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8" t="s">
        <v>70</v>
      </c>
      <c r="D59" s="43"/>
      <c r="E59" s="43"/>
      <c r="F59" s="43"/>
      <c r="G59" s="43"/>
      <c r="H59" s="43"/>
      <c r="I59" s="43"/>
      <c r="J59" s="105">
        <f>J115</f>
        <v>0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125</v>
      </c>
    </row>
    <row r="60" s="9" customFormat="1" ht="24.96" customHeight="1">
      <c r="A60" s="9"/>
      <c r="B60" s="179"/>
      <c r="C60" s="180"/>
      <c r="D60" s="181" t="s">
        <v>126</v>
      </c>
      <c r="E60" s="182"/>
      <c r="F60" s="182"/>
      <c r="G60" s="182"/>
      <c r="H60" s="182"/>
      <c r="I60" s="182"/>
      <c r="J60" s="183">
        <f>J116</f>
        <v>0</v>
      </c>
      <c r="K60" s="180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28"/>
      <c r="D61" s="186" t="s">
        <v>127</v>
      </c>
      <c r="E61" s="187"/>
      <c r="F61" s="187"/>
      <c r="G61" s="187"/>
      <c r="H61" s="187"/>
      <c r="I61" s="187"/>
      <c r="J61" s="188">
        <f>J117</f>
        <v>0</v>
      </c>
      <c r="K61" s="128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28"/>
      <c r="D62" s="186" t="s">
        <v>128</v>
      </c>
      <c r="E62" s="187"/>
      <c r="F62" s="187"/>
      <c r="G62" s="187"/>
      <c r="H62" s="187"/>
      <c r="I62" s="187"/>
      <c r="J62" s="188">
        <f>J152</f>
        <v>0</v>
      </c>
      <c r="K62" s="128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28"/>
      <c r="D63" s="186" t="s">
        <v>129</v>
      </c>
      <c r="E63" s="187"/>
      <c r="F63" s="187"/>
      <c r="G63" s="187"/>
      <c r="H63" s="187"/>
      <c r="I63" s="187"/>
      <c r="J63" s="188">
        <f>J175</f>
        <v>0</v>
      </c>
      <c r="K63" s="128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5"/>
      <c r="C64" s="128"/>
      <c r="D64" s="186" t="s">
        <v>130</v>
      </c>
      <c r="E64" s="187"/>
      <c r="F64" s="187"/>
      <c r="G64" s="187"/>
      <c r="H64" s="187"/>
      <c r="I64" s="187"/>
      <c r="J64" s="188">
        <f>J190</f>
        <v>0</v>
      </c>
      <c r="K64" s="128"/>
      <c r="L64" s="18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21.84" customHeight="1">
      <c r="A65" s="10"/>
      <c r="B65" s="185"/>
      <c r="C65" s="128"/>
      <c r="D65" s="186" t="s">
        <v>131</v>
      </c>
      <c r="E65" s="187"/>
      <c r="F65" s="187"/>
      <c r="G65" s="187"/>
      <c r="H65" s="187"/>
      <c r="I65" s="187"/>
      <c r="J65" s="188">
        <f>J191</f>
        <v>0</v>
      </c>
      <c r="K65" s="128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21.84" customHeight="1">
      <c r="A66" s="10"/>
      <c r="B66" s="185"/>
      <c r="C66" s="128"/>
      <c r="D66" s="186" t="s">
        <v>132</v>
      </c>
      <c r="E66" s="187"/>
      <c r="F66" s="187"/>
      <c r="G66" s="187"/>
      <c r="H66" s="187"/>
      <c r="I66" s="187"/>
      <c r="J66" s="188">
        <f>J230</f>
        <v>0</v>
      </c>
      <c r="K66" s="128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21.84" customHeight="1">
      <c r="A67" s="10"/>
      <c r="B67" s="185"/>
      <c r="C67" s="128"/>
      <c r="D67" s="186" t="s">
        <v>133</v>
      </c>
      <c r="E67" s="187"/>
      <c r="F67" s="187"/>
      <c r="G67" s="187"/>
      <c r="H67" s="187"/>
      <c r="I67" s="187"/>
      <c r="J67" s="188">
        <f>J258</f>
        <v>0</v>
      </c>
      <c r="K67" s="128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21.84" customHeight="1">
      <c r="A68" s="10"/>
      <c r="B68" s="185"/>
      <c r="C68" s="128"/>
      <c r="D68" s="186" t="s">
        <v>134</v>
      </c>
      <c r="E68" s="187"/>
      <c r="F68" s="187"/>
      <c r="G68" s="187"/>
      <c r="H68" s="187"/>
      <c r="I68" s="187"/>
      <c r="J68" s="188">
        <f>J344</f>
        <v>0</v>
      </c>
      <c r="K68" s="128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21.84" customHeight="1">
      <c r="A69" s="10"/>
      <c r="B69" s="185"/>
      <c r="C69" s="128"/>
      <c r="D69" s="186" t="s">
        <v>135</v>
      </c>
      <c r="E69" s="187"/>
      <c r="F69" s="187"/>
      <c r="G69" s="187"/>
      <c r="H69" s="187"/>
      <c r="I69" s="187"/>
      <c r="J69" s="188">
        <f>J427</f>
        <v>0</v>
      </c>
      <c r="K69" s="128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21.84" customHeight="1">
      <c r="A70" s="10"/>
      <c r="B70" s="185"/>
      <c r="C70" s="128"/>
      <c r="D70" s="186" t="s">
        <v>136</v>
      </c>
      <c r="E70" s="187"/>
      <c r="F70" s="187"/>
      <c r="G70" s="187"/>
      <c r="H70" s="187"/>
      <c r="I70" s="187"/>
      <c r="J70" s="188">
        <f>J451</f>
        <v>0</v>
      </c>
      <c r="K70" s="128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21.84" customHeight="1">
      <c r="A71" s="10"/>
      <c r="B71" s="185"/>
      <c r="C71" s="128"/>
      <c r="D71" s="186" t="s">
        <v>137</v>
      </c>
      <c r="E71" s="187"/>
      <c r="F71" s="187"/>
      <c r="G71" s="187"/>
      <c r="H71" s="187"/>
      <c r="I71" s="187"/>
      <c r="J71" s="188">
        <f>J477</f>
        <v>0</v>
      </c>
      <c r="K71" s="128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8"/>
      <c r="D72" s="186" t="s">
        <v>138</v>
      </c>
      <c r="E72" s="187"/>
      <c r="F72" s="187"/>
      <c r="G72" s="187"/>
      <c r="H72" s="187"/>
      <c r="I72" s="187"/>
      <c r="J72" s="188">
        <f>J484</f>
        <v>0</v>
      </c>
      <c r="K72" s="128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5"/>
      <c r="C73" s="128"/>
      <c r="D73" s="186" t="s">
        <v>139</v>
      </c>
      <c r="E73" s="187"/>
      <c r="F73" s="187"/>
      <c r="G73" s="187"/>
      <c r="H73" s="187"/>
      <c r="I73" s="187"/>
      <c r="J73" s="188">
        <f>J485</f>
        <v>0</v>
      </c>
      <c r="K73" s="128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5"/>
      <c r="C74" s="128"/>
      <c r="D74" s="186" t="s">
        <v>140</v>
      </c>
      <c r="E74" s="187"/>
      <c r="F74" s="187"/>
      <c r="G74" s="187"/>
      <c r="H74" s="187"/>
      <c r="I74" s="187"/>
      <c r="J74" s="188">
        <f>J491</f>
        <v>0</v>
      </c>
      <c r="K74" s="128"/>
      <c r="L74" s="18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28"/>
      <c r="D75" s="186" t="s">
        <v>141</v>
      </c>
      <c r="E75" s="187"/>
      <c r="F75" s="187"/>
      <c r="G75" s="187"/>
      <c r="H75" s="187"/>
      <c r="I75" s="187"/>
      <c r="J75" s="188">
        <f>J494</f>
        <v>0</v>
      </c>
      <c r="K75" s="128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85"/>
      <c r="C76" s="128"/>
      <c r="D76" s="186" t="s">
        <v>142</v>
      </c>
      <c r="E76" s="187"/>
      <c r="F76" s="187"/>
      <c r="G76" s="187"/>
      <c r="H76" s="187"/>
      <c r="I76" s="187"/>
      <c r="J76" s="188">
        <f>J495</f>
        <v>0</v>
      </c>
      <c r="K76" s="128"/>
      <c r="L76" s="18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85"/>
      <c r="C77" s="128"/>
      <c r="D77" s="186" t="s">
        <v>143</v>
      </c>
      <c r="E77" s="187"/>
      <c r="F77" s="187"/>
      <c r="G77" s="187"/>
      <c r="H77" s="187"/>
      <c r="I77" s="187"/>
      <c r="J77" s="188">
        <f>J503</f>
        <v>0</v>
      </c>
      <c r="K77" s="128"/>
      <c r="L77" s="18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4.88" customHeight="1">
      <c r="A78" s="10"/>
      <c r="B78" s="185"/>
      <c r="C78" s="128"/>
      <c r="D78" s="186" t="s">
        <v>144</v>
      </c>
      <c r="E78" s="187"/>
      <c r="F78" s="187"/>
      <c r="G78" s="187"/>
      <c r="H78" s="187"/>
      <c r="I78" s="187"/>
      <c r="J78" s="188">
        <f>J518</f>
        <v>0</v>
      </c>
      <c r="K78" s="128"/>
      <c r="L78" s="18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4.88" customHeight="1">
      <c r="A79" s="10"/>
      <c r="B79" s="185"/>
      <c r="C79" s="128"/>
      <c r="D79" s="186" t="s">
        <v>145</v>
      </c>
      <c r="E79" s="187"/>
      <c r="F79" s="187"/>
      <c r="G79" s="187"/>
      <c r="H79" s="187"/>
      <c r="I79" s="187"/>
      <c r="J79" s="188">
        <f>J522</f>
        <v>0</v>
      </c>
      <c r="K79" s="128"/>
      <c r="L79" s="18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4.88" customHeight="1">
      <c r="A80" s="10"/>
      <c r="B80" s="185"/>
      <c r="C80" s="128"/>
      <c r="D80" s="186" t="s">
        <v>146</v>
      </c>
      <c r="E80" s="187"/>
      <c r="F80" s="187"/>
      <c r="G80" s="187"/>
      <c r="H80" s="187"/>
      <c r="I80" s="187"/>
      <c r="J80" s="188">
        <f>J531</f>
        <v>0</v>
      </c>
      <c r="K80" s="128"/>
      <c r="L80" s="18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21.84" customHeight="1">
      <c r="A81" s="10"/>
      <c r="B81" s="185"/>
      <c r="C81" s="128"/>
      <c r="D81" s="186" t="s">
        <v>147</v>
      </c>
      <c r="E81" s="187"/>
      <c r="F81" s="187"/>
      <c r="G81" s="187"/>
      <c r="H81" s="187"/>
      <c r="I81" s="187"/>
      <c r="J81" s="188">
        <f>J532</f>
        <v>0</v>
      </c>
      <c r="K81" s="128"/>
      <c r="L81" s="18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21.84" customHeight="1">
      <c r="A82" s="10"/>
      <c r="B82" s="185"/>
      <c r="C82" s="128"/>
      <c r="D82" s="186" t="s">
        <v>148</v>
      </c>
      <c r="E82" s="187"/>
      <c r="F82" s="187"/>
      <c r="G82" s="187"/>
      <c r="H82" s="187"/>
      <c r="I82" s="187"/>
      <c r="J82" s="188">
        <f>J542</f>
        <v>0</v>
      </c>
      <c r="K82" s="128"/>
      <c r="L82" s="18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79"/>
      <c r="C83" s="180"/>
      <c r="D83" s="181" t="s">
        <v>149</v>
      </c>
      <c r="E83" s="182"/>
      <c r="F83" s="182"/>
      <c r="G83" s="182"/>
      <c r="H83" s="182"/>
      <c r="I83" s="182"/>
      <c r="J83" s="183">
        <f>J545</f>
        <v>0</v>
      </c>
      <c r="K83" s="180"/>
      <c r="L83" s="184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85"/>
      <c r="C84" s="128"/>
      <c r="D84" s="186" t="s">
        <v>150</v>
      </c>
      <c r="E84" s="187"/>
      <c r="F84" s="187"/>
      <c r="G84" s="187"/>
      <c r="H84" s="187"/>
      <c r="I84" s="187"/>
      <c r="J84" s="188">
        <f>J546</f>
        <v>0</v>
      </c>
      <c r="K84" s="128"/>
      <c r="L84" s="189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5"/>
      <c r="C85" s="128"/>
      <c r="D85" s="186" t="s">
        <v>151</v>
      </c>
      <c r="E85" s="187"/>
      <c r="F85" s="187"/>
      <c r="G85" s="187"/>
      <c r="H85" s="187"/>
      <c r="I85" s="187"/>
      <c r="J85" s="188">
        <f>J555</f>
        <v>0</v>
      </c>
      <c r="K85" s="128"/>
      <c r="L85" s="189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5"/>
      <c r="C86" s="128"/>
      <c r="D86" s="186" t="s">
        <v>152</v>
      </c>
      <c r="E86" s="187"/>
      <c r="F86" s="187"/>
      <c r="G86" s="187"/>
      <c r="H86" s="187"/>
      <c r="I86" s="187"/>
      <c r="J86" s="188">
        <f>J591</f>
        <v>0</v>
      </c>
      <c r="K86" s="128"/>
      <c r="L86" s="189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5"/>
      <c r="C87" s="128"/>
      <c r="D87" s="186" t="s">
        <v>153</v>
      </c>
      <c r="E87" s="187"/>
      <c r="F87" s="187"/>
      <c r="G87" s="187"/>
      <c r="H87" s="187"/>
      <c r="I87" s="187"/>
      <c r="J87" s="188">
        <f>J691</f>
        <v>0</v>
      </c>
      <c r="K87" s="128"/>
      <c r="L87" s="189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5"/>
      <c r="C88" s="128"/>
      <c r="D88" s="186" t="s">
        <v>154</v>
      </c>
      <c r="E88" s="187"/>
      <c r="F88" s="187"/>
      <c r="G88" s="187"/>
      <c r="H88" s="187"/>
      <c r="I88" s="187"/>
      <c r="J88" s="188">
        <f>J723</f>
        <v>0</v>
      </c>
      <c r="K88" s="128"/>
      <c r="L88" s="189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5"/>
      <c r="C89" s="128"/>
      <c r="D89" s="186" t="s">
        <v>155</v>
      </c>
      <c r="E89" s="187"/>
      <c r="F89" s="187"/>
      <c r="G89" s="187"/>
      <c r="H89" s="187"/>
      <c r="I89" s="187"/>
      <c r="J89" s="188">
        <f>J777</f>
        <v>0</v>
      </c>
      <c r="K89" s="128"/>
      <c r="L89" s="189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85"/>
      <c r="C90" s="128"/>
      <c r="D90" s="186" t="s">
        <v>156</v>
      </c>
      <c r="E90" s="187"/>
      <c r="F90" s="187"/>
      <c r="G90" s="187"/>
      <c r="H90" s="187"/>
      <c r="I90" s="187"/>
      <c r="J90" s="188">
        <f>J862</f>
        <v>0</v>
      </c>
      <c r="K90" s="128"/>
      <c r="L90" s="189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85"/>
      <c r="C91" s="128"/>
      <c r="D91" s="186" t="s">
        <v>157</v>
      </c>
      <c r="E91" s="187"/>
      <c r="F91" s="187"/>
      <c r="G91" s="187"/>
      <c r="H91" s="187"/>
      <c r="I91" s="187"/>
      <c r="J91" s="188">
        <f>J882</f>
        <v>0</v>
      </c>
      <c r="K91" s="128"/>
      <c r="L91" s="189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85"/>
      <c r="C92" s="128"/>
      <c r="D92" s="186" t="s">
        <v>158</v>
      </c>
      <c r="E92" s="187"/>
      <c r="F92" s="187"/>
      <c r="G92" s="187"/>
      <c r="H92" s="187"/>
      <c r="I92" s="187"/>
      <c r="J92" s="188">
        <f>J902</f>
        <v>0</v>
      </c>
      <c r="K92" s="128"/>
      <c r="L92" s="189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5"/>
      <c r="C93" s="128"/>
      <c r="D93" s="186" t="s">
        <v>159</v>
      </c>
      <c r="E93" s="187"/>
      <c r="F93" s="187"/>
      <c r="G93" s="187"/>
      <c r="H93" s="187"/>
      <c r="I93" s="187"/>
      <c r="J93" s="188">
        <f>J915</f>
        <v>0</v>
      </c>
      <c r="K93" s="128"/>
      <c r="L93" s="189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5"/>
      <c r="C94" s="128"/>
      <c r="D94" s="186" t="s">
        <v>160</v>
      </c>
      <c r="E94" s="187"/>
      <c r="F94" s="187"/>
      <c r="G94" s="187"/>
      <c r="H94" s="187"/>
      <c r="I94" s="187"/>
      <c r="J94" s="188">
        <f>J919</f>
        <v>0</v>
      </c>
      <c r="K94" s="128"/>
      <c r="L94" s="189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85"/>
      <c r="C95" s="128"/>
      <c r="D95" s="186" t="s">
        <v>161</v>
      </c>
      <c r="E95" s="187"/>
      <c r="F95" s="187"/>
      <c r="G95" s="187"/>
      <c r="H95" s="187"/>
      <c r="I95" s="187"/>
      <c r="J95" s="188">
        <f>J935</f>
        <v>0</v>
      </c>
      <c r="K95" s="128"/>
      <c r="L95" s="189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2" customFormat="1" ht="21.84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6.96" customHeight="1">
      <c r="A97" s="41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101" s="2" customFormat="1" ht="6.96" customHeight="1">
      <c r="A101" s="41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149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24.96" customHeight="1">
      <c r="A102" s="41"/>
      <c r="B102" s="42"/>
      <c r="C102" s="26" t="s">
        <v>162</v>
      </c>
      <c r="D102" s="43"/>
      <c r="E102" s="43"/>
      <c r="F102" s="43"/>
      <c r="G102" s="43"/>
      <c r="H102" s="43"/>
      <c r="I102" s="43"/>
      <c r="J102" s="43"/>
      <c r="K102" s="43"/>
      <c r="L102" s="149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6.96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149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2" customHeight="1">
      <c r="A104" s="41"/>
      <c r="B104" s="42"/>
      <c r="C104" s="35" t="s">
        <v>16</v>
      </c>
      <c r="D104" s="43"/>
      <c r="E104" s="43"/>
      <c r="F104" s="43"/>
      <c r="G104" s="43"/>
      <c r="H104" s="43"/>
      <c r="I104" s="43"/>
      <c r="J104" s="43"/>
      <c r="K104" s="43"/>
      <c r="L104" s="149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6.5" customHeight="1">
      <c r="A105" s="41"/>
      <c r="B105" s="42"/>
      <c r="C105" s="43"/>
      <c r="D105" s="43"/>
      <c r="E105" s="174" t="str">
        <f>E7</f>
        <v>PŘÍSTAVBA DVOU TŘÍD MŠ LAZARETNÍ</v>
      </c>
      <c r="F105" s="35"/>
      <c r="G105" s="35"/>
      <c r="H105" s="35"/>
      <c r="I105" s="43"/>
      <c r="J105" s="43"/>
      <c r="K105" s="43"/>
      <c r="L105" s="149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2" customHeight="1">
      <c r="A106" s="41"/>
      <c r="B106" s="42"/>
      <c r="C106" s="35" t="s">
        <v>120</v>
      </c>
      <c r="D106" s="43"/>
      <c r="E106" s="43"/>
      <c r="F106" s="43"/>
      <c r="G106" s="43"/>
      <c r="H106" s="43"/>
      <c r="I106" s="43"/>
      <c r="J106" s="43"/>
      <c r="K106" s="43"/>
      <c r="L106" s="149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6.5" customHeight="1">
      <c r="A107" s="41"/>
      <c r="B107" s="42"/>
      <c r="C107" s="43"/>
      <c r="D107" s="43"/>
      <c r="E107" s="72" t="str">
        <f>E9</f>
        <v xml:space="preserve">D.1.1 - ARCHITEKTONICKO-STAVEBNÍ ŘEŠENÍ </v>
      </c>
      <c r="F107" s="43"/>
      <c r="G107" s="43"/>
      <c r="H107" s="43"/>
      <c r="I107" s="43"/>
      <c r="J107" s="43"/>
      <c r="K107" s="43"/>
      <c r="L107" s="149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6.96" customHeight="1">
      <c r="A108" s="41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149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2" customHeight="1">
      <c r="A109" s="41"/>
      <c r="B109" s="42"/>
      <c r="C109" s="35" t="s">
        <v>21</v>
      </c>
      <c r="D109" s="43"/>
      <c r="E109" s="43"/>
      <c r="F109" s="30" t="str">
        <f>F12</f>
        <v>Lazaretní 25, 312 00 Plzeň</v>
      </c>
      <c r="G109" s="43"/>
      <c r="H109" s="43"/>
      <c r="I109" s="35" t="s">
        <v>23</v>
      </c>
      <c r="J109" s="75" t="str">
        <f>IF(J12="","",J12)</f>
        <v>15. 6. 2021</v>
      </c>
      <c r="K109" s="43"/>
      <c r="L109" s="149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6.96" customHeight="1">
      <c r="A110" s="41"/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149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15.15" customHeight="1">
      <c r="A111" s="41"/>
      <c r="B111" s="42"/>
      <c r="C111" s="35" t="s">
        <v>25</v>
      </c>
      <c r="D111" s="43"/>
      <c r="E111" s="43"/>
      <c r="F111" s="30" t="str">
        <f>E15</f>
        <v xml:space="preserve">ZŠ a MŠ Lazaretní 25, Plzeň </v>
      </c>
      <c r="G111" s="43"/>
      <c r="H111" s="43"/>
      <c r="I111" s="35" t="s">
        <v>31</v>
      </c>
      <c r="J111" s="39" t="str">
        <f>E21</f>
        <v>projectstudio8 s.r.o.</v>
      </c>
      <c r="K111" s="43"/>
      <c r="L111" s="149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15.15" customHeight="1">
      <c r="A112" s="41"/>
      <c r="B112" s="42"/>
      <c r="C112" s="35" t="s">
        <v>29</v>
      </c>
      <c r="D112" s="43"/>
      <c r="E112" s="43"/>
      <c r="F112" s="30" t="str">
        <f>IF(E18="","",E18)</f>
        <v>Vyplň údaj</v>
      </c>
      <c r="G112" s="43"/>
      <c r="H112" s="43"/>
      <c r="I112" s="35" t="s">
        <v>34</v>
      </c>
      <c r="J112" s="39" t="str">
        <f>E24</f>
        <v xml:space="preserve">Michal Jirka </v>
      </c>
      <c r="K112" s="43"/>
      <c r="L112" s="149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2" customFormat="1" ht="10.32" customHeight="1">
      <c r="A113" s="41"/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149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4" s="11" customFormat="1" ht="29.28" customHeight="1">
      <c r="A114" s="190"/>
      <c r="B114" s="191"/>
      <c r="C114" s="192" t="s">
        <v>163</v>
      </c>
      <c r="D114" s="193" t="s">
        <v>57</v>
      </c>
      <c r="E114" s="193" t="s">
        <v>53</v>
      </c>
      <c r="F114" s="193" t="s">
        <v>54</v>
      </c>
      <c r="G114" s="193" t="s">
        <v>164</v>
      </c>
      <c r="H114" s="193" t="s">
        <v>165</v>
      </c>
      <c r="I114" s="193" t="s">
        <v>166</v>
      </c>
      <c r="J114" s="193" t="s">
        <v>124</v>
      </c>
      <c r="K114" s="194" t="s">
        <v>167</v>
      </c>
      <c r="L114" s="195"/>
      <c r="M114" s="95" t="s">
        <v>19</v>
      </c>
      <c r="N114" s="96" t="s">
        <v>42</v>
      </c>
      <c r="O114" s="96" t="s">
        <v>168</v>
      </c>
      <c r="P114" s="96" t="s">
        <v>169</v>
      </c>
      <c r="Q114" s="96" t="s">
        <v>170</v>
      </c>
      <c r="R114" s="96" t="s">
        <v>171</v>
      </c>
      <c r="S114" s="96" t="s">
        <v>172</v>
      </c>
      <c r="T114" s="97" t="s">
        <v>173</v>
      </c>
      <c r="U114" s="190"/>
      <c r="V114" s="190"/>
      <c r="W114" s="190"/>
      <c r="X114" s="190"/>
      <c r="Y114" s="190"/>
      <c r="Z114" s="190"/>
      <c r="AA114" s="190"/>
      <c r="AB114" s="190"/>
      <c r="AC114" s="190"/>
      <c r="AD114" s="190"/>
      <c r="AE114" s="190"/>
    </row>
    <row r="115" s="2" customFormat="1" ht="22.8" customHeight="1">
      <c r="A115" s="41"/>
      <c r="B115" s="42"/>
      <c r="C115" s="102" t="s">
        <v>174</v>
      </c>
      <c r="D115" s="43"/>
      <c r="E115" s="43"/>
      <c r="F115" s="43"/>
      <c r="G115" s="43"/>
      <c r="H115" s="43"/>
      <c r="I115" s="43"/>
      <c r="J115" s="196">
        <f>BK115</f>
        <v>0</v>
      </c>
      <c r="K115" s="43"/>
      <c r="L115" s="47"/>
      <c r="M115" s="98"/>
      <c r="N115" s="197"/>
      <c r="O115" s="99"/>
      <c r="P115" s="198">
        <f>P116+P545</f>
        <v>0</v>
      </c>
      <c r="Q115" s="99"/>
      <c r="R115" s="198">
        <f>R116+R545</f>
        <v>86.86923658000002</v>
      </c>
      <c r="S115" s="99"/>
      <c r="T115" s="199">
        <f>T116+T545</f>
        <v>1.1060485999999998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71</v>
      </c>
      <c r="AU115" s="20" t="s">
        <v>125</v>
      </c>
      <c r="BK115" s="200">
        <f>BK116+BK545</f>
        <v>0</v>
      </c>
    </row>
    <row r="116" s="12" customFormat="1" ht="25.92" customHeight="1">
      <c r="A116" s="12"/>
      <c r="B116" s="201"/>
      <c r="C116" s="202"/>
      <c r="D116" s="203" t="s">
        <v>71</v>
      </c>
      <c r="E116" s="204" t="s">
        <v>175</v>
      </c>
      <c r="F116" s="204" t="s">
        <v>176</v>
      </c>
      <c r="G116" s="202"/>
      <c r="H116" s="202"/>
      <c r="I116" s="205"/>
      <c r="J116" s="206">
        <f>BK116</f>
        <v>0</v>
      </c>
      <c r="K116" s="202"/>
      <c r="L116" s="207"/>
      <c r="M116" s="208"/>
      <c r="N116" s="209"/>
      <c r="O116" s="209"/>
      <c r="P116" s="210">
        <f>P117+P152+P175+P484+P494</f>
        <v>0</v>
      </c>
      <c r="Q116" s="209"/>
      <c r="R116" s="210">
        <f>R117+R152+R175+R484+R494</f>
        <v>67.996806730000017</v>
      </c>
      <c r="S116" s="209"/>
      <c r="T116" s="211">
        <f>T117+T152+T175+T484+T494</f>
        <v>0.90226399999999995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2" t="s">
        <v>80</v>
      </c>
      <c r="AT116" s="213" t="s">
        <v>71</v>
      </c>
      <c r="AU116" s="213" t="s">
        <v>72</v>
      </c>
      <c r="AY116" s="212" t="s">
        <v>177</v>
      </c>
      <c r="BK116" s="214">
        <f>BK117+BK152+BK175+BK484+BK494</f>
        <v>0</v>
      </c>
    </row>
    <row r="117" s="12" customFormat="1" ht="22.8" customHeight="1">
      <c r="A117" s="12"/>
      <c r="B117" s="201"/>
      <c r="C117" s="202"/>
      <c r="D117" s="203" t="s">
        <v>71</v>
      </c>
      <c r="E117" s="215" t="s">
        <v>80</v>
      </c>
      <c r="F117" s="215" t="s">
        <v>178</v>
      </c>
      <c r="G117" s="202"/>
      <c r="H117" s="202"/>
      <c r="I117" s="205"/>
      <c r="J117" s="216">
        <f>BK117</f>
        <v>0</v>
      </c>
      <c r="K117" s="202"/>
      <c r="L117" s="207"/>
      <c r="M117" s="208"/>
      <c r="N117" s="209"/>
      <c r="O117" s="209"/>
      <c r="P117" s="210">
        <f>SUM(P118:P151)</f>
        <v>0</v>
      </c>
      <c r="Q117" s="209"/>
      <c r="R117" s="210">
        <f>SUM(R118:R151)</f>
        <v>0</v>
      </c>
      <c r="S117" s="209"/>
      <c r="T117" s="211">
        <f>SUM(T118:T151)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2" t="s">
        <v>80</v>
      </c>
      <c r="AT117" s="213" t="s">
        <v>71</v>
      </c>
      <c r="AU117" s="213" t="s">
        <v>80</v>
      </c>
      <c r="AY117" s="212" t="s">
        <v>177</v>
      </c>
      <c r="BK117" s="214">
        <f>SUM(BK118:BK151)</f>
        <v>0</v>
      </c>
    </row>
    <row r="118" s="2" customFormat="1">
      <c r="A118" s="41"/>
      <c r="B118" s="42"/>
      <c r="C118" s="217" t="s">
        <v>80</v>
      </c>
      <c r="D118" s="217" t="s">
        <v>179</v>
      </c>
      <c r="E118" s="218" t="s">
        <v>180</v>
      </c>
      <c r="F118" s="219" t="s">
        <v>181</v>
      </c>
      <c r="G118" s="220" t="s">
        <v>182</v>
      </c>
      <c r="H118" s="221">
        <v>207.38</v>
      </c>
      <c r="I118" s="222"/>
      <c r="J118" s="223">
        <f>ROUND(I118*H118,2)</f>
        <v>0</v>
      </c>
      <c r="K118" s="219" t="s">
        <v>183</v>
      </c>
      <c r="L118" s="47"/>
      <c r="M118" s="224" t="s">
        <v>19</v>
      </c>
      <c r="N118" s="225" t="s">
        <v>43</v>
      </c>
      <c r="O118" s="87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8" t="s">
        <v>184</v>
      </c>
      <c r="AT118" s="228" t="s">
        <v>179</v>
      </c>
      <c r="AU118" s="228" t="s">
        <v>82</v>
      </c>
      <c r="AY118" s="20" t="s">
        <v>177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0" t="s">
        <v>80</v>
      </c>
      <c r="BK118" s="229">
        <f>ROUND(I118*H118,2)</f>
        <v>0</v>
      </c>
      <c r="BL118" s="20" t="s">
        <v>184</v>
      </c>
      <c r="BM118" s="228" t="s">
        <v>185</v>
      </c>
    </row>
    <row r="119" s="2" customFormat="1">
      <c r="A119" s="41"/>
      <c r="B119" s="42"/>
      <c r="C119" s="43"/>
      <c r="D119" s="230" t="s">
        <v>186</v>
      </c>
      <c r="E119" s="43"/>
      <c r="F119" s="231" t="s">
        <v>187</v>
      </c>
      <c r="G119" s="43"/>
      <c r="H119" s="43"/>
      <c r="I119" s="232"/>
      <c r="J119" s="43"/>
      <c r="K119" s="43"/>
      <c r="L119" s="47"/>
      <c r="M119" s="233"/>
      <c r="N119" s="23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186</v>
      </c>
      <c r="AU119" s="20" t="s">
        <v>82</v>
      </c>
    </row>
    <row r="120" s="13" customFormat="1">
      <c r="A120" s="13"/>
      <c r="B120" s="235"/>
      <c r="C120" s="236"/>
      <c r="D120" s="230" t="s">
        <v>188</v>
      </c>
      <c r="E120" s="237" t="s">
        <v>19</v>
      </c>
      <c r="F120" s="238" t="s">
        <v>189</v>
      </c>
      <c r="G120" s="236"/>
      <c r="H120" s="239">
        <v>207.38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188</v>
      </c>
      <c r="AU120" s="245" t="s">
        <v>82</v>
      </c>
      <c r="AV120" s="13" t="s">
        <v>82</v>
      </c>
      <c r="AW120" s="13" t="s">
        <v>33</v>
      </c>
      <c r="AX120" s="13" t="s">
        <v>80</v>
      </c>
      <c r="AY120" s="245" t="s">
        <v>177</v>
      </c>
    </row>
    <row r="121" s="2" customFormat="1" ht="16.5" customHeight="1">
      <c r="A121" s="41"/>
      <c r="B121" s="42"/>
      <c r="C121" s="217" t="s">
        <v>82</v>
      </c>
      <c r="D121" s="217" t="s">
        <v>179</v>
      </c>
      <c r="E121" s="218" t="s">
        <v>190</v>
      </c>
      <c r="F121" s="219" t="s">
        <v>191</v>
      </c>
      <c r="G121" s="220" t="s">
        <v>182</v>
      </c>
      <c r="H121" s="221">
        <v>207.38</v>
      </c>
      <c r="I121" s="222"/>
      <c r="J121" s="223">
        <f>ROUND(I121*H121,2)</f>
        <v>0</v>
      </c>
      <c r="K121" s="219" t="s">
        <v>183</v>
      </c>
      <c r="L121" s="47"/>
      <c r="M121" s="224" t="s">
        <v>19</v>
      </c>
      <c r="N121" s="225" t="s">
        <v>43</v>
      </c>
      <c r="O121" s="87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184</v>
      </c>
      <c r="AT121" s="228" t="s">
        <v>179</v>
      </c>
      <c r="AU121" s="228" t="s">
        <v>82</v>
      </c>
      <c r="AY121" s="20" t="s">
        <v>177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0" t="s">
        <v>80</v>
      </c>
      <c r="BK121" s="229">
        <f>ROUND(I121*H121,2)</f>
        <v>0</v>
      </c>
      <c r="BL121" s="20" t="s">
        <v>184</v>
      </c>
      <c r="BM121" s="228" t="s">
        <v>192</v>
      </c>
    </row>
    <row r="122" s="2" customFormat="1">
      <c r="A122" s="41"/>
      <c r="B122" s="42"/>
      <c r="C122" s="43"/>
      <c r="D122" s="230" t="s">
        <v>186</v>
      </c>
      <c r="E122" s="43"/>
      <c r="F122" s="231" t="s">
        <v>191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186</v>
      </c>
      <c r="AU122" s="20" t="s">
        <v>82</v>
      </c>
    </row>
    <row r="123" s="2" customFormat="1" ht="16.5" customHeight="1">
      <c r="A123" s="41"/>
      <c r="B123" s="42"/>
      <c r="C123" s="217" t="s">
        <v>101</v>
      </c>
      <c r="D123" s="217" t="s">
        <v>179</v>
      </c>
      <c r="E123" s="218" t="s">
        <v>193</v>
      </c>
      <c r="F123" s="219" t="s">
        <v>194</v>
      </c>
      <c r="G123" s="220" t="s">
        <v>195</v>
      </c>
      <c r="H123" s="221">
        <v>2</v>
      </c>
      <c r="I123" s="222"/>
      <c r="J123" s="223">
        <f>ROUND(I123*H123,2)</f>
        <v>0</v>
      </c>
      <c r="K123" s="219" t="s">
        <v>196</v>
      </c>
      <c r="L123" s="47"/>
      <c r="M123" s="224" t="s">
        <v>19</v>
      </c>
      <c r="N123" s="225" t="s">
        <v>43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184</v>
      </c>
      <c r="AT123" s="228" t="s">
        <v>179</v>
      </c>
      <c r="AU123" s="228" t="s">
        <v>82</v>
      </c>
      <c r="AY123" s="20" t="s">
        <v>177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80</v>
      </c>
      <c r="BK123" s="229">
        <f>ROUND(I123*H123,2)</f>
        <v>0</v>
      </c>
      <c r="BL123" s="20" t="s">
        <v>184</v>
      </c>
      <c r="BM123" s="228" t="s">
        <v>197</v>
      </c>
    </row>
    <row r="124" s="2" customFormat="1">
      <c r="A124" s="41"/>
      <c r="B124" s="42"/>
      <c r="C124" s="43"/>
      <c r="D124" s="230" t="s">
        <v>186</v>
      </c>
      <c r="E124" s="43"/>
      <c r="F124" s="231" t="s">
        <v>194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186</v>
      </c>
      <c r="AU124" s="20" t="s">
        <v>82</v>
      </c>
    </row>
    <row r="125" s="2" customFormat="1" ht="16.5" customHeight="1">
      <c r="A125" s="41"/>
      <c r="B125" s="42"/>
      <c r="C125" s="217" t="s">
        <v>184</v>
      </c>
      <c r="D125" s="217" t="s">
        <v>179</v>
      </c>
      <c r="E125" s="218" t="s">
        <v>198</v>
      </c>
      <c r="F125" s="219" t="s">
        <v>199</v>
      </c>
      <c r="G125" s="220" t="s">
        <v>195</v>
      </c>
      <c r="H125" s="221">
        <v>1</v>
      </c>
      <c r="I125" s="222"/>
      <c r="J125" s="223">
        <f>ROUND(I125*H125,2)</f>
        <v>0</v>
      </c>
      <c r="K125" s="219" t="s">
        <v>196</v>
      </c>
      <c r="L125" s="47"/>
      <c r="M125" s="224" t="s">
        <v>19</v>
      </c>
      <c r="N125" s="225" t="s">
        <v>43</v>
      </c>
      <c r="O125" s="87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184</v>
      </c>
      <c r="AT125" s="228" t="s">
        <v>179</v>
      </c>
      <c r="AU125" s="228" t="s">
        <v>82</v>
      </c>
      <c r="AY125" s="20" t="s">
        <v>177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80</v>
      </c>
      <c r="BK125" s="229">
        <f>ROUND(I125*H125,2)</f>
        <v>0</v>
      </c>
      <c r="BL125" s="20" t="s">
        <v>184</v>
      </c>
      <c r="BM125" s="228" t="s">
        <v>200</v>
      </c>
    </row>
    <row r="126" s="2" customFormat="1">
      <c r="A126" s="41"/>
      <c r="B126" s="42"/>
      <c r="C126" s="43"/>
      <c r="D126" s="230" t="s">
        <v>186</v>
      </c>
      <c r="E126" s="43"/>
      <c r="F126" s="231" t="s">
        <v>199</v>
      </c>
      <c r="G126" s="43"/>
      <c r="H126" s="43"/>
      <c r="I126" s="232"/>
      <c r="J126" s="43"/>
      <c r="K126" s="43"/>
      <c r="L126" s="47"/>
      <c r="M126" s="233"/>
      <c r="N126" s="23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186</v>
      </c>
      <c r="AU126" s="20" t="s">
        <v>82</v>
      </c>
    </row>
    <row r="127" s="2" customFormat="1" ht="16.5" customHeight="1">
      <c r="A127" s="41"/>
      <c r="B127" s="42"/>
      <c r="C127" s="217" t="s">
        <v>201</v>
      </c>
      <c r="D127" s="217" t="s">
        <v>179</v>
      </c>
      <c r="E127" s="218" t="s">
        <v>202</v>
      </c>
      <c r="F127" s="219" t="s">
        <v>203</v>
      </c>
      <c r="G127" s="220" t="s">
        <v>195</v>
      </c>
      <c r="H127" s="221">
        <v>3</v>
      </c>
      <c r="I127" s="222"/>
      <c r="J127" s="223">
        <f>ROUND(I127*H127,2)</f>
        <v>0</v>
      </c>
      <c r="K127" s="219" t="s">
        <v>183</v>
      </c>
      <c r="L127" s="47"/>
      <c r="M127" s="224" t="s">
        <v>19</v>
      </c>
      <c r="N127" s="225" t="s">
        <v>43</v>
      </c>
      <c r="O127" s="87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184</v>
      </c>
      <c r="AT127" s="228" t="s">
        <v>179</v>
      </c>
      <c r="AU127" s="228" t="s">
        <v>82</v>
      </c>
      <c r="AY127" s="20" t="s">
        <v>177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0" t="s">
        <v>80</v>
      </c>
      <c r="BK127" s="229">
        <f>ROUND(I127*H127,2)</f>
        <v>0</v>
      </c>
      <c r="BL127" s="20" t="s">
        <v>184</v>
      </c>
      <c r="BM127" s="228" t="s">
        <v>204</v>
      </c>
    </row>
    <row r="128" s="2" customFormat="1">
      <c r="A128" s="41"/>
      <c r="B128" s="42"/>
      <c r="C128" s="43"/>
      <c r="D128" s="230" t="s">
        <v>186</v>
      </c>
      <c r="E128" s="43"/>
      <c r="F128" s="231" t="s">
        <v>205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186</v>
      </c>
      <c r="AU128" s="20" t="s">
        <v>82</v>
      </c>
    </row>
    <row r="129" s="2" customFormat="1" ht="16.5" customHeight="1">
      <c r="A129" s="41"/>
      <c r="B129" s="42"/>
      <c r="C129" s="217" t="s">
        <v>206</v>
      </c>
      <c r="D129" s="217" t="s">
        <v>179</v>
      </c>
      <c r="E129" s="218" t="s">
        <v>207</v>
      </c>
      <c r="F129" s="219" t="s">
        <v>208</v>
      </c>
      <c r="G129" s="220" t="s">
        <v>195</v>
      </c>
      <c r="H129" s="221">
        <v>3</v>
      </c>
      <c r="I129" s="222"/>
      <c r="J129" s="223">
        <f>ROUND(I129*H129,2)</f>
        <v>0</v>
      </c>
      <c r="K129" s="219" t="s">
        <v>183</v>
      </c>
      <c r="L129" s="47"/>
      <c r="M129" s="224" t="s">
        <v>19</v>
      </c>
      <c r="N129" s="225" t="s">
        <v>43</v>
      </c>
      <c r="O129" s="87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184</v>
      </c>
      <c r="AT129" s="228" t="s">
        <v>179</v>
      </c>
      <c r="AU129" s="228" t="s">
        <v>82</v>
      </c>
      <c r="AY129" s="20" t="s">
        <v>177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0" t="s">
        <v>80</v>
      </c>
      <c r="BK129" s="229">
        <f>ROUND(I129*H129,2)</f>
        <v>0</v>
      </c>
      <c r="BL129" s="20" t="s">
        <v>184</v>
      </c>
      <c r="BM129" s="228" t="s">
        <v>209</v>
      </c>
    </row>
    <row r="130" s="2" customFormat="1">
      <c r="A130" s="41"/>
      <c r="B130" s="42"/>
      <c r="C130" s="43"/>
      <c r="D130" s="230" t="s">
        <v>186</v>
      </c>
      <c r="E130" s="43"/>
      <c r="F130" s="231" t="s">
        <v>210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186</v>
      </c>
      <c r="AU130" s="20" t="s">
        <v>82</v>
      </c>
    </row>
    <row r="131" s="2" customFormat="1" ht="16.5" customHeight="1">
      <c r="A131" s="41"/>
      <c r="B131" s="42"/>
      <c r="C131" s="217" t="s">
        <v>211</v>
      </c>
      <c r="D131" s="217" t="s">
        <v>179</v>
      </c>
      <c r="E131" s="218" t="s">
        <v>212</v>
      </c>
      <c r="F131" s="219" t="s">
        <v>213</v>
      </c>
      <c r="G131" s="220" t="s">
        <v>195</v>
      </c>
      <c r="H131" s="221">
        <v>2</v>
      </c>
      <c r="I131" s="222"/>
      <c r="J131" s="223">
        <f>ROUND(I131*H131,2)</f>
        <v>0</v>
      </c>
      <c r="K131" s="219" t="s">
        <v>196</v>
      </c>
      <c r="L131" s="47"/>
      <c r="M131" s="224" t="s">
        <v>19</v>
      </c>
      <c r="N131" s="225" t="s">
        <v>43</v>
      </c>
      <c r="O131" s="87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184</v>
      </c>
      <c r="AT131" s="228" t="s">
        <v>179</v>
      </c>
      <c r="AU131" s="228" t="s">
        <v>82</v>
      </c>
      <c r="AY131" s="20" t="s">
        <v>177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0" t="s">
        <v>80</v>
      </c>
      <c r="BK131" s="229">
        <f>ROUND(I131*H131,2)</f>
        <v>0</v>
      </c>
      <c r="BL131" s="20" t="s">
        <v>184</v>
      </c>
      <c r="BM131" s="228" t="s">
        <v>214</v>
      </c>
    </row>
    <row r="132" s="2" customFormat="1">
      <c r="A132" s="41"/>
      <c r="B132" s="42"/>
      <c r="C132" s="43"/>
      <c r="D132" s="230" t="s">
        <v>186</v>
      </c>
      <c r="E132" s="43"/>
      <c r="F132" s="231" t="s">
        <v>213</v>
      </c>
      <c r="G132" s="43"/>
      <c r="H132" s="43"/>
      <c r="I132" s="232"/>
      <c r="J132" s="43"/>
      <c r="K132" s="43"/>
      <c r="L132" s="47"/>
      <c r="M132" s="233"/>
      <c r="N132" s="23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186</v>
      </c>
      <c r="AU132" s="20" t="s">
        <v>82</v>
      </c>
    </row>
    <row r="133" s="2" customFormat="1" ht="16.5" customHeight="1">
      <c r="A133" s="41"/>
      <c r="B133" s="42"/>
      <c r="C133" s="217" t="s">
        <v>197</v>
      </c>
      <c r="D133" s="217" t="s">
        <v>179</v>
      </c>
      <c r="E133" s="218" t="s">
        <v>215</v>
      </c>
      <c r="F133" s="219" t="s">
        <v>216</v>
      </c>
      <c r="G133" s="220" t="s">
        <v>182</v>
      </c>
      <c r="H133" s="221">
        <v>400</v>
      </c>
      <c r="I133" s="222"/>
      <c r="J133" s="223">
        <f>ROUND(I133*H133,2)</f>
        <v>0</v>
      </c>
      <c r="K133" s="219" t="s">
        <v>183</v>
      </c>
      <c r="L133" s="47"/>
      <c r="M133" s="224" t="s">
        <v>19</v>
      </c>
      <c r="N133" s="225" t="s">
        <v>43</v>
      </c>
      <c r="O133" s="87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184</v>
      </c>
      <c r="AT133" s="228" t="s">
        <v>179</v>
      </c>
      <c r="AU133" s="228" t="s">
        <v>82</v>
      </c>
      <c r="AY133" s="20" t="s">
        <v>177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0" t="s">
        <v>80</v>
      </c>
      <c r="BK133" s="229">
        <f>ROUND(I133*H133,2)</f>
        <v>0</v>
      </c>
      <c r="BL133" s="20" t="s">
        <v>184</v>
      </c>
      <c r="BM133" s="228" t="s">
        <v>217</v>
      </c>
    </row>
    <row r="134" s="2" customFormat="1">
      <c r="A134" s="41"/>
      <c r="B134" s="42"/>
      <c r="C134" s="43"/>
      <c r="D134" s="230" t="s">
        <v>186</v>
      </c>
      <c r="E134" s="43"/>
      <c r="F134" s="231" t="s">
        <v>218</v>
      </c>
      <c r="G134" s="43"/>
      <c r="H134" s="43"/>
      <c r="I134" s="232"/>
      <c r="J134" s="43"/>
      <c r="K134" s="43"/>
      <c r="L134" s="47"/>
      <c r="M134" s="233"/>
      <c r="N134" s="23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186</v>
      </c>
      <c r="AU134" s="20" t="s">
        <v>82</v>
      </c>
    </row>
    <row r="135" s="2" customFormat="1" ht="16.5" customHeight="1">
      <c r="A135" s="41"/>
      <c r="B135" s="42"/>
      <c r="C135" s="217" t="s">
        <v>219</v>
      </c>
      <c r="D135" s="217" t="s">
        <v>179</v>
      </c>
      <c r="E135" s="218" t="s">
        <v>220</v>
      </c>
      <c r="F135" s="219" t="s">
        <v>221</v>
      </c>
      <c r="G135" s="220" t="s">
        <v>222</v>
      </c>
      <c r="H135" s="221">
        <v>56.055999999999997</v>
      </c>
      <c r="I135" s="222"/>
      <c r="J135" s="223">
        <f>ROUND(I135*H135,2)</f>
        <v>0</v>
      </c>
      <c r="K135" s="219" t="s">
        <v>183</v>
      </c>
      <c r="L135" s="47"/>
      <c r="M135" s="224" t="s">
        <v>19</v>
      </c>
      <c r="N135" s="225" t="s">
        <v>43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184</v>
      </c>
      <c r="AT135" s="228" t="s">
        <v>179</v>
      </c>
      <c r="AU135" s="228" t="s">
        <v>82</v>
      </c>
      <c r="AY135" s="20" t="s">
        <v>177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0" t="s">
        <v>80</v>
      </c>
      <c r="BK135" s="229">
        <f>ROUND(I135*H135,2)</f>
        <v>0</v>
      </c>
      <c r="BL135" s="20" t="s">
        <v>184</v>
      </c>
      <c r="BM135" s="228" t="s">
        <v>223</v>
      </c>
    </row>
    <row r="136" s="2" customFormat="1">
      <c r="A136" s="41"/>
      <c r="B136" s="42"/>
      <c r="C136" s="43"/>
      <c r="D136" s="230" t="s">
        <v>186</v>
      </c>
      <c r="E136" s="43"/>
      <c r="F136" s="231" t="s">
        <v>224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186</v>
      </c>
      <c r="AU136" s="20" t="s">
        <v>82</v>
      </c>
    </row>
    <row r="137" s="2" customFormat="1" ht="21.75" customHeight="1">
      <c r="A137" s="41"/>
      <c r="B137" s="42"/>
      <c r="C137" s="217" t="s">
        <v>200</v>
      </c>
      <c r="D137" s="217" t="s">
        <v>179</v>
      </c>
      <c r="E137" s="218" t="s">
        <v>225</v>
      </c>
      <c r="F137" s="219" t="s">
        <v>226</v>
      </c>
      <c r="G137" s="220" t="s">
        <v>222</v>
      </c>
      <c r="H137" s="221">
        <v>56</v>
      </c>
      <c r="I137" s="222"/>
      <c r="J137" s="223">
        <f>ROUND(I137*H137,2)</f>
        <v>0</v>
      </c>
      <c r="K137" s="219" t="s">
        <v>183</v>
      </c>
      <c r="L137" s="47"/>
      <c r="M137" s="224" t="s">
        <v>19</v>
      </c>
      <c r="N137" s="225" t="s">
        <v>43</v>
      </c>
      <c r="O137" s="87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184</v>
      </c>
      <c r="AT137" s="228" t="s">
        <v>179</v>
      </c>
      <c r="AU137" s="228" t="s">
        <v>82</v>
      </c>
      <c r="AY137" s="20" t="s">
        <v>177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0" t="s">
        <v>80</v>
      </c>
      <c r="BK137" s="229">
        <f>ROUND(I137*H137,2)</f>
        <v>0</v>
      </c>
      <c r="BL137" s="20" t="s">
        <v>184</v>
      </c>
      <c r="BM137" s="228" t="s">
        <v>227</v>
      </c>
    </row>
    <row r="138" s="2" customFormat="1">
      <c r="A138" s="41"/>
      <c r="B138" s="42"/>
      <c r="C138" s="43"/>
      <c r="D138" s="230" t="s">
        <v>186</v>
      </c>
      <c r="E138" s="43"/>
      <c r="F138" s="231" t="s">
        <v>228</v>
      </c>
      <c r="G138" s="43"/>
      <c r="H138" s="43"/>
      <c r="I138" s="232"/>
      <c r="J138" s="43"/>
      <c r="K138" s="43"/>
      <c r="L138" s="47"/>
      <c r="M138" s="233"/>
      <c r="N138" s="23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186</v>
      </c>
      <c r="AU138" s="20" t="s">
        <v>82</v>
      </c>
    </row>
    <row r="139" s="2" customFormat="1" ht="16.5" customHeight="1">
      <c r="A139" s="41"/>
      <c r="B139" s="42"/>
      <c r="C139" s="217" t="s">
        <v>229</v>
      </c>
      <c r="D139" s="217" t="s">
        <v>179</v>
      </c>
      <c r="E139" s="218" t="s">
        <v>230</v>
      </c>
      <c r="F139" s="219" t="s">
        <v>231</v>
      </c>
      <c r="G139" s="220" t="s">
        <v>222</v>
      </c>
      <c r="H139" s="221">
        <v>70.006</v>
      </c>
      <c r="I139" s="222"/>
      <c r="J139" s="223">
        <f>ROUND(I139*H139,2)</f>
        <v>0</v>
      </c>
      <c r="K139" s="219" t="s">
        <v>183</v>
      </c>
      <c r="L139" s="47"/>
      <c r="M139" s="224" t="s">
        <v>19</v>
      </c>
      <c r="N139" s="225" t="s">
        <v>43</v>
      </c>
      <c r="O139" s="87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184</v>
      </c>
      <c r="AT139" s="228" t="s">
        <v>179</v>
      </c>
      <c r="AU139" s="228" t="s">
        <v>82</v>
      </c>
      <c r="AY139" s="20" t="s">
        <v>177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0" t="s">
        <v>80</v>
      </c>
      <c r="BK139" s="229">
        <f>ROUND(I139*H139,2)</f>
        <v>0</v>
      </c>
      <c r="BL139" s="20" t="s">
        <v>184</v>
      </c>
      <c r="BM139" s="228" t="s">
        <v>232</v>
      </c>
    </row>
    <row r="140" s="2" customFormat="1">
      <c r="A140" s="41"/>
      <c r="B140" s="42"/>
      <c r="C140" s="43"/>
      <c r="D140" s="230" t="s">
        <v>186</v>
      </c>
      <c r="E140" s="43"/>
      <c r="F140" s="231" t="s">
        <v>233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186</v>
      </c>
      <c r="AU140" s="20" t="s">
        <v>82</v>
      </c>
    </row>
    <row r="141" s="2" customFormat="1" ht="16.5" customHeight="1">
      <c r="A141" s="41"/>
      <c r="B141" s="42"/>
      <c r="C141" s="217" t="s">
        <v>234</v>
      </c>
      <c r="D141" s="217" t="s">
        <v>179</v>
      </c>
      <c r="E141" s="218" t="s">
        <v>235</v>
      </c>
      <c r="F141" s="219" t="s">
        <v>236</v>
      </c>
      <c r="G141" s="220" t="s">
        <v>222</v>
      </c>
      <c r="H141" s="221">
        <v>60</v>
      </c>
      <c r="I141" s="222"/>
      <c r="J141" s="223">
        <f>ROUND(I141*H141,2)</f>
        <v>0</v>
      </c>
      <c r="K141" s="219" t="s">
        <v>183</v>
      </c>
      <c r="L141" s="47"/>
      <c r="M141" s="224" t="s">
        <v>19</v>
      </c>
      <c r="N141" s="225" t="s">
        <v>43</v>
      </c>
      <c r="O141" s="87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8" t="s">
        <v>184</v>
      </c>
      <c r="AT141" s="228" t="s">
        <v>179</v>
      </c>
      <c r="AU141" s="228" t="s">
        <v>82</v>
      </c>
      <c r="AY141" s="20" t="s">
        <v>177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0" t="s">
        <v>80</v>
      </c>
      <c r="BK141" s="229">
        <f>ROUND(I141*H141,2)</f>
        <v>0</v>
      </c>
      <c r="BL141" s="20" t="s">
        <v>184</v>
      </c>
      <c r="BM141" s="228" t="s">
        <v>237</v>
      </c>
    </row>
    <row r="142" s="2" customFormat="1">
      <c r="A142" s="41"/>
      <c r="B142" s="42"/>
      <c r="C142" s="43"/>
      <c r="D142" s="230" t="s">
        <v>186</v>
      </c>
      <c r="E142" s="43"/>
      <c r="F142" s="231" t="s">
        <v>238</v>
      </c>
      <c r="G142" s="43"/>
      <c r="H142" s="43"/>
      <c r="I142" s="232"/>
      <c r="J142" s="43"/>
      <c r="K142" s="43"/>
      <c r="L142" s="47"/>
      <c r="M142" s="233"/>
      <c r="N142" s="23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186</v>
      </c>
      <c r="AU142" s="20" t="s">
        <v>82</v>
      </c>
    </row>
    <row r="143" s="2" customFormat="1">
      <c r="A143" s="41"/>
      <c r="B143" s="42"/>
      <c r="C143" s="43"/>
      <c r="D143" s="230" t="s">
        <v>239</v>
      </c>
      <c r="E143" s="43"/>
      <c r="F143" s="246" t="s">
        <v>240</v>
      </c>
      <c r="G143" s="43"/>
      <c r="H143" s="43"/>
      <c r="I143" s="232"/>
      <c r="J143" s="43"/>
      <c r="K143" s="43"/>
      <c r="L143" s="47"/>
      <c r="M143" s="233"/>
      <c r="N143" s="23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239</v>
      </c>
      <c r="AU143" s="20" t="s">
        <v>82</v>
      </c>
    </row>
    <row r="144" s="2" customFormat="1" ht="16.5" customHeight="1">
      <c r="A144" s="41"/>
      <c r="B144" s="42"/>
      <c r="C144" s="217" t="s">
        <v>241</v>
      </c>
      <c r="D144" s="217" t="s">
        <v>179</v>
      </c>
      <c r="E144" s="218" t="s">
        <v>242</v>
      </c>
      <c r="F144" s="219" t="s">
        <v>243</v>
      </c>
      <c r="G144" s="220" t="s">
        <v>222</v>
      </c>
      <c r="H144" s="221">
        <v>42.049999999999997</v>
      </c>
      <c r="I144" s="222"/>
      <c r="J144" s="223">
        <f>ROUND(I144*H144,2)</f>
        <v>0</v>
      </c>
      <c r="K144" s="219" t="s">
        <v>183</v>
      </c>
      <c r="L144" s="47"/>
      <c r="M144" s="224" t="s">
        <v>19</v>
      </c>
      <c r="N144" s="225" t="s">
        <v>43</v>
      </c>
      <c r="O144" s="87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8" t="s">
        <v>184</v>
      </c>
      <c r="AT144" s="228" t="s">
        <v>179</v>
      </c>
      <c r="AU144" s="228" t="s">
        <v>82</v>
      </c>
      <c r="AY144" s="20" t="s">
        <v>177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0" t="s">
        <v>80</v>
      </c>
      <c r="BK144" s="229">
        <f>ROUND(I144*H144,2)</f>
        <v>0</v>
      </c>
      <c r="BL144" s="20" t="s">
        <v>184</v>
      </c>
      <c r="BM144" s="228" t="s">
        <v>244</v>
      </c>
    </row>
    <row r="145" s="2" customFormat="1">
      <c r="A145" s="41"/>
      <c r="B145" s="42"/>
      <c r="C145" s="43"/>
      <c r="D145" s="230" t="s">
        <v>186</v>
      </c>
      <c r="E145" s="43"/>
      <c r="F145" s="231" t="s">
        <v>245</v>
      </c>
      <c r="G145" s="43"/>
      <c r="H145" s="43"/>
      <c r="I145" s="232"/>
      <c r="J145" s="43"/>
      <c r="K145" s="43"/>
      <c r="L145" s="47"/>
      <c r="M145" s="233"/>
      <c r="N145" s="23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186</v>
      </c>
      <c r="AU145" s="20" t="s">
        <v>82</v>
      </c>
    </row>
    <row r="146" s="2" customFormat="1">
      <c r="A146" s="41"/>
      <c r="B146" s="42"/>
      <c r="C146" s="217" t="s">
        <v>214</v>
      </c>
      <c r="D146" s="217" t="s">
        <v>179</v>
      </c>
      <c r="E146" s="218" t="s">
        <v>246</v>
      </c>
      <c r="F146" s="219" t="s">
        <v>247</v>
      </c>
      <c r="G146" s="220" t="s">
        <v>222</v>
      </c>
      <c r="H146" s="221">
        <v>210.25</v>
      </c>
      <c r="I146" s="222"/>
      <c r="J146" s="223">
        <f>ROUND(I146*H146,2)</f>
        <v>0</v>
      </c>
      <c r="K146" s="219" t="s">
        <v>183</v>
      </c>
      <c r="L146" s="47"/>
      <c r="M146" s="224" t="s">
        <v>19</v>
      </c>
      <c r="N146" s="225" t="s">
        <v>43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184</v>
      </c>
      <c r="AT146" s="228" t="s">
        <v>179</v>
      </c>
      <c r="AU146" s="228" t="s">
        <v>82</v>
      </c>
      <c r="AY146" s="20" t="s">
        <v>177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80</v>
      </c>
      <c r="BK146" s="229">
        <f>ROUND(I146*H146,2)</f>
        <v>0</v>
      </c>
      <c r="BL146" s="20" t="s">
        <v>184</v>
      </c>
      <c r="BM146" s="228" t="s">
        <v>248</v>
      </c>
    </row>
    <row r="147" s="2" customFormat="1">
      <c r="A147" s="41"/>
      <c r="B147" s="42"/>
      <c r="C147" s="43"/>
      <c r="D147" s="230" t="s">
        <v>186</v>
      </c>
      <c r="E147" s="43"/>
      <c r="F147" s="231" t="s">
        <v>249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186</v>
      </c>
      <c r="AU147" s="20" t="s">
        <v>82</v>
      </c>
    </row>
    <row r="148" s="13" customFormat="1">
      <c r="A148" s="13"/>
      <c r="B148" s="235"/>
      <c r="C148" s="236"/>
      <c r="D148" s="230" t="s">
        <v>188</v>
      </c>
      <c r="E148" s="236"/>
      <c r="F148" s="238" t="s">
        <v>250</v>
      </c>
      <c r="G148" s="236"/>
      <c r="H148" s="239">
        <v>210.25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188</v>
      </c>
      <c r="AU148" s="245" t="s">
        <v>82</v>
      </c>
      <c r="AV148" s="13" t="s">
        <v>82</v>
      </c>
      <c r="AW148" s="13" t="s">
        <v>4</v>
      </c>
      <c r="AX148" s="13" t="s">
        <v>80</v>
      </c>
      <c r="AY148" s="245" t="s">
        <v>177</v>
      </c>
    </row>
    <row r="149" s="2" customFormat="1" ht="16.5" customHeight="1">
      <c r="A149" s="41"/>
      <c r="B149" s="42"/>
      <c r="C149" s="217" t="s">
        <v>8</v>
      </c>
      <c r="D149" s="217" t="s">
        <v>179</v>
      </c>
      <c r="E149" s="218" t="s">
        <v>251</v>
      </c>
      <c r="F149" s="219" t="s">
        <v>252</v>
      </c>
      <c r="G149" s="220" t="s">
        <v>253</v>
      </c>
      <c r="H149" s="221">
        <v>75.689999999999998</v>
      </c>
      <c r="I149" s="222"/>
      <c r="J149" s="223">
        <f>ROUND(I149*H149,2)</f>
        <v>0</v>
      </c>
      <c r="K149" s="219" t="s">
        <v>183</v>
      </c>
      <c r="L149" s="47"/>
      <c r="M149" s="224" t="s">
        <v>19</v>
      </c>
      <c r="N149" s="225" t="s">
        <v>43</v>
      </c>
      <c r="O149" s="87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8" t="s">
        <v>184</v>
      </c>
      <c r="AT149" s="228" t="s">
        <v>179</v>
      </c>
      <c r="AU149" s="228" t="s">
        <v>82</v>
      </c>
      <c r="AY149" s="20" t="s">
        <v>177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0" t="s">
        <v>80</v>
      </c>
      <c r="BK149" s="229">
        <f>ROUND(I149*H149,2)</f>
        <v>0</v>
      </c>
      <c r="BL149" s="20" t="s">
        <v>184</v>
      </c>
      <c r="BM149" s="228" t="s">
        <v>254</v>
      </c>
    </row>
    <row r="150" s="2" customFormat="1">
      <c r="A150" s="41"/>
      <c r="B150" s="42"/>
      <c r="C150" s="43"/>
      <c r="D150" s="230" t="s">
        <v>186</v>
      </c>
      <c r="E150" s="43"/>
      <c r="F150" s="231" t="s">
        <v>255</v>
      </c>
      <c r="G150" s="43"/>
      <c r="H150" s="43"/>
      <c r="I150" s="232"/>
      <c r="J150" s="43"/>
      <c r="K150" s="43"/>
      <c r="L150" s="47"/>
      <c r="M150" s="233"/>
      <c r="N150" s="23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186</v>
      </c>
      <c r="AU150" s="20" t="s">
        <v>82</v>
      </c>
    </row>
    <row r="151" s="13" customFormat="1">
      <c r="A151" s="13"/>
      <c r="B151" s="235"/>
      <c r="C151" s="236"/>
      <c r="D151" s="230" t="s">
        <v>188</v>
      </c>
      <c r="E151" s="236"/>
      <c r="F151" s="238" t="s">
        <v>256</v>
      </c>
      <c r="G151" s="236"/>
      <c r="H151" s="239">
        <v>75.689999999999998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188</v>
      </c>
      <c r="AU151" s="245" t="s">
        <v>82</v>
      </c>
      <c r="AV151" s="13" t="s">
        <v>82</v>
      </c>
      <c r="AW151" s="13" t="s">
        <v>4</v>
      </c>
      <c r="AX151" s="13" t="s">
        <v>80</v>
      </c>
      <c r="AY151" s="245" t="s">
        <v>177</v>
      </c>
    </row>
    <row r="152" s="12" customFormat="1" ht="22.8" customHeight="1">
      <c r="A152" s="12"/>
      <c r="B152" s="201"/>
      <c r="C152" s="202"/>
      <c r="D152" s="203" t="s">
        <v>71</v>
      </c>
      <c r="E152" s="215" t="s">
        <v>82</v>
      </c>
      <c r="F152" s="215" t="s">
        <v>257</v>
      </c>
      <c r="G152" s="202"/>
      <c r="H152" s="202"/>
      <c r="I152" s="205"/>
      <c r="J152" s="216">
        <f>BK152</f>
        <v>0</v>
      </c>
      <c r="K152" s="202"/>
      <c r="L152" s="207"/>
      <c r="M152" s="208"/>
      <c r="N152" s="209"/>
      <c r="O152" s="209"/>
      <c r="P152" s="210">
        <f>SUM(P153:P174)</f>
        <v>0</v>
      </c>
      <c r="Q152" s="209"/>
      <c r="R152" s="210">
        <f>SUM(R153:R174)</f>
        <v>32.84118144</v>
      </c>
      <c r="S152" s="209"/>
      <c r="T152" s="211">
        <f>SUM(T153:T174)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2" t="s">
        <v>80</v>
      </c>
      <c r="AT152" s="213" t="s">
        <v>71</v>
      </c>
      <c r="AU152" s="213" t="s">
        <v>80</v>
      </c>
      <c r="AY152" s="212" t="s">
        <v>177</v>
      </c>
      <c r="BK152" s="214">
        <f>SUM(BK153:BK174)</f>
        <v>0</v>
      </c>
    </row>
    <row r="153" s="2" customFormat="1" ht="16.5" customHeight="1">
      <c r="A153" s="41"/>
      <c r="B153" s="42"/>
      <c r="C153" s="217" t="s">
        <v>217</v>
      </c>
      <c r="D153" s="217" t="s">
        <v>179</v>
      </c>
      <c r="E153" s="218" t="s">
        <v>258</v>
      </c>
      <c r="F153" s="219" t="s">
        <v>259</v>
      </c>
      <c r="G153" s="220" t="s">
        <v>222</v>
      </c>
      <c r="H153" s="221">
        <v>1.5900000000000001</v>
      </c>
      <c r="I153" s="222"/>
      <c r="J153" s="223">
        <f>ROUND(I153*H153,2)</f>
        <v>0</v>
      </c>
      <c r="K153" s="219" t="s">
        <v>183</v>
      </c>
      <c r="L153" s="47"/>
      <c r="M153" s="224" t="s">
        <v>19</v>
      </c>
      <c r="N153" s="225" t="s">
        <v>43</v>
      </c>
      <c r="O153" s="87"/>
      <c r="P153" s="226">
        <f>O153*H153</f>
        <v>0</v>
      </c>
      <c r="Q153" s="226">
        <v>2.1600000000000001</v>
      </c>
      <c r="R153" s="226">
        <f>Q153*H153</f>
        <v>3.4344000000000006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184</v>
      </c>
      <c r="AT153" s="228" t="s">
        <v>179</v>
      </c>
      <c r="AU153" s="228" t="s">
        <v>82</v>
      </c>
      <c r="AY153" s="20" t="s">
        <v>177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0" t="s">
        <v>80</v>
      </c>
      <c r="BK153" s="229">
        <f>ROUND(I153*H153,2)</f>
        <v>0</v>
      </c>
      <c r="BL153" s="20" t="s">
        <v>184</v>
      </c>
      <c r="BM153" s="228" t="s">
        <v>260</v>
      </c>
    </row>
    <row r="154" s="2" customFormat="1">
      <c r="A154" s="41"/>
      <c r="B154" s="42"/>
      <c r="C154" s="43"/>
      <c r="D154" s="230" t="s">
        <v>186</v>
      </c>
      <c r="E154" s="43"/>
      <c r="F154" s="231" t="s">
        <v>261</v>
      </c>
      <c r="G154" s="43"/>
      <c r="H154" s="43"/>
      <c r="I154" s="232"/>
      <c r="J154" s="43"/>
      <c r="K154" s="43"/>
      <c r="L154" s="47"/>
      <c r="M154" s="233"/>
      <c r="N154" s="23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186</v>
      </c>
      <c r="AU154" s="20" t="s">
        <v>82</v>
      </c>
    </row>
    <row r="155" s="14" customFormat="1">
      <c r="A155" s="14"/>
      <c r="B155" s="247"/>
      <c r="C155" s="248"/>
      <c r="D155" s="230" t="s">
        <v>188</v>
      </c>
      <c r="E155" s="249" t="s">
        <v>19</v>
      </c>
      <c r="F155" s="250" t="s">
        <v>262</v>
      </c>
      <c r="G155" s="248"/>
      <c r="H155" s="249" t="s">
        <v>19</v>
      </c>
      <c r="I155" s="251"/>
      <c r="J155" s="248"/>
      <c r="K155" s="248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188</v>
      </c>
      <c r="AU155" s="256" t="s">
        <v>82</v>
      </c>
      <c r="AV155" s="14" t="s">
        <v>80</v>
      </c>
      <c r="AW155" s="14" t="s">
        <v>33</v>
      </c>
      <c r="AX155" s="14" t="s">
        <v>72</v>
      </c>
      <c r="AY155" s="256" t="s">
        <v>177</v>
      </c>
    </row>
    <row r="156" s="13" customFormat="1">
      <c r="A156" s="13"/>
      <c r="B156" s="235"/>
      <c r="C156" s="236"/>
      <c r="D156" s="230" t="s">
        <v>188</v>
      </c>
      <c r="E156" s="237" t="s">
        <v>19</v>
      </c>
      <c r="F156" s="238" t="s">
        <v>263</v>
      </c>
      <c r="G156" s="236"/>
      <c r="H156" s="239">
        <v>1.5900000000000001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188</v>
      </c>
      <c r="AU156" s="245" t="s">
        <v>82</v>
      </c>
      <c r="AV156" s="13" t="s">
        <v>82</v>
      </c>
      <c r="AW156" s="13" t="s">
        <v>33</v>
      </c>
      <c r="AX156" s="13" t="s">
        <v>72</v>
      </c>
      <c r="AY156" s="245" t="s">
        <v>177</v>
      </c>
    </row>
    <row r="157" s="15" customFormat="1">
      <c r="A157" s="15"/>
      <c r="B157" s="257"/>
      <c r="C157" s="258"/>
      <c r="D157" s="230" t="s">
        <v>188</v>
      </c>
      <c r="E157" s="259" t="s">
        <v>19</v>
      </c>
      <c r="F157" s="260" t="s">
        <v>264</v>
      </c>
      <c r="G157" s="258"/>
      <c r="H157" s="261">
        <v>1.5900000000000001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188</v>
      </c>
      <c r="AU157" s="267" t="s">
        <v>82</v>
      </c>
      <c r="AV157" s="15" t="s">
        <v>184</v>
      </c>
      <c r="AW157" s="15" t="s">
        <v>33</v>
      </c>
      <c r="AX157" s="15" t="s">
        <v>80</v>
      </c>
      <c r="AY157" s="267" t="s">
        <v>177</v>
      </c>
    </row>
    <row r="158" s="2" customFormat="1" ht="16.5" customHeight="1">
      <c r="A158" s="41"/>
      <c r="B158" s="42"/>
      <c r="C158" s="217" t="s">
        <v>265</v>
      </c>
      <c r="D158" s="217" t="s">
        <v>179</v>
      </c>
      <c r="E158" s="218" t="s">
        <v>266</v>
      </c>
      <c r="F158" s="219" t="s">
        <v>267</v>
      </c>
      <c r="G158" s="220" t="s">
        <v>182</v>
      </c>
      <c r="H158" s="221">
        <v>15.75</v>
      </c>
      <c r="I158" s="222"/>
      <c r="J158" s="223">
        <f>ROUND(I158*H158,2)</f>
        <v>0</v>
      </c>
      <c r="K158" s="219" t="s">
        <v>183</v>
      </c>
      <c r="L158" s="47"/>
      <c r="M158" s="224" t="s">
        <v>19</v>
      </c>
      <c r="N158" s="225" t="s">
        <v>43</v>
      </c>
      <c r="O158" s="87"/>
      <c r="P158" s="226">
        <f>O158*H158</f>
        <v>0</v>
      </c>
      <c r="Q158" s="226">
        <v>0.67488999999999999</v>
      </c>
      <c r="R158" s="226">
        <f>Q158*H158</f>
        <v>10.6295175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184</v>
      </c>
      <c r="AT158" s="228" t="s">
        <v>179</v>
      </c>
      <c r="AU158" s="228" t="s">
        <v>82</v>
      </c>
      <c r="AY158" s="20" t="s">
        <v>177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0" t="s">
        <v>80</v>
      </c>
      <c r="BK158" s="229">
        <f>ROUND(I158*H158,2)</f>
        <v>0</v>
      </c>
      <c r="BL158" s="20" t="s">
        <v>184</v>
      </c>
      <c r="BM158" s="228" t="s">
        <v>268</v>
      </c>
    </row>
    <row r="159" s="2" customFormat="1">
      <c r="A159" s="41"/>
      <c r="B159" s="42"/>
      <c r="C159" s="43"/>
      <c r="D159" s="230" t="s">
        <v>186</v>
      </c>
      <c r="E159" s="43"/>
      <c r="F159" s="231" t="s">
        <v>269</v>
      </c>
      <c r="G159" s="43"/>
      <c r="H159" s="43"/>
      <c r="I159" s="232"/>
      <c r="J159" s="43"/>
      <c r="K159" s="43"/>
      <c r="L159" s="47"/>
      <c r="M159" s="233"/>
      <c r="N159" s="23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186</v>
      </c>
      <c r="AU159" s="20" t="s">
        <v>82</v>
      </c>
    </row>
    <row r="160" s="13" customFormat="1">
      <c r="A160" s="13"/>
      <c r="B160" s="235"/>
      <c r="C160" s="236"/>
      <c r="D160" s="230" t="s">
        <v>188</v>
      </c>
      <c r="E160" s="237" t="s">
        <v>19</v>
      </c>
      <c r="F160" s="238" t="s">
        <v>270</v>
      </c>
      <c r="G160" s="236"/>
      <c r="H160" s="239">
        <v>15.75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188</v>
      </c>
      <c r="AU160" s="245" t="s">
        <v>82</v>
      </c>
      <c r="AV160" s="13" t="s">
        <v>82</v>
      </c>
      <c r="AW160" s="13" t="s">
        <v>33</v>
      </c>
      <c r="AX160" s="13" t="s">
        <v>80</v>
      </c>
      <c r="AY160" s="245" t="s">
        <v>177</v>
      </c>
    </row>
    <row r="161" s="2" customFormat="1" ht="16.5" customHeight="1">
      <c r="A161" s="41"/>
      <c r="B161" s="42"/>
      <c r="C161" s="217" t="s">
        <v>223</v>
      </c>
      <c r="D161" s="217" t="s">
        <v>179</v>
      </c>
      <c r="E161" s="218" t="s">
        <v>271</v>
      </c>
      <c r="F161" s="219" t="s">
        <v>272</v>
      </c>
      <c r="G161" s="220" t="s">
        <v>222</v>
      </c>
      <c r="H161" s="221">
        <v>7.9500000000000002</v>
      </c>
      <c r="I161" s="222"/>
      <c r="J161" s="223">
        <f>ROUND(I161*H161,2)</f>
        <v>0</v>
      </c>
      <c r="K161" s="219" t="s">
        <v>183</v>
      </c>
      <c r="L161" s="47"/>
      <c r="M161" s="224" t="s">
        <v>19</v>
      </c>
      <c r="N161" s="225" t="s">
        <v>43</v>
      </c>
      <c r="O161" s="87"/>
      <c r="P161" s="226">
        <f>O161*H161</f>
        <v>0</v>
      </c>
      <c r="Q161" s="226">
        <v>2.2563399999999998</v>
      </c>
      <c r="R161" s="226">
        <f>Q161*H161</f>
        <v>17.937902999999999</v>
      </c>
      <c r="S161" s="226">
        <v>0</v>
      </c>
      <c r="T161" s="22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8" t="s">
        <v>184</v>
      </c>
      <c r="AT161" s="228" t="s">
        <v>179</v>
      </c>
      <c r="AU161" s="228" t="s">
        <v>82</v>
      </c>
      <c r="AY161" s="20" t="s">
        <v>177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20" t="s">
        <v>80</v>
      </c>
      <c r="BK161" s="229">
        <f>ROUND(I161*H161,2)</f>
        <v>0</v>
      </c>
      <c r="BL161" s="20" t="s">
        <v>184</v>
      </c>
      <c r="BM161" s="228" t="s">
        <v>273</v>
      </c>
    </row>
    <row r="162" s="2" customFormat="1">
      <c r="A162" s="41"/>
      <c r="B162" s="42"/>
      <c r="C162" s="43"/>
      <c r="D162" s="230" t="s">
        <v>186</v>
      </c>
      <c r="E162" s="43"/>
      <c r="F162" s="231" t="s">
        <v>274</v>
      </c>
      <c r="G162" s="43"/>
      <c r="H162" s="43"/>
      <c r="I162" s="232"/>
      <c r="J162" s="43"/>
      <c r="K162" s="43"/>
      <c r="L162" s="47"/>
      <c r="M162" s="233"/>
      <c r="N162" s="23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186</v>
      </c>
      <c r="AU162" s="20" t="s">
        <v>82</v>
      </c>
    </row>
    <row r="163" s="2" customFormat="1" ht="16.5" customHeight="1">
      <c r="A163" s="41"/>
      <c r="B163" s="42"/>
      <c r="C163" s="217" t="s">
        <v>275</v>
      </c>
      <c r="D163" s="217" t="s">
        <v>179</v>
      </c>
      <c r="E163" s="218" t="s">
        <v>276</v>
      </c>
      <c r="F163" s="219" t="s">
        <v>277</v>
      </c>
      <c r="G163" s="220" t="s">
        <v>182</v>
      </c>
      <c r="H163" s="221">
        <v>37.920000000000002</v>
      </c>
      <c r="I163" s="222"/>
      <c r="J163" s="223">
        <f>ROUND(I163*H163,2)</f>
        <v>0</v>
      </c>
      <c r="K163" s="219" t="s">
        <v>183</v>
      </c>
      <c r="L163" s="47"/>
      <c r="M163" s="224" t="s">
        <v>19</v>
      </c>
      <c r="N163" s="225" t="s">
        <v>43</v>
      </c>
      <c r="O163" s="87"/>
      <c r="P163" s="226">
        <f>O163*H163</f>
        <v>0</v>
      </c>
      <c r="Q163" s="226">
        <v>0.00264</v>
      </c>
      <c r="R163" s="226">
        <f>Q163*H163</f>
        <v>0.1001088</v>
      </c>
      <c r="S163" s="226">
        <v>0</v>
      </c>
      <c r="T163" s="22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8" t="s">
        <v>184</v>
      </c>
      <c r="AT163" s="228" t="s">
        <v>179</v>
      </c>
      <c r="AU163" s="228" t="s">
        <v>82</v>
      </c>
      <c r="AY163" s="20" t="s">
        <v>177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20" t="s">
        <v>80</v>
      </c>
      <c r="BK163" s="229">
        <f>ROUND(I163*H163,2)</f>
        <v>0</v>
      </c>
      <c r="BL163" s="20" t="s">
        <v>184</v>
      </c>
      <c r="BM163" s="228" t="s">
        <v>278</v>
      </c>
    </row>
    <row r="164" s="2" customFormat="1">
      <c r="A164" s="41"/>
      <c r="B164" s="42"/>
      <c r="C164" s="43"/>
      <c r="D164" s="230" t="s">
        <v>186</v>
      </c>
      <c r="E164" s="43"/>
      <c r="F164" s="231" t="s">
        <v>279</v>
      </c>
      <c r="G164" s="43"/>
      <c r="H164" s="43"/>
      <c r="I164" s="232"/>
      <c r="J164" s="43"/>
      <c r="K164" s="43"/>
      <c r="L164" s="47"/>
      <c r="M164" s="233"/>
      <c r="N164" s="23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186</v>
      </c>
      <c r="AU164" s="20" t="s">
        <v>82</v>
      </c>
    </row>
    <row r="165" s="13" customFormat="1">
      <c r="A165" s="13"/>
      <c r="B165" s="235"/>
      <c r="C165" s="236"/>
      <c r="D165" s="230" t="s">
        <v>188</v>
      </c>
      <c r="E165" s="237" t="s">
        <v>19</v>
      </c>
      <c r="F165" s="238" t="s">
        <v>280</v>
      </c>
      <c r="G165" s="236"/>
      <c r="H165" s="239">
        <v>37.920000000000002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188</v>
      </c>
      <c r="AU165" s="245" t="s">
        <v>82</v>
      </c>
      <c r="AV165" s="13" t="s">
        <v>82</v>
      </c>
      <c r="AW165" s="13" t="s">
        <v>33</v>
      </c>
      <c r="AX165" s="13" t="s">
        <v>80</v>
      </c>
      <c r="AY165" s="245" t="s">
        <v>177</v>
      </c>
    </row>
    <row r="166" s="2" customFormat="1" ht="16.5" customHeight="1">
      <c r="A166" s="41"/>
      <c r="B166" s="42"/>
      <c r="C166" s="217" t="s">
        <v>227</v>
      </c>
      <c r="D166" s="217" t="s">
        <v>179</v>
      </c>
      <c r="E166" s="218" t="s">
        <v>281</v>
      </c>
      <c r="F166" s="219" t="s">
        <v>282</v>
      </c>
      <c r="G166" s="220" t="s">
        <v>182</v>
      </c>
      <c r="H166" s="221">
        <v>37.920000000000002</v>
      </c>
      <c r="I166" s="222"/>
      <c r="J166" s="223">
        <f>ROUND(I166*H166,2)</f>
        <v>0</v>
      </c>
      <c r="K166" s="219" t="s">
        <v>183</v>
      </c>
      <c r="L166" s="47"/>
      <c r="M166" s="224" t="s">
        <v>19</v>
      </c>
      <c r="N166" s="225" t="s">
        <v>43</v>
      </c>
      <c r="O166" s="87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8" t="s">
        <v>184</v>
      </c>
      <c r="AT166" s="228" t="s">
        <v>179</v>
      </c>
      <c r="AU166" s="228" t="s">
        <v>82</v>
      </c>
      <c r="AY166" s="20" t="s">
        <v>177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0" t="s">
        <v>80</v>
      </c>
      <c r="BK166" s="229">
        <f>ROUND(I166*H166,2)</f>
        <v>0</v>
      </c>
      <c r="BL166" s="20" t="s">
        <v>184</v>
      </c>
      <c r="BM166" s="228" t="s">
        <v>283</v>
      </c>
    </row>
    <row r="167" s="2" customFormat="1">
      <c r="A167" s="41"/>
      <c r="B167" s="42"/>
      <c r="C167" s="43"/>
      <c r="D167" s="230" t="s">
        <v>186</v>
      </c>
      <c r="E167" s="43"/>
      <c r="F167" s="231" t="s">
        <v>284</v>
      </c>
      <c r="G167" s="43"/>
      <c r="H167" s="43"/>
      <c r="I167" s="232"/>
      <c r="J167" s="43"/>
      <c r="K167" s="43"/>
      <c r="L167" s="47"/>
      <c r="M167" s="233"/>
      <c r="N167" s="23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186</v>
      </c>
      <c r="AU167" s="20" t="s">
        <v>82</v>
      </c>
    </row>
    <row r="168" s="2" customFormat="1" ht="16.5" customHeight="1">
      <c r="A168" s="41"/>
      <c r="B168" s="42"/>
      <c r="C168" s="217" t="s">
        <v>7</v>
      </c>
      <c r="D168" s="217" t="s">
        <v>179</v>
      </c>
      <c r="E168" s="218" t="s">
        <v>285</v>
      </c>
      <c r="F168" s="219" t="s">
        <v>286</v>
      </c>
      <c r="G168" s="220" t="s">
        <v>253</v>
      </c>
      <c r="H168" s="221">
        <v>0.69699999999999995</v>
      </c>
      <c r="I168" s="222"/>
      <c r="J168" s="223">
        <f>ROUND(I168*H168,2)</f>
        <v>0</v>
      </c>
      <c r="K168" s="219" t="s">
        <v>183</v>
      </c>
      <c r="L168" s="47"/>
      <c r="M168" s="224" t="s">
        <v>19</v>
      </c>
      <c r="N168" s="225" t="s">
        <v>43</v>
      </c>
      <c r="O168" s="87"/>
      <c r="P168" s="226">
        <f>O168*H168</f>
        <v>0</v>
      </c>
      <c r="Q168" s="226">
        <v>1.0606199999999999</v>
      </c>
      <c r="R168" s="226">
        <f>Q168*H168</f>
        <v>0.73925213999999984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184</v>
      </c>
      <c r="AT168" s="228" t="s">
        <v>179</v>
      </c>
      <c r="AU168" s="228" t="s">
        <v>82</v>
      </c>
      <c r="AY168" s="20" t="s">
        <v>177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0" t="s">
        <v>80</v>
      </c>
      <c r="BK168" s="229">
        <f>ROUND(I168*H168,2)</f>
        <v>0</v>
      </c>
      <c r="BL168" s="20" t="s">
        <v>184</v>
      </c>
      <c r="BM168" s="228" t="s">
        <v>287</v>
      </c>
    </row>
    <row r="169" s="2" customFormat="1">
      <c r="A169" s="41"/>
      <c r="B169" s="42"/>
      <c r="C169" s="43"/>
      <c r="D169" s="230" t="s">
        <v>186</v>
      </c>
      <c r="E169" s="43"/>
      <c r="F169" s="231" t="s">
        <v>288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186</v>
      </c>
      <c r="AU169" s="20" t="s">
        <v>82</v>
      </c>
    </row>
    <row r="170" s="13" customFormat="1">
      <c r="A170" s="13"/>
      <c r="B170" s="235"/>
      <c r="C170" s="236"/>
      <c r="D170" s="230" t="s">
        <v>188</v>
      </c>
      <c r="E170" s="237" t="s">
        <v>19</v>
      </c>
      <c r="F170" s="238" t="s">
        <v>289</v>
      </c>
      <c r="G170" s="236"/>
      <c r="H170" s="239">
        <v>0.437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188</v>
      </c>
      <c r="AU170" s="245" t="s">
        <v>82</v>
      </c>
      <c r="AV170" s="13" t="s">
        <v>82</v>
      </c>
      <c r="AW170" s="13" t="s">
        <v>33</v>
      </c>
      <c r="AX170" s="13" t="s">
        <v>72</v>
      </c>
      <c r="AY170" s="245" t="s">
        <v>177</v>
      </c>
    </row>
    <row r="171" s="13" customFormat="1">
      <c r="A171" s="13"/>
      <c r="B171" s="235"/>
      <c r="C171" s="236"/>
      <c r="D171" s="230" t="s">
        <v>188</v>
      </c>
      <c r="E171" s="237" t="s">
        <v>19</v>
      </c>
      <c r="F171" s="238" t="s">
        <v>290</v>
      </c>
      <c r="G171" s="236"/>
      <c r="H171" s="239">
        <v>0.26000000000000001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188</v>
      </c>
      <c r="AU171" s="245" t="s">
        <v>82</v>
      </c>
      <c r="AV171" s="13" t="s">
        <v>82</v>
      </c>
      <c r="AW171" s="13" t="s">
        <v>33</v>
      </c>
      <c r="AX171" s="13" t="s">
        <v>72</v>
      </c>
      <c r="AY171" s="245" t="s">
        <v>177</v>
      </c>
    </row>
    <row r="172" s="15" customFormat="1">
      <c r="A172" s="15"/>
      <c r="B172" s="257"/>
      <c r="C172" s="258"/>
      <c r="D172" s="230" t="s">
        <v>188</v>
      </c>
      <c r="E172" s="259" t="s">
        <v>19</v>
      </c>
      <c r="F172" s="260" t="s">
        <v>264</v>
      </c>
      <c r="G172" s="258"/>
      <c r="H172" s="261">
        <v>0.69699999999999995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7" t="s">
        <v>188</v>
      </c>
      <c r="AU172" s="267" t="s">
        <v>82</v>
      </c>
      <c r="AV172" s="15" t="s">
        <v>184</v>
      </c>
      <c r="AW172" s="15" t="s">
        <v>33</v>
      </c>
      <c r="AX172" s="15" t="s">
        <v>80</v>
      </c>
      <c r="AY172" s="267" t="s">
        <v>177</v>
      </c>
    </row>
    <row r="173" s="2" customFormat="1">
      <c r="A173" s="41"/>
      <c r="B173" s="42"/>
      <c r="C173" s="217" t="s">
        <v>232</v>
      </c>
      <c r="D173" s="217" t="s">
        <v>179</v>
      </c>
      <c r="E173" s="218" t="s">
        <v>291</v>
      </c>
      <c r="F173" s="219" t="s">
        <v>292</v>
      </c>
      <c r="G173" s="220" t="s">
        <v>195</v>
      </c>
      <c r="H173" s="221">
        <v>11</v>
      </c>
      <c r="I173" s="222"/>
      <c r="J173" s="223">
        <f>ROUND(I173*H173,2)</f>
        <v>0</v>
      </c>
      <c r="K173" s="219" t="s">
        <v>196</v>
      </c>
      <c r="L173" s="47"/>
      <c r="M173" s="224" t="s">
        <v>19</v>
      </c>
      <c r="N173" s="225" t="s">
        <v>43</v>
      </c>
      <c r="O173" s="87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8" t="s">
        <v>184</v>
      </c>
      <c r="AT173" s="228" t="s">
        <v>179</v>
      </c>
      <c r="AU173" s="228" t="s">
        <v>82</v>
      </c>
      <c r="AY173" s="20" t="s">
        <v>177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20" t="s">
        <v>80</v>
      </c>
      <c r="BK173" s="229">
        <f>ROUND(I173*H173,2)</f>
        <v>0</v>
      </c>
      <c r="BL173" s="20" t="s">
        <v>184</v>
      </c>
      <c r="BM173" s="228" t="s">
        <v>293</v>
      </c>
    </row>
    <row r="174" s="2" customFormat="1">
      <c r="A174" s="41"/>
      <c r="B174" s="42"/>
      <c r="C174" s="43"/>
      <c r="D174" s="230" t="s">
        <v>186</v>
      </c>
      <c r="E174" s="43"/>
      <c r="F174" s="231" t="s">
        <v>292</v>
      </c>
      <c r="G174" s="43"/>
      <c r="H174" s="43"/>
      <c r="I174" s="232"/>
      <c r="J174" s="43"/>
      <c r="K174" s="43"/>
      <c r="L174" s="47"/>
      <c r="M174" s="233"/>
      <c r="N174" s="23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186</v>
      </c>
      <c r="AU174" s="20" t="s">
        <v>82</v>
      </c>
    </row>
    <row r="175" s="12" customFormat="1" ht="22.8" customHeight="1">
      <c r="A175" s="12"/>
      <c r="B175" s="201"/>
      <c r="C175" s="202"/>
      <c r="D175" s="203" t="s">
        <v>71</v>
      </c>
      <c r="E175" s="215" t="s">
        <v>101</v>
      </c>
      <c r="F175" s="215" t="s">
        <v>294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P176+SUM(P177:P190)</f>
        <v>0</v>
      </c>
      <c r="Q175" s="209"/>
      <c r="R175" s="210">
        <f>R176+SUM(R177:R190)</f>
        <v>23.793227290000001</v>
      </c>
      <c r="S175" s="209"/>
      <c r="T175" s="211">
        <f>T176+SUM(T177:T190)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80</v>
      </c>
      <c r="AT175" s="213" t="s">
        <v>71</v>
      </c>
      <c r="AU175" s="213" t="s">
        <v>80</v>
      </c>
      <c r="AY175" s="212" t="s">
        <v>177</v>
      </c>
      <c r="BK175" s="214">
        <f>BK176+SUM(BK177:BK190)</f>
        <v>0</v>
      </c>
    </row>
    <row r="176" s="2" customFormat="1" ht="16.5" customHeight="1">
      <c r="A176" s="41"/>
      <c r="B176" s="42"/>
      <c r="C176" s="217" t="s">
        <v>295</v>
      </c>
      <c r="D176" s="217" t="s">
        <v>179</v>
      </c>
      <c r="E176" s="218" t="s">
        <v>296</v>
      </c>
      <c r="F176" s="219" t="s">
        <v>297</v>
      </c>
      <c r="G176" s="220" t="s">
        <v>222</v>
      </c>
      <c r="H176" s="221">
        <v>0.155</v>
      </c>
      <c r="I176" s="222"/>
      <c r="J176" s="223">
        <f>ROUND(I176*H176,2)</f>
        <v>0</v>
      </c>
      <c r="K176" s="219" t="s">
        <v>183</v>
      </c>
      <c r="L176" s="47"/>
      <c r="M176" s="224" t="s">
        <v>19</v>
      </c>
      <c r="N176" s="225" t="s">
        <v>43</v>
      </c>
      <c r="O176" s="87"/>
      <c r="P176" s="226">
        <f>O176*H176</f>
        <v>0</v>
      </c>
      <c r="Q176" s="226">
        <v>1.3271500000000001</v>
      </c>
      <c r="R176" s="226">
        <f>Q176*H176</f>
        <v>0.20570825000000001</v>
      </c>
      <c r="S176" s="226">
        <v>0</v>
      </c>
      <c r="T176" s="22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8" t="s">
        <v>184</v>
      </c>
      <c r="AT176" s="228" t="s">
        <v>179</v>
      </c>
      <c r="AU176" s="228" t="s">
        <v>82</v>
      </c>
      <c r="AY176" s="20" t="s">
        <v>177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20" t="s">
        <v>80</v>
      </c>
      <c r="BK176" s="229">
        <f>ROUND(I176*H176,2)</f>
        <v>0</v>
      </c>
      <c r="BL176" s="20" t="s">
        <v>184</v>
      </c>
      <c r="BM176" s="228" t="s">
        <v>298</v>
      </c>
    </row>
    <row r="177" s="2" customFormat="1">
      <c r="A177" s="41"/>
      <c r="B177" s="42"/>
      <c r="C177" s="43"/>
      <c r="D177" s="230" t="s">
        <v>186</v>
      </c>
      <c r="E177" s="43"/>
      <c r="F177" s="231" t="s">
        <v>299</v>
      </c>
      <c r="G177" s="43"/>
      <c r="H177" s="43"/>
      <c r="I177" s="232"/>
      <c r="J177" s="43"/>
      <c r="K177" s="43"/>
      <c r="L177" s="47"/>
      <c r="M177" s="233"/>
      <c r="N177" s="23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186</v>
      </c>
      <c r="AU177" s="20" t="s">
        <v>82</v>
      </c>
    </row>
    <row r="178" s="13" customFormat="1">
      <c r="A178" s="13"/>
      <c r="B178" s="235"/>
      <c r="C178" s="236"/>
      <c r="D178" s="230" t="s">
        <v>188</v>
      </c>
      <c r="E178" s="237" t="s">
        <v>19</v>
      </c>
      <c r="F178" s="238" t="s">
        <v>300</v>
      </c>
      <c r="G178" s="236"/>
      <c r="H178" s="239">
        <v>0.155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188</v>
      </c>
      <c r="AU178" s="245" t="s">
        <v>82</v>
      </c>
      <c r="AV178" s="13" t="s">
        <v>82</v>
      </c>
      <c r="AW178" s="13" t="s">
        <v>33</v>
      </c>
      <c r="AX178" s="13" t="s">
        <v>80</v>
      </c>
      <c r="AY178" s="245" t="s">
        <v>177</v>
      </c>
    </row>
    <row r="179" s="2" customFormat="1" ht="16.5" customHeight="1">
      <c r="A179" s="41"/>
      <c r="B179" s="42"/>
      <c r="C179" s="217" t="s">
        <v>237</v>
      </c>
      <c r="D179" s="217" t="s">
        <v>179</v>
      </c>
      <c r="E179" s="218" t="s">
        <v>301</v>
      </c>
      <c r="F179" s="219" t="s">
        <v>302</v>
      </c>
      <c r="G179" s="220" t="s">
        <v>222</v>
      </c>
      <c r="H179" s="221">
        <v>0.0080000000000000002</v>
      </c>
      <c r="I179" s="222"/>
      <c r="J179" s="223">
        <f>ROUND(I179*H179,2)</f>
        <v>0</v>
      </c>
      <c r="K179" s="219" t="s">
        <v>183</v>
      </c>
      <c r="L179" s="47"/>
      <c r="M179" s="224" t="s">
        <v>19</v>
      </c>
      <c r="N179" s="225" t="s">
        <v>43</v>
      </c>
      <c r="O179" s="87"/>
      <c r="P179" s="226">
        <f>O179*H179</f>
        <v>0</v>
      </c>
      <c r="Q179" s="226">
        <v>1.94302</v>
      </c>
      <c r="R179" s="226">
        <f>Q179*H179</f>
        <v>0.01554416</v>
      </c>
      <c r="S179" s="226">
        <v>0</v>
      </c>
      <c r="T179" s="22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8" t="s">
        <v>184</v>
      </c>
      <c r="AT179" s="228" t="s">
        <v>179</v>
      </c>
      <c r="AU179" s="228" t="s">
        <v>82</v>
      </c>
      <c r="AY179" s="20" t="s">
        <v>177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20" t="s">
        <v>80</v>
      </c>
      <c r="BK179" s="229">
        <f>ROUND(I179*H179,2)</f>
        <v>0</v>
      </c>
      <c r="BL179" s="20" t="s">
        <v>184</v>
      </c>
      <c r="BM179" s="228" t="s">
        <v>303</v>
      </c>
    </row>
    <row r="180" s="2" customFormat="1">
      <c r="A180" s="41"/>
      <c r="B180" s="42"/>
      <c r="C180" s="43"/>
      <c r="D180" s="230" t="s">
        <v>186</v>
      </c>
      <c r="E180" s="43"/>
      <c r="F180" s="231" t="s">
        <v>304</v>
      </c>
      <c r="G180" s="43"/>
      <c r="H180" s="43"/>
      <c r="I180" s="232"/>
      <c r="J180" s="43"/>
      <c r="K180" s="43"/>
      <c r="L180" s="47"/>
      <c r="M180" s="233"/>
      <c r="N180" s="23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186</v>
      </c>
      <c r="AU180" s="20" t="s">
        <v>82</v>
      </c>
    </row>
    <row r="181" s="13" customFormat="1">
      <c r="A181" s="13"/>
      <c r="B181" s="235"/>
      <c r="C181" s="236"/>
      <c r="D181" s="230" t="s">
        <v>188</v>
      </c>
      <c r="E181" s="237" t="s">
        <v>19</v>
      </c>
      <c r="F181" s="238" t="s">
        <v>305</v>
      </c>
      <c r="G181" s="236"/>
      <c r="H181" s="239">
        <v>0.0080000000000000002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188</v>
      </c>
      <c r="AU181" s="245" t="s">
        <v>82</v>
      </c>
      <c r="AV181" s="13" t="s">
        <v>82</v>
      </c>
      <c r="AW181" s="13" t="s">
        <v>33</v>
      </c>
      <c r="AX181" s="13" t="s">
        <v>80</v>
      </c>
      <c r="AY181" s="245" t="s">
        <v>177</v>
      </c>
    </row>
    <row r="182" s="2" customFormat="1" ht="16.5" customHeight="1">
      <c r="A182" s="41"/>
      <c r="B182" s="42"/>
      <c r="C182" s="217" t="s">
        <v>306</v>
      </c>
      <c r="D182" s="217" t="s">
        <v>179</v>
      </c>
      <c r="E182" s="218" t="s">
        <v>307</v>
      </c>
      <c r="F182" s="219" t="s">
        <v>308</v>
      </c>
      <c r="G182" s="220" t="s">
        <v>253</v>
      </c>
      <c r="H182" s="221">
        <v>0.02</v>
      </c>
      <c r="I182" s="222"/>
      <c r="J182" s="223">
        <f>ROUND(I182*H182,2)</f>
        <v>0</v>
      </c>
      <c r="K182" s="219" t="s">
        <v>183</v>
      </c>
      <c r="L182" s="47"/>
      <c r="M182" s="224" t="s">
        <v>19</v>
      </c>
      <c r="N182" s="225" t="s">
        <v>43</v>
      </c>
      <c r="O182" s="87"/>
      <c r="P182" s="226">
        <f>O182*H182</f>
        <v>0</v>
      </c>
      <c r="Q182" s="226">
        <v>1.0900000000000001</v>
      </c>
      <c r="R182" s="226">
        <f>Q182*H182</f>
        <v>0.021800000000000003</v>
      </c>
      <c r="S182" s="226">
        <v>0</v>
      </c>
      <c r="T182" s="22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8" t="s">
        <v>184</v>
      </c>
      <c r="AT182" s="228" t="s">
        <v>179</v>
      </c>
      <c r="AU182" s="228" t="s">
        <v>82</v>
      </c>
      <c r="AY182" s="20" t="s">
        <v>177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20" t="s">
        <v>80</v>
      </c>
      <c r="BK182" s="229">
        <f>ROUND(I182*H182,2)</f>
        <v>0</v>
      </c>
      <c r="BL182" s="20" t="s">
        <v>184</v>
      </c>
      <c r="BM182" s="228" t="s">
        <v>309</v>
      </c>
    </row>
    <row r="183" s="2" customFormat="1">
      <c r="A183" s="41"/>
      <c r="B183" s="42"/>
      <c r="C183" s="43"/>
      <c r="D183" s="230" t="s">
        <v>186</v>
      </c>
      <c r="E183" s="43"/>
      <c r="F183" s="231" t="s">
        <v>310</v>
      </c>
      <c r="G183" s="43"/>
      <c r="H183" s="43"/>
      <c r="I183" s="232"/>
      <c r="J183" s="43"/>
      <c r="K183" s="43"/>
      <c r="L183" s="47"/>
      <c r="M183" s="233"/>
      <c r="N183" s="23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186</v>
      </c>
      <c r="AU183" s="20" t="s">
        <v>82</v>
      </c>
    </row>
    <row r="184" s="14" customFormat="1">
      <c r="A184" s="14"/>
      <c r="B184" s="247"/>
      <c r="C184" s="248"/>
      <c r="D184" s="230" t="s">
        <v>188</v>
      </c>
      <c r="E184" s="249" t="s">
        <v>19</v>
      </c>
      <c r="F184" s="250" t="s">
        <v>311</v>
      </c>
      <c r="G184" s="248"/>
      <c r="H184" s="249" t="s">
        <v>19</v>
      </c>
      <c r="I184" s="251"/>
      <c r="J184" s="248"/>
      <c r="K184" s="248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188</v>
      </c>
      <c r="AU184" s="256" t="s">
        <v>82</v>
      </c>
      <c r="AV184" s="14" t="s">
        <v>80</v>
      </c>
      <c r="AW184" s="14" t="s">
        <v>33</v>
      </c>
      <c r="AX184" s="14" t="s">
        <v>72</v>
      </c>
      <c r="AY184" s="256" t="s">
        <v>177</v>
      </c>
    </row>
    <row r="185" s="13" customFormat="1">
      <c r="A185" s="13"/>
      <c r="B185" s="235"/>
      <c r="C185" s="236"/>
      <c r="D185" s="230" t="s">
        <v>188</v>
      </c>
      <c r="E185" s="237" t="s">
        <v>19</v>
      </c>
      <c r="F185" s="238" t="s">
        <v>312</v>
      </c>
      <c r="G185" s="236"/>
      <c r="H185" s="239">
        <v>0.02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188</v>
      </c>
      <c r="AU185" s="245" t="s">
        <v>82</v>
      </c>
      <c r="AV185" s="13" t="s">
        <v>82</v>
      </c>
      <c r="AW185" s="13" t="s">
        <v>33</v>
      </c>
      <c r="AX185" s="13" t="s">
        <v>72</v>
      </c>
      <c r="AY185" s="245" t="s">
        <v>177</v>
      </c>
    </row>
    <row r="186" s="15" customFormat="1">
      <c r="A186" s="15"/>
      <c r="B186" s="257"/>
      <c r="C186" s="258"/>
      <c r="D186" s="230" t="s">
        <v>188</v>
      </c>
      <c r="E186" s="259" t="s">
        <v>19</v>
      </c>
      <c r="F186" s="260" t="s">
        <v>264</v>
      </c>
      <c r="G186" s="258"/>
      <c r="H186" s="261">
        <v>0.02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7" t="s">
        <v>188</v>
      </c>
      <c r="AU186" s="267" t="s">
        <v>82</v>
      </c>
      <c r="AV186" s="15" t="s">
        <v>184</v>
      </c>
      <c r="AW186" s="15" t="s">
        <v>33</v>
      </c>
      <c r="AX186" s="15" t="s">
        <v>80</v>
      </c>
      <c r="AY186" s="267" t="s">
        <v>177</v>
      </c>
    </row>
    <row r="187" s="2" customFormat="1" ht="16.5" customHeight="1">
      <c r="A187" s="41"/>
      <c r="B187" s="42"/>
      <c r="C187" s="217" t="s">
        <v>244</v>
      </c>
      <c r="D187" s="217" t="s">
        <v>179</v>
      </c>
      <c r="E187" s="218" t="s">
        <v>313</v>
      </c>
      <c r="F187" s="219" t="s">
        <v>314</v>
      </c>
      <c r="G187" s="220" t="s">
        <v>182</v>
      </c>
      <c r="H187" s="221">
        <v>0.23999999999999999</v>
      </c>
      <c r="I187" s="222"/>
      <c r="J187" s="223">
        <f>ROUND(I187*H187,2)</f>
        <v>0</v>
      </c>
      <c r="K187" s="219" t="s">
        <v>183</v>
      </c>
      <c r="L187" s="47"/>
      <c r="M187" s="224" t="s">
        <v>19</v>
      </c>
      <c r="N187" s="225" t="s">
        <v>43</v>
      </c>
      <c r="O187" s="87"/>
      <c r="P187" s="226">
        <f>O187*H187</f>
        <v>0</v>
      </c>
      <c r="Q187" s="226">
        <v>0.17818000000000001</v>
      </c>
      <c r="R187" s="226">
        <f>Q187*H187</f>
        <v>0.042763200000000001</v>
      </c>
      <c r="S187" s="226">
        <v>0</v>
      </c>
      <c r="T187" s="22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8" t="s">
        <v>184</v>
      </c>
      <c r="AT187" s="228" t="s">
        <v>179</v>
      </c>
      <c r="AU187" s="228" t="s">
        <v>82</v>
      </c>
      <c r="AY187" s="20" t="s">
        <v>177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20" t="s">
        <v>80</v>
      </c>
      <c r="BK187" s="229">
        <f>ROUND(I187*H187,2)</f>
        <v>0</v>
      </c>
      <c r="BL187" s="20" t="s">
        <v>184</v>
      </c>
      <c r="BM187" s="228" t="s">
        <v>315</v>
      </c>
    </row>
    <row r="188" s="2" customFormat="1">
      <c r="A188" s="41"/>
      <c r="B188" s="42"/>
      <c r="C188" s="43"/>
      <c r="D188" s="230" t="s">
        <v>186</v>
      </c>
      <c r="E188" s="43"/>
      <c r="F188" s="231" t="s">
        <v>316</v>
      </c>
      <c r="G188" s="43"/>
      <c r="H188" s="43"/>
      <c r="I188" s="232"/>
      <c r="J188" s="43"/>
      <c r="K188" s="43"/>
      <c r="L188" s="47"/>
      <c r="M188" s="233"/>
      <c r="N188" s="23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186</v>
      </c>
      <c r="AU188" s="20" t="s">
        <v>82</v>
      </c>
    </row>
    <row r="189" s="13" customFormat="1">
      <c r="A189" s="13"/>
      <c r="B189" s="235"/>
      <c r="C189" s="236"/>
      <c r="D189" s="230" t="s">
        <v>188</v>
      </c>
      <c r="E189" s="237" t="s">
        <v>19</v>
      </c>
      <c r="F189" s="238" t="s">
        <v>317</v>
      </c>
      <c r="G189" s="236"/>
      <c r="H189" s="239">
        <v>0.23999999999999999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188</v>
      </c>
      <c r="AU189" s="245" t="s">
        <v>82</v>
      </c>
      <c r="AV189" s="13" t="s">
        <v>82</v>
      </c>
      <c r="AW189" s="13" t="s">
        <v>33</v>
      </c>
      <c r="AX189" s="13" t="s">
        <v>80</v>
      </c>
      <c r="AY189" s="245" t="s">
        <v>177</v>
      </c>
    </row>
    <row r="190" s="12" customFormat="1" ht="20.88" customHeight="1">
      <c r="A190" s="12"/>
      <c r="B190" s="201"/>
      <c r="C190" s="202"/>
      <c r="D190" s="203" t="s">
        <v>71</v>
      </c>
      <c r="E190" s="215" t="s">
        <v>318</v>
      </c>
      <c r="F190" s="215" t="s">
        <v>319</v>
      </c>
      <c r="G190" s="202"/>
      <c r="H190" s="202"/>
      <c r="I190" s="205"/>
      <c r="J190" s="216">
        <f>BK190</f>
        <v>0</v>
      </c>
      <c r="K190" s="202"/>
      <c r="L190" s="207"/>
      <c r="M190" s="208"/>
      <c r="N190" s="209"/>
      <c r="O190" s="209"/>
      <c r="P190" s="210">
        <f>P191+P230+P258+P344+P427+P451+P477</f>
        <v>0</v>
      </c>
      <c r="Q190" s="209"/>
      <c r="R190" s="210">
        <f>R191+R230+R258+R344+R427+R451+R477</f>
        <v>23.507411680000001</v>
      </c>
      <c r="S190" s="209"/>
      <c r="T190" s="211">
        <f>T191+T230+T258+T344+T427+T451+T477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2" t="s">
        <v>80</v>
      </c>
      <c r="AT190" s="213" t="s">
        <v>71</v>
      </c>
      <c r="AU190" s="213" t="s">
        <v>82</v>
      </c>
      <c r="AY190" s="212" t="s">
        <v>177</v>
      </c>
      <c r="BK190" s="214">
        <f>BK191+BK230+BK258+BK344+BK427+BK451+BK477</f>
        <v>0</v>
      </c>
    </row>
    <row r="191" s="16" customFormat="1" ht="20.88" customHeight="1">
      <c r="A191" s="16"/>
      <c r="B191" s="268"/>
      <c r="C191" s="269"/>
      <c r="D191" s="270" t="s">
        <v>71</v>
      </c>
      <c r="E191" s="270" t="s">
        <v>320</v>
      </c>
      <c r="F191" s="270" t="s">
        <v>321</v>
      </c>
      <c r="G191" s="269"/>
      <c r="H191" s="269"/>
      <c r="I191" s="271"/>
      <c r="J191" s="272">
        <f>BK191</f>
        <v>0</v>
      </c>
      <c r="K191" s="269"/>
      <c r="L191" s="273"/>
      <c r="M191" s="274"/>
      <c r="N191" s="275"/>
      <c r="O191" s="275"/>
      <c r="P191" s="276">
        <f>SUM(P192:P229)</f>
        <v>0</v>
      </c>
      <c r="Q191" s="275"/>
      <c r="R191" s="276">
        <f>SUM(R192:R229)</f>
        <v>0</v>
      </c>
      <c r="S191" s="275"/>
      <c r="T191" s="277">
        <f>SUM(T192:T229)</f>
        <v>0</v>
      </c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R191" s="278" t="s">
        <v>80</v>
      </c>
      <c r="AT191" s="279" t="s">
        <v>71</v>
      </c>
      <c r="AU191" s="279" t="s">
        <v>101</v>
      </c>
      <c r="AY191" s="278" t="s">
        <v>177</v>
      </c>
      <c r="BK191" s="280">
        <f>SUM(BK192:BK229)</f>
        <v>0</v>
      </c>
    </row>
    <row r="192" s="2" customFormat="1" ht="16.5" customHeight="1">
      <c r="A192" s="41"/>
      <c r="B192" s="42"/>
      <c r="C192" s="217" t="s">
        <v>322</v>
      </c>
      <c r="D192" s="217" t="s">
        <v>179</v>
      </c>
      <c r="E192" s="218" t="s">
        <v>323</v>
      </c>
      <c r="F192" s="219" t="s">
        <v>324</v>
      </c>
      <c r="G192" s="220" t="s">
        <v>195</v>
      </c>
      <c r="H192" s="221">
        <v>11</v>
      </c>
      <c r="I192" s="222"/>
      <c r="J192" s="223">
        <f>ROUND(I192*H192,2)</f>
        <v>0</v>
      </c>
      <c r="K192" s="219" t="s">
        <v>196</v>
      </c>
      <c r="L192" s="47"/>
      <c r="M192" s="224" t="s">
        <v>19</v>
      </c>
      <c r="N192" s="225" t="s">
        <v>43</v>
      </c>
      <c r="O192" s="87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8" t="s">
        <v>184</v>
      </c>
      <c r="AT192" s="228" t="s">
        <v>179</v>
      </c>
      <c r="AU192" s="228" t="s">
        <v>184</v>
      </c>
      <c r="AY192" s="20" t="s">
        <v>177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20" t="s">
        <v>80</v>
      </c>
      <c r="BK192" s="229">
        <f>ROUND(I192*H192,2)</f>
        <v>0</v>
      </c>
      <c r="BL192" s="20" t="s">
        <v>184</v>
      </c>
      <c r="BM192" s="228" t="s">
        <v>325</v>
      </c>
    </row>
    <row r="193" s="2" customFormat="1">
      <c r="A193" s="41"/>
      <c r="B193" s="42"/>
      <c r="C193" s="43"/>
      <c r="D193" s="230" t="s">
        <v>186</v>
      </c>
      <c r="E193" s="43"/>
      <c r="F193" s="231" t="s">
        <v>324</v>
      </c>
      <c r="G193" s="43"/>
      <c r="H193" s="43"/>
      <c r="I193" s="232"/>
      <c r="J193" s="43"/>
      <c r="K193" s="43"/>
      <c r="L193" s="47"/>
      <c r="M193" s="233"/>
      <c r="N193" s="23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186</v>
      </c>
      <c r="AU193" s="20" t="s">
        <v>184</v>
      </c>
    </row>
    <row r="194" s="2" customFormat="1">
      <c r="A194" s="41"/>
      <c r="B194" s="42"/>
      <c r="C194" s="43"/>
      <c r="D194" s="230" t="s">
        <v>239</v>
      </c>
      <c r="E194" s="43"/>
      <c r="F194" s="246" t="s">
        <v>326</v>
      </c>
      <c r="G194" s="43"/>
      <c r="H194" s="43"/>
      <c r="I194" s="232"/>
      <c r="J194" s="43"/>
      <c r="K194" s="43"/>
      <c r="L194" s="47"/>
      <c r="M194" s="233"/>
      <c r="N194" s="23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239</v>
      </c>
      <c r="AU194" s="20" t="s">
        <v>184</v>
      </c>
    </row>
    <row r="195" s="2" customFormat="1" ht="16.5" customHeight="1">
      <c r="A195" s="41"/>
      <c r="B195" s="42"/>
      <c r="C195" s="217" t="s">
        <v>327</v>
      </c>
      <c r="D195" s="217" t="s">
        <v>179</v>
      </c>
      <c r="E195" s="218" t="s">
        <v>328</v>
      </c>
      <c r="F195" s="219" t="s">
        <v>329</v>
      </c>
      <c r="G195" s="220" t="s">
        <v>195</v>
      </c>
      <c r="H195" s="221">
        <v>1</v>
      </c>
      <c r="I195" s="222"/>
      <c r="J195" s="223">
        <f>ROUND(I195*H195,2)</f>
        <v>0</v>
      </c>
      <c r="K195" s="219" t="s">
        <v>196</v>
      </c>
      <c r="L195" s="47"/>
      <c r="M195" s="224" t="s">
        <v>19</v>
      </c>
      <c r="N195" s="225" t="s">
        <v>43</v>
      </c>
      <c r="O195" s="87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8" t="s">
        <v>184</v>
      </c>
      <c r="AT195" s="228" t="s">
        <v>179</v>
      </c>
      <c r="AU195" s="228" t="s">
        <v>184</v>
      </c>
      <c r="AY195" s="20" t="s">
        <v>177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20" t="s">
        <v>80</v>
      </c>
      <c r="BK195" s="229">
        <f>ROUND(I195*H195,2)</f>
        <v>0</v>
      </c>
      <c r="BL195" s="20" t="s">
        <v>184</v>
      </c>
      <c r="BM195" s="228" t="s">
        <v>330</v>
      </c>
    </row>
    <row r="196" s="2" customFormat="1">
      <c r="A196" s="41"/>
      <c r="B196" s="42"/>
      <c r="C196" s="43"/>
      <c r="D196" s="230" t="s">
        <v>186</v>
      </c>
      <c r="E196" s="43"/>
      <c r="F196" s="231" t="s">
        <v>329</v>
      </c>
      <c r="G196" s="43"/>
      <c r="H196" s="43"/>
      <c r="I196" s="232"/>
      <c r="J196" s="43"/>
      <c r="K196" s="43"/>
      <c r="L196" s="47"/>
      <c r="M196" s="233"/>
      <c r="N196" s="23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186</v>
      </c>
      <c r="AU196" s="20" t="s">
        <v>184</v>
      </c>
    </row>
    <row r="197" s="2" customFormat="1">
      <c r="A197" s="41"/>
      <c r="B197" s="42"/>
      <c r="C197" s="43"/>
      <c r="D197" s="230" t="s">
        <v>239</v>
      </c>
      <c r="E197" s="43"/>
      <c r="F197" s="246" t="s">
        <v>331</v>
      </c>
      <c r="G197" s="43"/>
      <c r="H197" s="43"/>
      <c r="I197" s="232"/>
      <c r="J197" s="43"/>
      <c r="K197" s="43"/>
      <c r="L197" s="47"/>
      <c r="M197" s="233"/>
      <c r="N197" s="23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239</v>
      </c>
      <c r="AU197" s="20" t="s">
        <v>184</v>
      </c>
    </row>
    <row r="198" s="2" customFormat="1" ht="16.5" customHeight="1">
      <c r="A198" s="41"/>
      <c r="B198" s="42"/>
      <c r="C198" s="217" t="s">
        <v>332</v>
      </c>
      <c r="D198" s="217" t="s">
        <v>179</v>
      </c>
      <c r="E198" s="218" t="s">
        <v>333</v>
      </c>
      <c r="F198" s="219" t="s">
        <v>334</v>
      </c>
      <c r="G198" s="220" t="s">
        <v>195</v>
      </c>
      <c r="H198" s="221">
        <v>1</v>
      </c>
      <c r="I198" s="222"/>
      <c r="J198" s="223">
        <f>ROUND(I198*H198,2)</f>
        <v>0</v>
      </c>
      <c r="K198" s="219" t="s">
        <v>196</v>
      </c>
      <c r="L198" s="47"/>
      <c r="M198" s="224" t="s">
        <v>19</v>
      </c>
      <c r="N198" s="225" t="s">
        <v>43</v>
      </c>
      <c r="O198" s="87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8" t="s">
        <v>184</v>
      </c>
      <c r="AT198" s="228" t="s">
        <v>179</v>
      </c>
      <c r="AU198" s="228" t="s">
        <v>184</v>
      </c>
      <c r="AY198" s="20" t="s">
        <v>177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20" t="s">
        <v>80</v>
      </c>
      <c r="BK198" s="229">
        <f>ROUND(I198*H198,2)</f>
        <v>0</v>
      </c>
      <c r="BL198" s="20" t="s">
        <v>184</v>
      </c>
      <c r="BM198" s="228" t="s">
        <v>335</v>
      </c>
    </row>
    <row r="199" s="2" customFormat="1">
      <c r="A199" s="41"/>
      <c r="B199" s="42"/>
      <c r="C199" s="43"/>
      <c r="D199" s="230" t="s">
        <v>186</v>
      </c>
      <c r="E199" s="43"/>
      <c r="F199" s="231" t="s">
        <v>334</v>
      </c>
      <c r="G199" s="43"/>
      <c r="H199" s="43"/>
      <c r="I199" s="232"/>
      <c r="J199" s="43"/>
      <c r="K199" s="43"/>
      <c r="L199" s="47"/>
      <c r="M199" s="233"/>
      <c r="N199" s="23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186</v>
      </c>
      <c r="AU199" s="20" t="s">
        <v>184</v>
      </c>
    </row>
    <row r="200" s="2" customFormat="1">
      <c r="A200" s="41"/>
      <c r="B200" s="42"/>
      <c r="C200" s="43"/>
      <c r="D200" s="230" t="s">
        <v>239</v>
      </c>
      <c r="E200" s="43"/>
      <c r="F200" s="246" t="s">
        <v>336</v>
      </c>
      <c r="G200" s="43"/>
      <c r="H200" s="43"/>
      <c r="I200" s="232"/>
      <c r="J200" s="43"/>
      <c r="K200" s="43"/>
      <c r="L200" s="47"/>
      <c r="M200" s="233"/>
      <c r="N200" s="23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239</v>
      </c>
      <c r="AU200" s="20" t="s">
        <v>184</v>
      </c>
    </row>
    <row r="201" s="2" customFormat="1" ht="16.5" customHeight="1">
      <c r="A201" s="41"/>
      <c r="B201" s="42"/>
      <c r="C201" s="217" t="s">
        <v>337</v>
      </c>
      <c r="D201" s="217" t="s">
        <v>179</v>
      </c>
      <c r="E201" s="218" t="s">
        <v>338</v>
      </c>
      <c r="F201" s="219" t="s">
        <v>339</v>
      </c>
      <c r="G201" s="220" t="s">
        <v>195</v>
      </c>
      <c r="H201" s="221">
        <v>2</v>
      </c>
      <c r="I201" s="222"/>
      <c r="J201" s="223">
        <f>ROUND(I201*H201,2)</f>
        <v>0</v>
      </c>
      <c r="K201" s="219" t="s">
        <v>196</v>
      </c>
      <c r="L201" s="47"/>
      <c r="M201" s="224" t="s">
        <v>19</v>
      </c>
      <c r="N201" s="225" t="s">
        <v>43</v>
      </c>
      <c r="O201" s="87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8" t="s">
        <v>184</v>
      </c>
      <c r="AT201" s="228" t="s">
        <v>179</v>
      </c>
      <c r="AU201" s="228" t="s">
        <v>184</v>
      </c>
      <c r="AY201" s="20" t="s">
        <v>177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20" t="s">
        <v>80</v>
      </c>
      <c r="BK201" s="229">
        <f>ROUND(I201*H201,2)</f>
        <v>0</v>
      </c>
      <c r="BL201" s="20" t="s">
        <v>184</v>
      </c>
      <c r="BM201" s="228" t="s">
        <v>340</v>
      </c>
    </row>
    <row r="202" s="2" customFormat="1">
      <c r="A202" s="41"/>
      <c r="B202" s="42"/>
      <c r="C202" s="43"/>
      <c r="D202" s="230" t="s">
        <v>186</v>
      </c>
      <c r="E202" s="43"/>
      <c r="F202" s="231" t="s">
        <v>339</v>
      </c>
      <c r="G202" s="43"/>
      <c r="H202" s="43"/>
      <c r="I202" s="232"/>
      <c r="J202" s="43"/>
      <c r="K202" s="43"/>
      <c r="L202" s="47"/>
      <c r="M202" s="233"/>
      <c r="N202" s="23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186</v>
      </c>
      <c r="AU202" s="20" t="s">
        <v>184</v>
      </c>
    </row>
    <row r="203" s="2" customFormat="1">
      <c r="A203" s="41"/>
      <c r="B203" s="42"/>
      <c r="C203" s="43"/>
      <c r="D203" s="230" t="s">
        <v>239</v>
      </c>
      <c r="E203" s="43"/>
      <c r="F203" s="246" t="s">
        <v>341</v>
      </c>
      <c r="G203" s="43"/>
      <c r="H203" s="43"/>
      <c r="I203" s="232"/>
      <c r="J203" s="43"/>
      <c r="K203" s="43"/>
      <c r="L203" s="47"/>
      <c r="M203" s="233"/>
      <c r="N203" s="23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239</v>
      </c>
      <c r="AU203" s="20" t="s">
        <v>184</v>
      </c>
    </row>
    <row r="204" s="2" customFormat="1" ht="16.5" customHeight="1">
      <c r="A204" s="41"/>
      <c r="B204" s="42"/>
      <c r="C204" s="217" t="s">
        <v>342</v>
      </c>
      <c r="D204" s="217" t="s">
        <v>179</v>
      </c>
      <c r="E204" s="218" t="s">
        <v>343</v>
      </c>
      <c r="F204" s="219" t="s">
        <v>344</v>
      </c>
      <c r="G204" s="220" t="s">
        <v>345</v>
      </c>
      <c r="H204" s="221">
        <v>41.600000000000001</v>
      </c>
      <c r="I204" s="222"/>
      <c r="J204" s="223">
        <f>ROUND(I204*H204,2)</f>
        <v>0</v>
      </c>
      <c r="K204" s="219" t="s">
        <v>196</v>
      </c>
      <c r="L204" s="47"/>
      <c r="M204" s="224" t="s">
        <v>19</v>
      </c>
      <c r="N204" s="225" t="s">
        <v>43</v>
      </c>
      <c r="O204" s="87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8" t="s">
        <v>184</v>
      </c>
      <c r="AT204" s="228" t="s">
        <v>179</v>
      </c>
      <c r="AU204" s="228" t="s">
        <v>184</v>
      </c>
      <c r="AY204" s="20" t="s">
        <v>177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20" t="s">
        <v>80</v>
      </c>
      <c r="BK204" s="229">
        <f>ROUND(I204*H204,2)</f>
        <v>0</v>
      </c>
      <c r="BL204" s="20" t="s">
        <v>184</v>
      </c>
      <c r="BM204" s="228" t="s">
        <v>346</v>
      </c>
    </row>
    <row r="205" s="2" customFormat="1">
      <c r="A205" s="41"/>
      <c r="B205" s="42"/>
      <c r="C205" s="43"/>
      <c r="D205" s="230" t="s">
        <v>186</v>
      </c>
      <c r="E205" s="43"/>
      <c r="F205" s="231" t="s">
        <v>344</v>
      </c>
      <c r="G205" s="43"/>
      <c r="H205" s="43"/>
      <c r="I205" s="232"/>
      <c r="J205" s="43"/>
      <c r="K205" s="43"/>
      <c r="L205" s="47"/>
      <c r="M205" s="233"/>
      <c r="N205" s="23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186</v>
      </c>
      <c r="AU205" s="20" t="s">
        <v>184</v>
      </c>
    </row>
    <row r="206" s="2" customFormat="1">
      <c r="A206" s="41"/>
      <c r="B206" s="42"/>
      <c r="C206" s="43"/>
      <c r="D206" s="230" t="s">
        <v>239</v>
      </c>
      <c r="E206" s="43"/>
      <c r="F206" s="246" t="s">
        <v>347</v>
      </c>
      <c r="G206" s="43"/>
      <c r="H206" s="43"/>
      <c r="I206" s="232"/>
      <c r="J206" s="43"/>
      <c r="K206" s="43"/>
      <c r="L206" s="47"/>
      <c r="M206" s="233"/>
      <c r="N206" s="23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239</v>
      </c>
      <c r="AU206" s="20" t="s">
        <v>184</v>
      </c>
    </row>
    <row r="207" s="2" customFormat="1" ht="16.5" customHeight="1">
      <c r="A207" s="41"/>
      <c r="B207" s="42"/>
      <c r="C207" s="217" t="s">
        <v>348</v>
      </c>
      <c r="D207" s="217" t="s">
        <v>179</v>
      </c>
      <c r="E207" s="218" t="s">
        <v>349</v>
      </c>
      <c r="F207" s="219" t="s">
        <v>350</v>
      </c>
      <c r="G207" s="220" t="s">
        <v>345</v>
      </c>
      <c r="H207" s="221">
        <v>30.699999999999999</v>
      </c>
      <c r="I207" s="222"/>
      <c r="J207" s="223">
        <f>ROUND(I207*H207,2)</f>
        <v>0</v>
      </c>
      <c r="K207" s="219" t="s">
        <v>196</v>
      </c>
      <c r="L207" s="47"/>
      <c r="M207" s="224" t="s">
        <v>19</v>
      </c>
      <c r="N207" s="225" t="s">
        <v>43</v>
      </c>
      <c r="O207" s="87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8" t="s">
        <v>184</v>
      </c>
      <c r="AT207" s="228" t="s">
        <v>179</v>
      </c>
      <c r="AU207" s="228" t="s">
        <v>184</v>
      </c>
      <c r="AY207" s="20" t="s">
        <v>177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20" t="s">
        <v>80</v>
      </c>
      <c r="BK207" s="229">
        <f>ROUND(I207*H207,2)</f>
        <v>0</v>
      </c>
      <c r="BL207" s="20" t="s">
        <v>184</v>
      </c>
      <c r="BM207" s="228" t="s">
        <v>351</v>
      </c>
    </row>
    <row r="208" s="2" customFormat="1">
      <c r="A208" s="41"/>
      <c r="B208" s="42"/>
      <c r="C208" s="43"/>
      <c r="D208" s="230" t="s">
        <v>186</v>
      </c>
      <c r="E208" s="43"/>
      <c r="F208" s="231" t="s">
        <v>350</v>
      </c>
      <c r="G208" s="43"/>
      <c r="H208" s="43"/>
      <c r="I208" s="232"/>
      <c r="J208" s="43"/>
      <c r="K208" s="43"/>
      <c r="L208" s="47"/>
      <c r="M208" s="233"/>
      <c r="N208" s="23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186</v>
      </c>
      <c r="AU208" s="20" t="s">
        <v>184</v>
      </c>
    </row>
    <row r="209" s="2" customFormat="1">
      <c r="A209" s="41"/>
      <c r="B209" s="42"/>
      <c r="C209" s="43"/>
      <c r="D209" s="230" t="s">
        <v>239</v>
      </c>
      <c r="E209" s="43"/>
      <c r="F209" s="246" t="s">
        <v>352</v>
      </c>
      <c r="G209" s="43"/>
      <c r="H209" s="43"/>
      <c r="I209" s="232"/>
      <c r="J209" s="43"/>
      <c r="K209" s="43"/>
      <c r="L209" s="47"/>
      <c r="M209" s="233"/>
      <c r="N209" s="23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239</v>
      </c>
      <c r="AU209" s="20" t="s">
        <v>184</v>
      </c>
    </row>
    <row r="210" s="2" customFormat="1" ht="16.5" customHeight="1">
      <c r="A210" s="41"/>
      <c r="B210" s="42"/>
      <c r="C210" s="217" t="s">
        <v>353</v>
      </c>
      <c r="D210" s="217" t="s">
        <v>179</v>
      </c>
      <c r="E210" s="218" t="s">
        <v>354</v>
      </c>
      <c r="F210" s="219" t="s">
        <v>355</v>
      </c>
      <c r="G210" s="220" t="s">
        <v>195</v>
      </c>
      <c r="H210" s="221">
        <v>1</v>
      </c>
      <c r="I210" s="222"/>
      <c r="J210" s="223">
        <f>ROUND(I210*H210,2)</f>
        <v>0</v>
      </c>
      <c r="K210" s="219" t="s">
        <v>196</v>
      </c>
      <c r="L210" s="47"/>
      <c r="M210" s="224" t="s">
        <v>19</v>
      </c>
      <c r="N210" s="225" t="s">
        <v>43</v>
      </c>
      <c r="O210" s="87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8" t="s">
        <v>184</v>
      </c>
      <c r="AT210" s="228" t="s">
        <v>179</v>
      </c>
      <c r="AU210" s="228" t="s">
        <v>184</v>
      </c>
      <c r="AY210" s="20" t="s">
        <v>177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20" t="s">
        <v>80</v>
      </c>
      <c r="BK210" s="229">
        <f>ROUND(I210*H210,2)</f>
        <v>0</v>
      </c>
      <c r="BL210" s="20" t="s">
        <v>184</v>
      </c>
      <c r="BM210" s="228" t="s">
        <v>356</v>
      </c>
    </row>
    <row r="211" s="2" customFormat="1">
      <c r="A211" s="41"/>
      <c r="B211" s="42"/>
      <c r="C211" s="43"/>
      <c r="D211" s="230" t="s">
        <v>186</v>
      </c>
      <c r="E211" s="43"/>
      <c r="F211" s="231" t="s">
        <v>355</v>
      </c>
      <c r="G211" s="43"/>
      <c r="H211" s="43"/>
      <c r="I211" s="232"/>
      <c r="J211" s="43"/>
      <c r="K211" s="43"/>
      <c r="L211" s="47"/>
      <c r="M211" s="233"/>
      <c r="N211" s="23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186</v>
      </c>
      <c r="AU211" s="20" t="s">
        <v>184</v>
      </c>
    </row>
    <row r="212" s="2" customFormat="1">
      <c r="A212" s="41"/>
      <c r="B212" s="42"/>
      <c r="C212" s="43"/>
      <c r="D212" s="230" t="s">
        <v>239</v>
      </c>
      <c r="E212" s="43"/>
      <c r="F212" s="246" t="s">
        <v>357</v>
      </c>
      <c r="G212" s="43"/>
      <c r="H212" s="43"/>
      <c r="I212" s="232"/>
      <c r="J212" s="43"/>
      <c r="K212" s="43"/>
      <c r="L212" s="47"/>
      <c r="M212" s="233"/>
      <c r="N212" s="23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239</v>
      </c>
      <c r="AU212" s="20" t="s">
        <v>184</v>
      </c>
    </row>
    <row r="213" s="2" customFormat="1" ht="16.5" customHeight="1">
      <c r="A213" s="41"/>
      <c r="B213" s="42"/>
      <c r="C213" s="217" t="s">
        <v>358</v>
      </c>
      <c r="D213" s="217" t="s">
        <v>179</v>
      </c>
      <c r="E213" s="218" t="s">
        <v>359</v>
      </c>
      <c r="F213" s="219" t="s">
        <v>360</v>
      </c>
      <c r="G213" s="220" t="s">
        <v>345</v>
      </c>
      <c r="H213" s="221">
        <v>4.7999999999999998</v>
      </c>
      <c r="I213" s="222"/>
      <c r="J213" s="223">
        <f>ROUND(I213*H213,2)</f>
        <v>0</v>
      </c>
      <c r="K213" s="219" t="s">
        <v>196</v>
      </c>
      <c r="L213" s="47"/>
      <c r="M213" s="224" t="s">
        <v>19</v>
      </c>
      <c r="N213" s="225" t="s">
        <v>43</v>
      </c>
      <c r="O213" s="87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8" t="s">
        <v>184</v>
      </c>
      <c r="AT213" s="228" t="s">
        <v>179</v>
      </c>
      <c r="AU213" s="228" t="s">
        <v>184</v>
      </c>
      <c r="AY213" s="20" t="s">
        <v>177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20" t="s">
        <v>80</v>
      </c>
      <c r="BK213" s="229">
        <f>ROUND(I213*H213,2)</f>
        <v>0</v>
      </c>
      <c r="BL213" s="20" t="s">
        <v>184</v>
      </c>
      <c r="BM213" s="228" t="s">
        <v>361</v>
      </c>
    </row>
    <row r="214" s="2" customFormat="1">
      <c r="A214" s="41"/>
      <c r="B214" s="42"/>
      <c r="C214" s="43"/>
      <c r="D214" s="230" t="s">
        <v>186</v>
      </c>
      <c r="E214" s="43"/>
      <c r="F214" s="231" t="s">
        <v>360</v>
      </c>
      <c r="G214" s="43"/>
      <c r="H214" s="43"/>
      <c r="I214" s="232"/>
      <c r="J214" s="43"/>
      <c r="K214" s="43"/>
      <c r="L214" s="47"/>
      <c r="M214" s="233"/>
      <c r="N214" s="23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186</v>
      </c>
      <c r="AU214" s="20" t="s">
        <v>184</v>
      </c>
    </row>
    <row r="215" s="2" customFormat="1">
      <c r="A215" s="41"/>
      <c r="B215" s="42"/>
      <c r="C215" s="43"/>
      <c r="D215" s="230" t="s">
        <v>239</v>
      </c>
      <c r="E215" s="43"/>
      <c r="F215" s="246" t="s">
        <v>362</v>
      </c>
      <c r="G215" s="43"/>
      <c r="H215" s="43"/>
      <c r="I215" s="232"/>
      <c r="J215" s="43"/>
      <c r="K215" s="43"/>
      <c r="L215" s="47"/>
      <c r="M215" s="233"/>
      <c r="N215" s="23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239</v>
      </c>
      <c r="AU215" s="20" t="s">
        <v>184</v>
      </c>
    </row>
    <row r="216" s="2" customFormat="1" ht="16.5" customHeight="1">
      <c r="A216" s="41"/>
      <c r="B216" s="42"/>
      <c r="C216" s="217" t="s">
        <v>363</v>
      </c>
      <c r="D216" s="217" t="s">
        <v>179</v>
      </c>
      <c r="E216" s="218" t="s">
        <v>364</v>
      </c>
      <c r="F216" s="219" t="s">
        <v>365</v>
      </c>
      <c r="G216" s="220" t="s">
        <v>195</v>
      </c>
      <c r="H216" s="221">
        <v>1</v>
      </c>
      <c r="I216" s="222"/>
      <c r="J216" s="223">
        <f>ROUND(I216*H216,2)</f>
        <v>0</v>
      </c>
      <c r="K216" s="219" t="s">
        <v>196</v>
      </c>
      <c r="L216" s="47"/>
      <c r="M216" s="224" t="s">
        <v>19</v>
      </c>
      <c r="N216" s="225" t="s">
        <v>43</v>
      </c>
      <c r="O216" s="87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8" t="s">
        <v>184</v>
      </c>
      <c r="AT216" s="228" t="s">
        <v>179</v>
      </c>
      <c r="AU216" s="228" t="s">
        <v>184</v>
      </c>
      <c r="AY216" s="20" t="s">
        <v>177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20" t="s">
        <v>80</v>
      </c>
      <c r="BK216" s="229">
        <f>ROUND(I216*H216,2)</f>
        <v>0</v>
      </c>
      <c r="BL216" s="20" t="s">
        <v>184</v>
      </c>
      <c r="BM216" s="228" t="s">
        <v>366</v>
      </c>
    </row>
    <row r="217" s="2" customFormat="1">
      <c r="A217" s="41"/>
      <c r="B217" s="42"/>
      <c r="C217" s="43"/>
      <c r="D217" s="230" t="s">
        <v>186</v>
      </c>
      <c r="E217" s="43"/>
      <c r="F217" s="231" t="s">
        <v>365</v>
      </c>
      <c r="G217" s="43"/>
      <c r="H217" s="43"/>
      <c r="I217" s="232"/>
      <c r="J217" s="43"/>
      <c r="K217" s="43"/>
      <c r="L217" s="47"/>
      <c r="M217" s="233"/>
      <c r="N217" s="23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186</v>
      </c>
      <c r="AU217" s="20" t="s">
        <v>184</v>
      </c>
    </row>
    <row r="218" s="2" customFormat="1">
      <c r="A218" s="41"/>
      <c r="B218" s="42"/>
      <c r="C218" s="43"/>
      <c r="D218" s="230" t="s">
        <v>239</v>
      </c>
      <c r="E218" s="43"/>
      <c r="F218" s="246" t="s">
        <v>367</v>
      </c>
      <c r="G218" s="43"/>
      <c r="H218" s="43"/>
      <c r="I218" s="232"/>
      <c r="J218" s="43"/>
      <c r="K218" s="43"/>
      <c r="L218" s="47"/>
      <c r="M218" s="233"/>
      <c r="N218" s="23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239</v>
      </c>
      <c r="AU218" s="20" t="s">
        <v>184</v>
      </c>
    </row>
    <row r="219" s="2" customFormat="1" ht="16.5" customHeight="1">
      <c r="A219" s="41"/>
      <c r="B219" s="42"/>
      <c r="C219" s="217" t="s">
        <v>368</v>
      </c>
      <c r="D219" s="217" t="s">
        <v>179</v>
      </c>
      <c r="E219" s="218" t="s">
        <v>369</v>
      </c>
      <c r="F219" s="219" t="s">
        <v>370</v>
      </c>
      <c r="G219" s="220" t="s">
        <v>371</v>
      </c>
      <c r="H219" s="221">
        <v>16470</v>
      </c>
      <c r="I219" s="222"/>
      <c r="J219" s="223">
        <f>ROUND(I219*H219,2)</f>
        <v>0</v>
      </c>
      <c r="K219" s="219" t="s">
        <v>196</v>
      </c>
      <c r="L219" s="47"/>
      <c r="M219" s="224" t="s">
        <v>19</v>
      </c>
      <c r="N219" s="225" t="s">
        <v>43</v>
      </c>
      <c r="O219" s="87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8" t="s">
        <v>184</v>
      </c>
      <c r="AT219" s="228" t="s">
        <v>179</v>
      </c>
      <c r="AU219" s="228" t="s">
        <v>184</v>
      </c>
      <c r="AY219" s="20" t="s">
        <v>177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20" t="s">
        <v>80</v>
      </c>
      <c r="BK219" s="229">
        <f>ROUND(I219*H219,2)</f>
        <v>0</v>
      </c>
      <c r="BL219" s="20" t="s">
        <v>184</v>
      </c>
      <c r="BM219" s="228" t="s">
        <v>372</v>
      </c>
    </row>
    <row r="220" s="2" customFormat="1">
      <c r="A220" s="41"/>
      <c r="B220" s="42"/>
      <c r="C220" s="43"/>
      <c r="D220" s="230" t="s">
        <v>186</v>
      </c>
      <c r="E220" s="43"/>
      <c r="F220" s="231" t="s">
        <v>370</v>
      </c>
      <c r="G220" s="43"/>
      <c r="H220" s="43"/>
      <c r="I220" s="232"/>
      <c r="J220" s="43"/>
      <c r="K220" s="43"/>
      <c r="L220" s="47"/>
      <c r="M220" s="233"/>
      <c r="N220" s="23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186</v>
      </c>
      <c r="AU220" s="20" t="s">
        <v>184</v>
      </c>
    </row>
    <row r="221" s="2" customFormat="1">
      <c r="A221" s="41"/>
      <c r="B221" s="42"/>
      <c r="C221" s="43"/>
      <c r="D221" s="230" t="s">
        <v>239</v>
      </c>
      <c r="E221" s="43"/>
      <c r="F221" s="246" t="s">
        <v>373</v>
      </c>
      <c r="G221" s="43"/>
      <c r="H221" s="43"/>
      <c r="I221" s="232"/>
      <c r="J221" s="43"/>
      <c r="K221" s="43"/>
      <c r="L221" s="47"/>
      <c r="M221" s="233"/>
      <c r="N221" s="23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239</v>
      </c>
      <c r="AU221" s="20" t="s">
        <v>184</v>
      </c>
    </row>
    <row r="222" s="2" customFormat="1" ht="16.5" customHeight="1">
      <c r="A222" s="41"/>
      <c r="B222" s="42"/>
      <c r="C222" s="217" t="s">
        <v>374</v>
      </c>
      <c r="D222" s="217" t="s">
        <v>179</v>
      </c>
      <c r="E222" s="218" t="s">
        <v>375</v>
      </c>
      <c r="F222" s="219" t="s">
        <v>376</v>
      </c>
      <c r="G222" s="220" t="s">
        <v>195</v>
      </c>
      <c r="H222" s="221">
        <v>13</v>
      </c>
      <c r="I222" s="222"/>
      <c r="J222" s="223">
        <f>ROUND(I222*H222,2)</f>
        <v>0</v>
      </c>
      <c r="K222" s="219" t="s">
        <v>196</v>
      </c>
      <c r="L222" s="47"/>
      <c r="M222" s="224" t="s">
        <v>19</v>
      </c>
      <c r="N222" s="225" t="s">
        <v>43</v>
      </c>
      <c r="O222" s="87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8" t="s">
        <v>184</v>
      </c>
      <c r="AT222" s="228" t="s">
        <v>179</v>
      </c>
      <c r="AU222" s="228" t="s">
        <v>184</v>
      </c>
      <c r="AY222" s="20" t="s">
        <v>177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20" t="s">
        <v>80</v>
      </c>
      <c r="BK222" s="229">
        <f>ROUND(I222*H222,2)</f>
        <v>0</v>
      </c>
      <c r="BL222" s="20" t="s">
        <v>184</v>
      </c>
      <c r="BM222" s="228" t="s">
        <v>377</v>
      </c>
    </row>
    <row r="223" s="2" customFormat="1">
      <c r="A223" s="41"/>
      <c r="B223" s="42"/>
      <c r="C223" s="43"/>
      <c r="D223" s="230" t="s">
        <v>186</v>
      </c>
      <c r="E223" s="43"/>
      <c r="F223" s="231" t="s">
        <v>376</v>
      </c>
      <c r="G223" s="43"/>
      <c r="H223" s="43"/>
      <c r="I223" s="232"/>
      <c r="J223" s="43"/>
      <c r="K223" s="43"/>
      <c r="L223" s="47"/>
      <c r="M223" s="233"/>
      <c r="N223" s="23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186</v>
      </c>
      <c r="AU223" s="20" t="s">
        <v>184</v>
      </c>
    </row>
    <row r="224" s="2" customFormat="1" ht="16.5" customHeight="1">
      <c r="A224" s="41"/>
      <c r="B224" s="42"/>
      <c r="C224" s="217" t="s">
        <v>318</v>
      </c>
      <c r="D224" s="217" t="s">
        <v>179</v>
      </c>
      <c r="E224" s="218" t="s">
        <v>378</v>
      </c>
      <c r="F224" s="219" t="s">
        <v>379</v>
      </c>
      <c r="G224" s="220" t="s">
        <v>380</v>
      </c>
      <c r="H224" s="221">
        <v>8</v>
      </c>
      <c r="I224" s="222"/>
      <c r="J224" s="223">
        <f>ROUND(I224*H224,2)</f>
        <v>0</v>
      </c>
      <c r="K224" s="219" t="s">
        <v>196</v>
      </c>
      <c r="L224" s="47"/>
      <c r="M224" s="224" t="s">
        <v>19</v>
      </c>
      <c r="N224" s="225" t="s">
        <v>43</v>
      </c>
      <c r="O224" s="87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8" t="s">
        <v>184</v>
      </c>
      <c r="AT224" s="228" t="s">
        <v>179</v>
      </c>
      <c r="AU224" s="228" t="s">
        <v>184</v>
      </c>
      <c r="AY224" s="20" t="s">
        <v>177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20" t="s">
        <v>80</v>
      </c>
      <c r="BK224" s="229">
        <f>ROUND(I224*H224,2)</f>
        <v>0</v>
      </c>
      <c r="BL224" s="20" t="s">
        <v>184</v>
      </c>
      <c r="BM224" s="228" t="s">
        <v>381</v>
      </c>
    </row>
    <row r="225" s="2" customFormat="1">
      <c r="A225" s="41"/>
      <c r="B225" s="42"/>
      <c r="C225" s="43"/>
      <c r="D225" s="230" t="s">
        <v>186</v>
      </c>
      <c r="E225" s="43"/>
      <c r="F225" s="231" t="s">
        <v>379</v>
      </c>
      <c r="G225" s="43"/>
      <c r="H225" s="43"/>
      <c r="I225" s="232"/>
      <c r="J225" s="43"/>
      <c r="K225" s="43"/>
      <c r="L225" s="47"/>
      <c r="M225" s="233"/>
      <c r="N225" s="23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186</v>
      </c>
      <c r="AU225" s="20" t="s">
        <v>184</v>
      </c>
    </row>
    <row r="226" s="2" customFormat="1" ht="16.5" customHeight="1">
      <c r="A226" s="41"/>
      <c r="B226" s="42"/>
      <c r="C226" s="217" t="s">
        <v>382</v>
      </c>
      <c r="D226" s="217" t="s">
        <v>179</v>
      </c>
      <c r="E226" s="218" t="s">
        <v>383</v>
      </c>
      <c r="F226" s="219" t="s">
        <v>384</v>
      </c>
      <c r="G226" s="220" t="s">
        <v>195</v>
      </c>
      <c r="H226" s="221">
        <v>11</v>
      </c>
      <c r="I226" s="222"/>
      <c r="J226" s="223">
        <f>ROUND(I226*H226,2)</f>
        <v>0</v>
      </c>
      <c r="K226" s="219" t="s">
        <v>196</v>
      </c>
      <c r="L226" s="47"/>
      <c r="M226" s="224" t="s">
        <v>19</v>
      </c>
      <c r="N226" s="225" t="s">
        <v>43</v>
      </c>
      <c r="O226" s="87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8" t="s">
        <v>184</v>
      </c>
      <c r="AT226" s="228" t="s">
        <v>179</v>
      </c>
      <c r="AU226" s="228" t="s">
        <v>184</v>
      </c>
      <c r="AY226" s="20" t="s">
        <v>177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20" t="s">
        <v>80</v>
      </c>
      <c r="BK226" s="229">
        <f>ROUND(I226*H226,2)</f>
        <v>0</v>
      </c>
      <c r="BL226" s="20" t="s">
        <v>184</v>
      </c>
      <c r="BM226" s="228" t="s">
        <v>385</v>
      </c>
    </row>
    <row r="227" s="2" customFormat="1">
      <c r="A227" s="41"/>
      <c r="B227" s="42"/>
      <c r="C227" s="43"/>
      <c r="D227" s="230" t="s">
        <v>186</v>
      </c>
      <c r="E227" s="43"/>
      <c r="F227" s="231" t="s">
        <v>384</v>
      </c>
      <c r="G227" s="43"/>
      <c r="H227" s="43"/>
      <c r="I227" s="232"/>
      <c r="J227" s="43"/>
      <c r="K227" s="43"/>
      <c r="L227" s="47"/>
      <c r="M227" s="233"/>
      <c r="N227" s="23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186</v>
      </c>
      <c r="AU227" s="20" t="s">
        <v>184</v>
      </c>
    </row>
    <row r="228" s="2" customFormat="1" ht="16.5" customHeight="1">
      <c r="A228" s="41"/>
      <c r="B228" s="42"/>
      <c r="C228" s="217" t="s">
        <v>386</v>
      </c>
      <c r="D228" s="217" t="s">
        <v>179</v>
      </c>
      <c r="E228" s="218" t="s">
        <v>387</v>
      </c>
      <c r="F228" s="219" t="s">
        <v>388</v>
      </c>
      <c r="G228" s="220" t="s">
        <v>195</v>
      </c>
      <c r="H228" s="221">
        <v>1</v>
      </c>
      <c r="I228" s="222"/>
      <c r="J228" s="223">
        <f>ROUND(I228*H228,2)</f>
        <v>0</v>
      </c>
      <c r="K228" s="219" t="s">
        <v>196</v>
      </c>
      <c r="L228" s="47"/>
      <c r="M228" s="224" t="s">
        <v>19</v>
      </c>
      <c r="N228" s="225" t="s">
        <v>43</v>
      </c>
      <c r="O228" s="87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8" t="s">
        <v>184</v>
      </c>
      <c r="AT228" s="228" t="s">
        <v>179</v>
      </c>
      <c r="AU228" s="228" t="s">
        <v>184</v>
      </c>
      <c r="AY228" s="20" t="s">
        <v>177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20" t="s">
        <v>80</v>
      </c>
      <c r="BK228" s="229">
        <f>ROUND(I228*H228,2)</f>
        <v>0</v>
      </c>
      <c r="BL228" s="20" t="s">
        <v>184</v>
      </c>
      <c r="BM228" s="228" t="s">
        <v>389</v>
      </c>
    </row>
    <row r="229" s="2" customFormat="1">
      <c r="A229" s="41"/>
      <c r="B229" s="42"/>
      <c r="C229" s="43"/>
      <c r="D229" s="230" t="s">
        <v>186</v>
      </c>
      <c r="E229" s="43"/>
      <c r="F229" s="231" t="s">
        <v>388</v>
      </c>
      <c r="G229" s="43"/>
      <c r="H229" s="43"/>
      <c r="I229" s="232"/>
      <c r="J229" s="43"/>
      <c r="K229" s="43"/>
      <c r="L229" s="47"/>
      <c r="M229" s="233"/>
      <c r="N229" s="23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186</v>
      </c>
      <c r="AU229" s="20" t="s">
        <v>184</v>
      </c>
    </row>
    <row r="230" s="16" customFormat="1" ht="20.88" customHeight="1">
      <c r="A230" s="16"/>
      <c r="B230" s="268"/>
      <c r="C230" s="269"/>
      <c r="D230" s="270" t="s">
        <v>71</v>
      </c>
      <c r="E230" s="270" t="s">
        <v>390</v>
      </c>
      <c r="F230" s="270" t="s">
        <v>391</v>
      </c>
      <c r="G230" s="269"/>
      <c r="H230" s="269"/>
      <c r="I230" s="271"/>
      <c r="J230" s="272">
        <f>BK230</f>
        <v>0</v>
      </c>
      <c r="K230" s="269"/>
      <c r="L230" s="273"/>
      <c r="M230" s="274"/>
      <c r="N230" s="275"/>
      <c r="O230" s="275"/>
      <c r="P230" s="276">
        <f>SUM(P231:P257)</f>
        <v>0</v>
      </c>
      <c r="Q230" s="275"/>
      <c r="R230" s="276">
        <f>SUM(R231:R257)</f>
        <v>0</v>
      </c>
      <c r="S230" s="275"/>
      <c r="T230" s="277">
        <f>SUM(T231:T257)</f>
        <v>0</v>
      </c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R230" s="278" t="s">
        <v>80</v>
      </c>
      <c r="AT230" s="279" t="s">
        <v>71</v>
      </c>
      <c r="AU230" s="279" t="s">
        <v>101</v>
      </c>
      <c r="AY230" s="278" t="s">
        <v>177</v>
      </c>
      <c r="BK230" s="280">
        <f>SUM(BK231:BK257)</f>
        <v>0</v>
      </c>
    </row>
    <row r="231" s="2" customFormat="1" ht="21.75" customHeight="1">
      <c r="A231" s="41"/>
      <c r="B231" s="42"/>
      <c r="C231" s="217" t="s">
        <v>392</v>
      </c>
      <c r="D231" s="217" t="s">
        <v>179</v>
      </c>
      <c r="E231" s="218" t="s">
        <v>393</v>
      </c>
      <c r="F231" s="219" t="s">
        <v>394</v>
      </c>
      <c r="G231" s="220" t="s">
        <v>182</v>
      </c>
      <c r="H231" s="221">
        <v>7</v>
      </c>
      <c r="I231" s="222"/>
      <c r="J231" s="223">
        <f>ROUND(I231*H231,2)</f>
        <v>0</v>
      </c>
      <c r="K231" s="219" t="s">
        <v>196</v>
      </c>
      <c r="L231" s="47"/>
      <c r="M231" s="224" t="s">
        <v>19</v>
      </c>
      <c r="N231" s="225" t="s">
        <v>43</v>
      </c>
      <c r="O231" s="87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8" t="s">
        <v>184</v>
      </c>
      <c r="AT231" s="228" t="s">
        <v>179</v>
      </c>
      <c r="AU231" s="228" t="s">
        <v>184</v>
      </c>
      <c r="AY231" s="20" t="s">
        <v>177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20" t="s">
        <v>80</v>
      </c>
      <c r="BK231" s="229">
        <f>ROUND(I231*H231,2)</f>
        <v>0</v>
      </c>
      <c r="BL231" s="20" t="s">
        <v>184</v>
      </c>
      <c r="BM231" s="228" t="s">
        <v>395</v>
      </c>
    </row>
    <row r="232" s="2" customFormat="1">
      <c r="A232" s="41"/>
      <c r="B232" s="42"/>
      <c r="C232" s="43"/>
      <c r="D232" s="230" t="s">
        <v>186</v>
      </c>
      <c r="E232" s="43"/>
      <c r="F232" s="231" t="s">
        <v>394</v>
      </c>
      <c r="G232" s="43"/>
      <c r="H232" s="43"/>
      <c r="I232" s="232"/>
      <c r="J232" s="43"/>
      <c r="K232" s="43"/>
      <c r="L232" s="47"/>
      <c r="M232" s="233"/>
      <c r="N232" s="23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186</v>
      </c>
      <c r="AU232" s="20" t="s">
        <v>184</v>
      </c>
    </row>
    <row r="233" s="2" customFormat="1">
      <c r="A233" s="41"/>
      <c r="B233" s="42"/>
      <c r="C233" s="43"/>
      <c r="D233" s="230" t="s">
        <v>239</v>
      </c>
      <c r="E233" s="43"/>
      <c r="F233" s="246" t="s">
        <v>396</v>
      </c>
      <c r="G233" s="43"/>
      <c r="H233" s="43"/>
      <c r="I233" s="232"/>
      <c r="J233" s="43"/>
      <c r="K233" s="43"/>
      <c r="L233" s="47"/>
      <c r="M233" s="233"/>
      <c r="N233" s="23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239</v>
      </c>
      <c r="AU233" s="20" t="s">
        <v>184</v>
      </c>
    </row>
    <row r="234" s="2" customFormat="1" ht="21.75" customHeight="1">
      <c r="A234" s="41"/>
      <c r="B234" s="42"/>
      <c r="C234" s="217" t="s">
        <v>397</v>
      </c>
      <c r="D234" s="217" t="s">
        <v>179</v>
      </c>
      <c r="E234" s="218" t="s">
        <v>398</v>
      </c>
      <c r="F234" s="219" t="s">
        <v>399</v>
      </c>
      <c r="G234" s="220" t="s">
        <v>182</v>
      </c>
      <c r="H234" s="221">
        <v>281.22000000000003</v>
      </c>
      <c r="I234" s="222"/>
      <c r="J234" s="223">
        <f>ROUND(I234*H234,2)</f>
        <v>0</v>
      </c>
      <c r="K234" s="219" t="s">
        <v>196</v>
      </c>
      <c r="L234" s="47"/>
      <c r="M234" s="224" t="s">
        <v>19</v>
      </c>
      <c r="N234" s="225" t="s">
        <v>43</v>
      </c>
      <c r="O234" s="87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8" t="s">
        <v>184</v>
      </c>
      <c r="AT234" s="228" t="s">
        <v>179</v>
      </c>
      <c r="AU234" s="228" t="s">
        <v>184</v>
      </c>
      <c r="AY234" s="20" t="s">
        <v>177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20" t="s">
        <v>80</v>
      </c>
      <c r="BK234" s="229">
        <f>ROUND(I234*H234,2)</f>
        <v>0</v>
      </c>
      <c r="BL234" s="20" t="s">
        <v>184</v>
      </c>
      <c r="BM234" s="228" t="s">
        <v>400</v>
      </c>
    </row>
    <row r="235" s="2" customFormat="1">
      <c r="A235" s="41"/>
      <c r="B235" s="42"/>
      <c r="C235" s="43"/>
      <c r="D235" s="230" t="s">
        <v>186</v>
      </c>
      <c r="E235" s="43"/>
      <c r="F235" s="231" t="s">
        <v>399</v>
      </c>
      <c r="G235" s="43"/>
      <c r="H235" s="43"/>
      <c r="I235" s="232"/>
      <c r="J235" s="43"/>
      <c r="K235" s="43"/>
      <c r="L235" s="47"/>
      <c r="M235" s="233"/>
      <c r="N235" s="23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186</v>
      </c>
      <c r="AU235" s="20" t="s">
        <v>184</v>
      </c>
    </row>
    <row r="236" s="2" customFormat="1">
      <c r="A236" s="41"/>
      <c r="B236" s="42"/>
      <c r="C236" s="43"/>
      <c r="D236" s="230" t="s">
        <v>239</v>
      </c>
      <c r="E236" s="43"/>
      <c r="F236" s="246" t="s">
        <v>401</v>
      </c>
      <c r="G236" s="43"/>
      <c r="H236" s="43"/>
      <c r="I236" s="232"/>
      <c r="J236" s="43"/>
      <c r="K236" s="43"/>
      <c r="L236" s="47"/>
      <c r="M236" s="233"/>
      <c r="N236" s="23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239</v>
      </c>
      <c r="AU236" s="20" t="s">
        <v>184</v>
      </c>
    </row>
    <row r="237" s="2" customFormat="1" ht="16.5" customHeight="1">
      <c r="A237" s="41"/>
      <c r="B237" s="42"/>
      <c r="C237" s="217" t="s">
        <v>402</v>
      </c>
      <c r="D237" s="217" t="s">
        <v>179</v>
      </c>
      <c r="E237" s="218" t="s">
        <v>403</v>
      </c>
      <c r="F237" s="219" t="s">
        <v>404</v>
      </c>
      <c r="G237" s="220" t="s">
        <v>182</v>
      </c>
      <c r="H237" s="221">
        <v>184.291</v>
      </c>
      <c r="I237" s="222"/>
      <c r="J237" s="223">
        <f>ROUND(I237*H237,2)</f>
        <v>0</v>
      </c>
      <c r="K237" s="219" t="s">
        <v>196</v>
      </c>
      <c r="L237" s="47"/>
      <c r="M237" s="224" t="s">
        <v>19</v>
      </c>
      <c r="N237" s="225" t="s">
        <v>43</v>
      </c>
      <c r="O237" s="87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8" t="s">
        <v>184</v>
      </c>
      <c r="AT237" s="228" t="s">
        <v>179</v>
      </c>
      <c r="AU237" s="228" t="s">
        <v>184</v>
      </c>
      <c r="AY237" s="20" t="s">
        <v>177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20" t="s">
        <v>80</v>
      </c>
      <c r="BK237" s="229">
        <f>ROUND(I237*H237,2)</f>
        <v>0</v>
      </c>
      <c r="BL237" s="20" t="s">
        <v>184</v>
      </c>
      <c r="BM237" s="228" t="s">
        <v>405</v>
      </c>
    </row>
    <row r="238" s="2" customFormat="1">
      <c r="A238" s="41"/>
      <c r="B238" s="42"/>
      <c r="C238" s="43"/>
      <c r="D238" s="230" t="s">
        <v>186</v>
      </c>
      <c r="E238" s="43"/>
      <c r="F238" s="231" t="s">
        <v>404</v>
      </c>
      <c r="G238" s="43"/>
      <c r="H238" s="43"/>
      <c r="I238" s="232"/>
      <c r="J238" s="43"/>
      <c r="K238" s="43"/>
      <c r="L238" s="47"/>
      <c r="M238" s="233"/>
      <c r="N238" s="23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186</v>
      </c>
      <c r="AU238" s="20" t="s">
        <v>184</v>
      </c>
    </row>
    <row r="239" s="2" customFormat="1">
      <c r="A239" s="41"/>
      <c r="B239" s="42"/>
      <c r="C239" s="43"/>
      <c r="D239" s="230" t="s">
        <v>239</v>
      </c>
      <c r="E239" s="43"/>
      <c r="F239" s="246" t="s">
        <v>406</v>
      </c>
      <c r="G239" s="43"/>
      <c r="H239" s="43"/>
      <c r="I239" s="232"/>
      <c r="J239" s="43"/>
      <c r="K239" s="43"/>
      <c r="L239" s="47"/>
      <c r="M239" s="233"/>
      <c r="N239" s="23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239</v>
      </c>
      <c r="AU239" s="20" t="s">
        <v>184</v>
      </c>
    </row>
    <row r="240" s="2" customFormat="1" ht="16.5" customHeight="1">
      <c r="A240" s="41"/>
      <c r="B240" s="42"/>
      <c r="C240" s="217" t="s">
        <v>407</v>
      </c>
      <c r="D240" s="217" t="s">
        <v>179</v>
      </c>
      <c r="E240" s="218" t="s">
        <v>408</v>
      </c>
      <c r="F240" s="219" t="s">
        <v>409</v>
      </c>
      <c r="G240" s="220" t="s">
        <v>182</v>
      </c>
      <c r="H240" s="221">
        <v>171.56999999999999</v>
      </c>
      <c r="I240" s="222"/>
      <c r="J240" s="223">
        <f>ROUND(I240*H240,2)</f>
        <v>0</v>
      </c>
      <c r="K240" s="219" t="s">
        <v>196</v>
      </c>
      <c r="L240" s="47"/>
      <c r="M240" s="224" t="s">
        <v>19</v>
      </c>
      <c r="N240" s="225" t="s">
        <v>43</v>
      </c>
      <c r="O240" s="87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8" t="s">
        <v>184</v>
      </c>
      <c r="AT240" s="228" t="s">
        <v>179</v>
      </c>
      <c r="AU240" s="228" t="s">
        <v>184</v>
      </c>
      <c r="AY240" s="20" t="s">
        <v>177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20" t="s">
        <v>80</v>
      </c>
      <c r="BK240" s="229">
        <f>ROUND(I240*H240,2)</f>
        <v>0</v>
      </c>
      <c r="BL240" s="20" t="s">
        <v>184</v>
      </c>
      <c r="BM240" s="228" t="s">
        <v>410</v>
      </c>
    </row>
    <row r="241" s="2" customFormat="1">
      <c r="A241" s="41"/>
      <c r="B241" s="42"/>
      <c r="C241" s="43"/>
      <c r="D241" s="230" t="s">
        <v>186</v>
      </c>
      <c r="E241" s="43"/>
      <c r="F241" s="231" t="s">
        <v>411</v>
      </c>
      <c r="G241" s="43"/>
      <c r="H241" s="43"/>
      <c r="I241" s="232"/>
      <c r="J241" s="43"/>
      <c r="K241" s="43"/>
      <c r="L241" s="47"/>
      <c r="M241" s="233"/>
      <c r="N241" s="23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186</v>
      </c>
      <c r="AU241" s="20" t="s">
        <v>184</v>
      </c>
    </row>
    <row r="242" s="2" customFormat="1">
      <c r="A242" s="41"/>
      <c r="B242" s="42"/>
      <c r="C242" s="43"/>
      <c r="D242" s="230" t="s">
        <v>239</v>
      </c>
      <c r="E242" s="43"/>
      <c r="F242" s="246" t="s">
        <v>412</v>
      </c>
      <c r="G242" s="43"/>
      <c r="H242" s="43"/>
      <c r="I242" s="232"/>
      <c r="J242" s="43"/>
      <c r="K242" s="43"/>
      <c r="L242" s="47"/>
      <c r="M242" s="233"/>
      <c r="N242" s="23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239</v>
      </c>
      <c r="AU242" s="20" t="s">
        <v>184</v>
      </c>
    </row>
    <row r="243" s="2" customFormat="1" ht="16.5" customHeight="1">
      <c r="A243" s="41"/>
      <c r="B243" s="42"/>
      <c r="C243" s="217" t="s">
        <v>413</v>
      </c>
      <c r="D243" s="217" t="s">
        <v>179</v>
      </c>
      <c r="E243" s="218" t="s">
        <v>414</v>
      </c>
      <c r="F243" s="219" t="s">
        <v>415</v>
      </c>
      <c r="G243" s="220" t="s">
        <v>182</v>
      </c>
      <c r="H243" s="221">
        <v>25.050000000000001</v>
      </c>
      <c r="I243" s="222"/>
      <c r="J243" s="223">
        <f>ROUND(I243*H243,2)</f>
        <v>0</v>
      </c>
      <c r="K243" s="219" t="s">
        <v>196</v>
      </c>
      <c r="L243" s="47"/>
      <c r="M243" s="224" t="s">
        <v>19</v>
      </c>
      <c r="N243" s="225" t="s">
        <v>43</v>
      </c>
      <c r="O243" s="87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8" t="s">
        <v>184</v>
      </c>
      <c r="AT243" s="228" t="s">
        <v>179</v>
      </c>
      <c r="AU243" s="228" t="s">
        <v>184</v>
      </c>
      <c r="AY243" s="20" t="s">
        <v>177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20" t="s">
        <v>80</v>
      </c>
      <c r="BK243" s="229">
        <f>ROUND(I243*H243,2)</f>
        <v>0</v>
      </c>
      <c r="BL243" s="20" t="s">
        <v>184</v>
      </c>
      <c r="BM243" s="228" t="s">
        <v>416</v>
      </c>
    </row>
    <row r="244" s="2" customFormat="1">
      <c r="A244" s="41"/>
      <c r="B244" s="42"/>
      <c r="C244" s="43"/>
      <c r="D244" s="230" t="s">
        <v>186</v>
      </c>
      <c r="E244" s="43"/>
      <c r="F244" s="231" t="s">
        <v>415</v>
      </c>
      <c r="G244" s="43"/>
      <c r="H244" s="43"/>
      <c r="I244" s="232"/>
      <c r="J244" s="43"/>
      <c r="K244" s="43"/>
      <c r="L244" s="47"/>
      <c r="M244" s="233"/>
      <c r="N244" s="23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186</v>
      </c>
      <c r="AU244" s="20" t="s">
        <v>184</v>
      </c>
    </row>
    <row r="245" s="2" customFormat="1">
      <c r="A245" s="41"/>
      <c r="B245" s="42"/>
      <c r="C245" s="43"/>
      <c r="D245" s="230" t="s">
        <v>239</v>
      </c>
      <c r="E245" s="43"/>
      <c r="F245" s="246" t="s">
        <v>417</v>
      </c>
      <c r="G245" s="43"/>
      <c r="H245" s="43"/>
      <c r="I245" s="232"/>
      <c r="J245" s="43"/>
      <c r="K245" s="43"/>
      <c r="L245" s="47"/>
      <c r="M245" s="233"/>
      <c r="N245" s="23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239</v>
      </c>
      <c r="AU245" s="20" t="s">
        <v>184</v>
      </c>
    </row>
    <row r="246" s="2" customFormat="1" ht="16.5" customHeight="1">
      <c r="A246" s="41"/>
      <c r="B246" s="42"/>
      <c r="C246" s="217" t="s">
        <v>418</v>
      </c>
      <c r="D246" s="217" t="s">
        <v>179</v>
      </c>
      <c r="E246" s="218" t="s">
        <v>419</v>
      </c>
      <c r="F246" s="219" t="s">
        <v>420</v>
      </c>
      <c r="G246" s="220" t="s">
        <v>182</v>
      </c>
      <c r="H246" s="221">
        <v>48</v>
      </c>
      <c r="I246" s="222"/>
      <c r="J246" s="223">
        <f>ROUND(I246*H246,2)</f>
        <v>0</v>
      </c>
      <c r="K246" s="219" t="s">
        <v>196</v>
      </c>
      <c r="L246" s="47"/>
      <c r="M246" s="224" t="s">
        <v>19</v>
      </c>
      <c r="N246" s="225" t="s">
        <v>43</v>
      </c>
      <c r="O246" s="87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8" t="s">
        <v>184</v>
      </c>
      <c r="AT246" s="228" t="s">
        <v>179</v>
      </c>
      <c r="AU246" s="228" t="s">
        <v>184</v>
      </c>
      <c r="AY246" s="20" t="s">
        <v>177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20" t="s">
        <v>80</v>
      </c>
      <c r="BK246" s="229">
        <f>ROUND(I246*H246,2)</f>
        <v>0</v>
      </c>
      <c r="BL246" s="20" t="s">
        <v>184</v>
      </c>
      <c r="BM246" s="228" t="s">
        <v>421</v>
      </c>
    </row>
    <row r="247" s="2" customFormat="1">
      <c r="A247" s="41"/>
      <c r="B247" s="42"/>
      <c r="C247" s="43"/>
      <c r="D247" s="230" t="s">
        <v>186</v>
      </c>
      <c r="E247" s="43"/>
      <c r="F247" s="231" t="s">
        <v>420</v>
      </c>
      <c r="G247" s="43"/>
      <c r="H247" s="43"/>
      <c r="I247" s="232"/>
      <c r="J247" s="43"/>
      <c r="K247" s="43"/>
      <c r="L247" s="47"/>
      <c r="M247" s="233"/>
      <c r="N247" s="23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186</v>
      </c>
      <c r="AU247" s="20" t="s">
        <v>184</v>
      </c>
    </row>
    <row r="248" s="2" customFormat="1">
      <c r="A248" s="41"/>
      <c r="B248" s="42"/>
      <c r="C248" s="43"/>
      <c r="D248" s="230" t="s">
        <v>239</v>
      </c>
      <c r="E248" s="43"/>
      <c r="F248" s="246" t="s">
        <v>422</v>
      </c>
      <c r="G248" s="43"/>
      <c r="H248" s="43"/>
      <c r="I248" s="232"/>
      <c r="J248" s="43"/>
      <c r="K248" s="43"/>
      <c r="L248" s="47"/>
      <c r="M248" s="233"/>
      <c r="N248" s="23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239</v>
      </c>
      <c r="AU248" s="20" t="s">
        <v>184</v>
      </c>
    </row>
    <row r="249" s="2" customFormat="1" ht="16.5" customHeight="1">
      <c r="A249" s="41"/>
      <c r="B249" s="42"/>
      <c r="C249" s="217" t="s">
        <v>423</v>
      </c>
      <c r="D249" s="217" t="s">
        <v>179</v>
      </c>
      <c r="E249" s="218" t="s">
        <v>424</v>
      </c>
      <c r="F249" s="219" t="s">
        <v>425</v>
      </c>
      <c r="G249" s="220" t="s">
        <v>182</v>
      </c>
      <c r="H249" s="221">
        <v>211.59999999999999</v>
      </c>
      <c r="I249" s="222"/>
      <c r="J249" s="223">
        <f>ROUND(I249*H249,2)</f>
        <v>0</v>
      </c>
      <c r="K249" s="219" t="s">
        <v>196</v>
      </c>
      <c r="L249" s="47"/>
      <c r="M249" s="224" t="s">
        <v>19</v>
      </c>
      <c r="N249" s="225" t="s">
        <v>43</v>
      </c>
      <c r="O249" s="87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8" t="s">
        <v>184</v>
      </c>
      <c r="AT249" s="228" t="s">
        <v>179</v>
      </c>
      <c r="AU249" s="228" t="s">
        <v>184</v>
      </c>
      <c r="AY249" s="20" t="s">
        <v>177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20" t="s">
        <v>80</v>
      </c>
      <c r="BK249" s="229">
        <f>ROUND(I249*H249,2)</f>
        <v>0</v>
      </c>
      <c r="BL249" s="20" t="s">
        <v>184</v>
      </c>
      <c r="BM249" s="228" t="s">
        <v>426</v>
      </c>
    </row>
    <row r="250" s="2" customFormat="1">
      <c r="A250" s="41"/>
      <c r="B250" s="42"/>
      <c r="C250" s="43"/>
      <c r="D250" s="230" t="s">
        <v>186</v>
      </c>
      <c r="E250" s="43"/>
      <c r="F250" s="231" t="s">
        <v>425</v>
      </c>
      <c r="G250" s="43"/>
      <c r="H250" s="43"/>
      <c r="I250" s="232"/>
      <c r="J250" s="43"/>
      <c r="K250" s="43"/>
      <c r="L250" s="47"/>
      <c r="M250" s="233"/>
      <c r="N250" s="23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186</v>
      </c>
      <c r="AU250" s="20" t="s">
        <v>184</v>
      </c>
    </row>
    <row r="251" s="2" customFormat="1">
      <c r="A251" s="41"/>
      <c r="B251" s="42"/>
      <c r="C251" s="43"/>
      <c r="D251" s="230" t="s">
        <v>239</v>
      </c>
      <c r="E251" s="43"/>
      <c r="F251" s="246" t="s">
        <v>427</v>
      </c>
      <c r="G251" s="43"/>
      <c r="H251" s="43"/>
      <c r="I251" s="232"/>
      <c r="J251" s="43"/>
      <c r="K251" s="43"/>
      <c r="L251" s="47"/>
      <c r="M251" s="233"/>
      <c r="N251" s="23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239</v>
      </c>
      <c r="AU251" s="20" t="s">
        <v>184</v>
      </c>
    </row>
    <row r="252" s="2" customFormat="1" ht="21.75" customHeight="1">
      <c r="A252" s="41"/>
      <c r="B252" s="42"/>
      <c r="C252" s="217" t="s">
        <v>428</v>
      </c>
      <c r="D252" s="217" t="s">
        <v>179</v>
      </c>
      <c r="E252" s="218" t="s">
        <v>429</v>
      </c>
      <c r="F252" s="219" t="s">
        <v>430</v>
      </c>
      <c r="G252" s="220" t="s">
        <v>182</v>
      </c>
      <c r="H252" s="221">
        <v>211.59999999999999</v>
      </c>
      <c r="I252" s="222"/>
      <c r="J252" s="223">
        <f>ROUND(I252*H252,2)</f>
        <v>0</v>
      </c>
      <c r="K252" s="219" t="s">
        <v>196</v>
      </c>
      <c r="L252" s="47"/>
      <c r="M252" s="224" t="s">
        <v>19</v>
      </c>
      <c r="N252" s="225" t="s">
        <v>43</v>
      </c>
      <c r="O252" s="87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8" t="s">
        <v>184</v>
      </c>
      <c r="AT252" s="228" t="s">
        <v>179</v>
      </c>
      <c r="AU252" s="228" t="s">
        <v>184</v>
      </c>
      <c r="AY252" s="20" t="s">
        <v>177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20" t="s">
        <v>80</v>
      </c>
      <c r="BK252" s="229">
        <f>ROUND(I252*H252,2)</f>
        <v>0</v>
      </c>
      <c r="BL252" s="20" t="s">
        <v>184</v>
      </c>
      <c r="BM252" s="228" t="s">
        <v>431</v>
      </c>
    </row>
    <row r="253" s="2" customFormat="1">
      <c r="A253" s="41"/>
      <c r="B253" s="42"/>
      <c r="C253" s="43"/>
      <c r="D253" s="230" t="s">
        <v>186</v>
      </c>
      <c r="E253" s="43"/>
      <c r="F253" s="231" t="s">
        <v>432</v>
      </c>
      <c r="G253" s="43"/>
      <c r="H253" s="43"/>
      <c r="I253" s="232"/>
      <c r="J253" s="43"/>
      <c r="K253" s="43"/>
      <c r="L253" s="47"/>
      <c r="M253" s="233"/>
      <c r="N253" s="23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186</v>
      </c>
      <c r="AU253" s="20" t="s">
        <v>184</v>
      </c>
    </row>
    <row r="254" s="2" customFormat="1">
      <c r="A254" s="41"/>
      <c r="B254" s="42"/>
      <c r="C254" s="43"/>
      <c r="D254" s="230" t="s">
        <v>239</v>
      </c>
      <c r="E254" s="43"/>
      <c r="F254" s="246" t="s">
        <v>433</v>
      </c>
      <c r="G254" s="43"/>
      <c r="H254" s="43"/>
      <c r="I254" s="232"/>
      <c r="J254" s="43"/>
      <c r="K254" s="43"/>
      <c r="L254" s="47"/>
      <c r="M254" s="233"/>
      <c r="N254" s="23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239</v>
      </c>
      <c r="AU254" s="20" t="s">
        <v>184</v>
      </c>
    </row>
    <row r="255" s="2" customFormat="1" ht="16.5" customHeight="1">
      <c r="A255" s="41"/>
      <c r="B255" s="42"/>
      <c r="C255" s="217" t="s">
        <v>434</v>
      </c>
      <c r="D255" s="217" t="s">
        <v>179</v>
      </c>
      <c r="E255" s="218" t="s">
        <v>435</v>
      </c>
      <c r="F255" s="219" t="s">
        <v>436</v>
      </c>
      <c r="G255" s="220" t="s">
        <v>182</v>
      </c>
      <c r="H255" s="221">
        <v>192.19999999999999</v>
      </c>
      <c r="I255" s="222"/>
      <c r="J255" s="223">
        <f>ROUND(I255*H255,2)</f>
        <v>0</v>
      </c>
      <c r="K255" s="219" t="s">
        <v>196</v>
      </c>
      <c r="L255" s="47"/>
      <c r="M255" s="224" t="s">
        <v>19</v>
      </c>
      <c r="N255" s="225" t="s">
        <v>43</v>
      </c>
      <c r="O255" s="87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8" t="s">
        <v>184</v>
      </c>
      <c r="AT255" s="228" t="s">
        <v>179</v>
      </c>
      <c r="AU255" s="228" t="s">
        <v>184</v>
      </c>
      <c r="AY255" s="20" t="s">
        <v>177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20" t="s">
        <v>80</v>
      </c>
      <c r="BK255" s="229">
        <f>ROUND(I255*H255,2)</f>
        <v>0</v>
      </c>
      <c r="BL255" s="20" t="s">
        <v>184</v>
      </c>
      <c r="BM255" s="228" t="s">
        <v>437</v>
      </c>
    </row>
    <row r="256" s="2" customFormat="1">
      <c r="A256" s="41"/>
      <c r="B256" s="42"/>
      <c r="C256" s="43"/>
      <c r="D256" s="230" t="s">
        <v>186</v>
      </c>
      <c r="E256" s="43"/>
      <c r="F256" s="231" t="s">
        <v>436</v>
      </c>
      <c r="G256" s="43"/>
      <c r="H256" s="43"/>
      <c r="I256" s="232"/>
      <c r="J256" s="43"/>
      <c r="K256" s="43"/>
      <c r="L256" s="47"/>
      <c r="M256" s="233"/>
      <c r="N256" s="23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186</v>
      </c>
      <c r="AU256" s="20" t="s">
        <v>184</v>
      </c>
    </row>
    <row r="257" s="2" customFormat="1">
      <c r="A257" s="41"/>
      <c r="B257" s="42"/>
      <c r="C257" s="43"/>
      <c r="D257" s="230" t="s">
        <v>239</v>
      </c>
      <c r="E257" s="43"/>
      <c r="F257" s="246" t="s">
        <v>438</v>
      </c>
      <c r="G257" s="43"/>
      <c r="H257" s="43"/>
      <c r="I257" s="232"/>
      <c r="J257" s="43"/>
      <c r="K257" s="43"/>
      <c r="L257" s="47"/>
      <c r="M257" s="233"/>
      <c r="N257" s="23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239</v>
      </c>
      <c r="AU257" s="20" t="s">
        <v>184</v>
      </c>
    </row>
    <row r="258" s="16" customFormat="1" ht="20.88" customHeight="1">
      <c r="A258" s="16"/>
      <c r="B258" s="268"/>
      <c r="C258" s="269"/>
      <c r="D258" s="270" t="s">
        <v>71</v>
      </c>
      <c r="E258" s="270" t="s">
        <v>439</v>
      </c>
      <c r="F258" s="270" t="s">
        <v>440</v>
      </c>
      <c r="G258" s="269"/>
      <c r="H258" s="269"/>
      <c r="I258" s="271"/>
      <c r="J258" s="272">
        <f>BK258</f>
        <v>0</v>
      </c>
      <c r="K258" s="269"/>
      <c r="L258" s="273"/>
      <c r="M258" s="274"/>
      <c r="N258" s="275"/>
      <c r="O258" s="275"/>
      <c r="P258" s="276">
        <f>SUM(P259:P343)</f>
        <v>0</v>
      </c>
      <c r="Q258" s="275"/>
      <c r="R258" s="276">
        <f>SUM(R259:R343)</f>
        <v>3.7681741800000004</v>
      </c>
      <c r="S258" s="275"/>
      <c r="T258" s="277">
        <f>SUM(T259:T343)</f>
        <v>0</v>
      </c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R258" s="278" t="s">
        <v>80</v>
      </c>
      <c r="AT258" s="279" t="s">
        <v>71</v>
      </c>
      <c r="AU258" s="279" t="s">
        <v>101</v>
      </c>
      <c r="AY258" s="278" t="s">
        <v>177</v>
      </c>
      <c r="BK258" s="280">
        <f>SUM(BK259:BK343)</f>
        <v>0</v>
      </c>
    </row>
    <row r="259" s="2" customFormat="1" ht="21.75" customHeight="1">
      <c r="A259" s="41"/>
      <c r="B259" s="42"/>
      <c r="C259" s="217" t="s">
        <v>441</v>
      </c>
      <c r="D259" s="217" t="s">
        <v>179</v>
      </c>
      <c r="E259" s="218" t="s">
        <v>442</v>
      </c>
      <c r="F259" s="219" t="s">
        <v>443</v>
      </c>
      <c r="G259" s="220" t="s">
        <v>195</v>
      </c>
      <c r="H259" s="221">
        <v>420</v>
      </c>
      <c r="I259" s="222"/>
      <c r="J259" s="223">
        <f>ROUND(I259*H259,2)</f>
        <v>0</v>
      </c>
      <c r="K259" s="219" t="s">
        <v>183</v>
      </c>
      <c r="L259" s="47"/>
      <c r="M259" s="224" t="s">
        <v>19</v>
      </c>
      <c r="N259" s="225" t="s">
        <v>43</v>
      </c>
      <c r="O259" s="87"/>
      <c r="P259" s="226">
        <f>O259*H259</f>
        <v>0</v>
      </c>
      <c r="Q259" s="226">
        <v>3.0000000000000001E-05</v>
      </c>
      <c r="R259" s="226">
        <f>Q259*H259</f>
        <v>0.0126</v>
      </c>
      <c r="S259" s="226">
        <v>0</v>
      </c>
      <c r="T259" s="22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8" t="s">
        <v>217</v>
      </c>
      <c r="AT259" s="228" t="s">
        <v>179</v>
      </c>
      <c r="AU259" s="228" t="s">
        <v>184</v>
      </c>
      <c r="AY259" s="20" t="s">
        <v>177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20" t="s">
        <v>80</v>
      </c>
      <c r="BK259" s="229">
        <f>ROUND(I259*H259,2)</f>
        <v>0</v>
      </c>
      <c r="BL259" s="20" t="s">
        <v>217</v>
      </c>
      <c r="BM259" s="228" t="s">
        <v>444</v>
      </c>
    </row>
    <row r="260" s="2" customFormat="1">
      <c r="A260" s="41"/>
      <c r="B260" s="42"/>
      <c r="C260" s="43"/>
      <c r="D260" s="230" t="s">
        <v>186</v>
      </c>
      <c r="E260" s="43"/>
      <c r="F260" s="231" t="s">
        <v>445</v>
      </c>
      <c r="G260" s="43"/>
      <c r="H260" s="43"/>
      <c r="I260" s="232"/>
      <c r="J260" s="43"/>
      <c r="K260" s="43"/>
      <c r="L260" s="47"/>
      <c r="M260" s="233"/>
      <c r="N260" s="23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186</v>
      </c>
      <c r="AU260" s="20" t="s">
        <v>184</v>
      </c>
    </row>
    <row r="261" s="13" customFormat="1">
      <c r="A261" s="13"/>
      <c r="B261" s="235"/>
      <c r="C261" s="236"/>
      <c r="D261" s="230" t="s">
        <v>188</v>
      </c>
      <c r="E261" s="237" t="s">
        <v>19</v>
      </c>
      <c r="F261" s="238" t="s">
        <v>446</v>
      </c>
      <c r="G261" s="236"/>
      <c r="H261" s="239">
        <v>417.34399999999999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188</v>
      </c>
      <c r="AU261" s="245" t="s">
        <v>184</v>
      </c>
      <c r="AV261" s="13" t="s">
        <v>82</v>
      </c>
      <c r="AW261" s="13" t="s">
        <v>33</v>
      </c>
      <c r="AX261" s="13" t="s">
        <v>72</v>
      </c>
      <c r="AY261" s="245" t="s">
        <v>177</v>
      </c>
    </row>
    <row r="262" s="17" customFormat="1">
      <c r="A262" s="17"/>
      <c r="B262" s="281"/>
      <c r="C262" s="282"/>
      <c r="D262" s="230" t="s">
        <v>188</v>
      </c>
      <c r="E262" s="283" t="s">
        <v>19</v>
      </c>
      <c r="F262" s="284" t="s">
        <v>447</v>
      </c>
      <c r="G262" s="282"/>
      <c r="H262" s="285">
        <v>417.34399999999999</v>
      </c>
      <c r="I262" s="286"/>
      <c r="J262" s="282"/>
      <c r="K262" s="282"/>
      <c r="L262" s="287"/>
      <c r="M262" s="288"/>
      <c r="N262" s="289"/>
      <c r="O262" s="289"/>
      <c r="P262" s="289"/>
      <c r="Q262" s="289"/>
      <c r="R262" s="289"/>
      <c r="S262" s="289"/>
      <c r="T262" s="290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T262" s="291" t="s">
        <v>188</v>
      </c>
      <c r="AU262" s="291" t="s">
        <v>184</v>
      </c>
      <c r="AV262" s="17" t="s">
        <v>101</v>
      </c>
      <c r="AW262" s="17" t="s">
        <v>33</v>
      </c>
      <c r="AX262" s="17" t="s">
        <v>72</v>
      </c>
      <c r="AY262" s="291" t="s">
        <v>177</v>
      </c>
    </row>
    <row r="263" s="13" customFormat="1">
      <c r="A263" s="13"/>
      <c r="B263" s="235"/>
      <c r="C263" s="236"/>
      <c r="D263" s="230" t="s">
        <v>188</v>
      </c>
      <c r="E263" s="237" t="s">
        <v>19</v>
      </c>
      <c r="F263" s="238" t="s">
        <v>448</v>
      </c>
      <c r="G263" s="236"/>
      <c r="H263" s="239">
        <v>420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188</v>
      </c>
      <c r="AU263" s="245" t="s">
        <v>184</v>
      </c>
      <c r="AV263" s="13" t="s">
        <v>82</v>
      </c>
      <c r="AW263" s="13" t="s">
        <v>33</v>
      </c>
      <c r="AX263" s="13" t="s">
        <v>80</v>
      </c>
      <c r="AY263" s="245" t="s">
        <v>177</v>
      </c>
    </row>
    <row r="264" s="2" customFormat="1" ht="16.5" customHeight="1">
      <c r="A264" s="41"/>
      <c r="B264" s="42"/>
      <c r="C264" s="292" t="s">
        <v>449</v>
      </c>
      <c r="D264" s="292" t="s">
        <v>450</v>
      </c>
      <c r="E264" s="293" t="s">
        <v>451</v>
      </c>
      <c r="F264" s="294" t="s">
        <v>452</v>
      </c>
      <c r="G264" s="295" t="s">
        <v>195</v>
      </c>
      <c r="H264" s="296">
        <v>420</v>
      </c>
      <c r="I264" s="297"/>
      <c r="J264" s="298">
        <f>ROUND(I264*H264,2)</f>
        <v>0</v>
      </c>
      <c r="K264" s="294" t="s">
        <v>183</v>
      </c>
      <c r="L264" s="299"/>
      <c r="M264" s="300" t="s">
        <v>19</v>
      </c>
      <c r="N264" s="301" t="s">
        <v>43</v>
      </c>
      <c r="O264" s="87"/>
      <c r="P264" s="226">
        <f>O264*H264</f>
        <v>0</v>
      </c>
      <c r="Q264" s="226">
        <v>0.00014999999999999999</v>
      </c>
      <c r="R264" s="226">
        <f>Q264*H264</f>
        <v>0.063</v>
      </c>
      <c r="S264" s="226">
        <v>0</v>
      </c>
      <c r="T264" s="22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8" t="s">
        <v>348</v>
      </c>
      <c r="AT264" s="228" t="s">
        <v>450</v>
      </c>
      <c r="AU264" s="228" t="s">
        <v>184</v>
      </c>
      <c r="AY264" s="20" t="s">
        <v>177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20" t="s">
        <v>80</v>
      </c>
      <c r="BK264" s="229">
        <f>ROUND(I264*H264,2)</f>
        <v>0</v>
      </c>
      <c r="BL264" s="20" t="s">
        <v>217</v>
      </c>
      <c r="BM264" s="228" t="s">
        <v>453</v>
      </c>
    </row>
    <row r="265" s="2" customFormat="1">
      <c r="A265" s="41"/>
      <c r="B265" s="42"/>
      <c r="C265" s="43"/>
      <c r="D265" s="230" t="s">
        <v>186</v>
      </c>
      <c r="E265" s="43"/>
      <c r="F265" s="231" t="s">
        <v>452</v>
      </c>
      <c r="G265" s="43"/>
      <c r="H265" s="43"/>
      <c r="I265" s="232"/>
      <c r="J265" s="43"/>
      <c r="K265" s="43"/>
      <c r="L265" s="47"/>
      <c r="M265" s="233"/>
      <c r="N265" s="23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186</v>
      </c>
      <c r="AU265" s="20" t="s">
        <v>184</v>
      </c>
    </row>
    <row r="266" s="2" customFormat="1" ht="16.5" customHeight="1">
      <c r="A266" s="41"/>
      <c r="B266" s="42"/>
      <c r="C266" s="217" t="s">
        <v>454</v>
      </c>
      <c r="D266" s="217" t="s">
        <v>179</v>
      </c>
      <c r="E266" s="218" t="s">
        <v>455</v>
      </c>
      <c r="F266" s="219" t="s">
        <v>456</v>
      </c>
      <c r="G266" s="220" t="s">
        <v>345</v>
      </c>
      <c r="H266" s="221">
        <v>420</v>
      </c>
      <c r="I266" s="222"/>
      <c r="J266" s="223">
        <f>ROUND(I266*H266,2)</f>
        <v>0</v>
      </c>
      <c r="K266" s="219" t="s">
        <v>183</v>
      </c>
      <c r="L266" s="47"/>
      <c r="M266" s="224" t="s">
        <v>19</v>
      </c>
      <c r="N266" s="225" t="s">
        <v>43</v>
      </c>
      <c r="O266" s="87"/>
      <c r="P266" s="226">
        <f>O266*H266</f>
        <v>0</v>
      </c>
      <c r="Q266" s="226">
        <v>5.0000000000000002E-05</v>
      </c>
      <c r="R266" s="226">
        <f>Q266*H266</f>
        <v>0.021000000000000001</v>
      </c>
      <c r="S266" s="226">
        <v>0</v>
      </c>
      <c r="T266" s="22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8" t="s">
        <v>217</v>
      </c>
      <c r="AT266" s="228" t="s">
        <v>179</v>
      </c>
      <c r="AU266" s="228" t="s">
        <v>184</v>
      </c>
      <c r="AY266" s="20" t="s">
        <v>177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20" t="s">
        <v>80</v>
      </c>
      <c r="BK266" s="229">
        <f>ROUND(I266*H266,2)</f>
        <v>0</v>
      </c>
      <c r="BL266" s="20" t="s">
        <v>217</v>
      </c>
      <c r="BM266" s="228" t="s">
        <v>457</v>
      </c>
    </row>
    <row r="267" s="2" customFormat="1">
      <c r="A267" s="41"/>
      <c r="B267" s="42"/>
      <c r="C267" s="43"/>
      <c r="D267" s="230" t="s">
        <v>186</v>
      </c>
      <c r="E267" s="43"/>
      <c r="F267" s="231" t="s">
        <v>458</v>
      </c>
      <c r="G267" s="43"/>
      <c r="H267" s="43"/>
      <c r="I267" s="232"/>
      <c r="J267" s="43"/>
      <c r="K267" s="43"/>
      <c r="L267" s="47"/>
      <c r="M267" s="233"/>
      <c r="N267" s="23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186</v>
      </c>
      <c r="AU267" s="20" t="s">
        <v>184</v>
      </c>
    </row>
    <row r="268" s="2" customFormat="1" ht="16.5" customHeight="1">
      <c r="A268" s="41"/>
      <c r="B268" s="42"/>
      <c r="C268" s="292" t="s">
        <v>459</v>
      </c>
      <c r="D268" s="292" t="s">
        <v>450</v>
      </c>
      <c r="E268" s="293" t="s">
        <v>460</v>
      </c>
      <c r="F268" s="294" t="s">
        <v>461</v>
      </c>
      <c r="G268" s="295" t="s">
        <v>345</v>
      </c>
      <c r="H268" s="296">
        <v>428.39999999999998</v>
      </c>
      <c r="I268" s="297"/>
      <c r="J268" s="298">
        <f>ROUND(I268*H268,2)</f>
        <v>0</v>
      </c>
      <c r="K268" s="294" t="s">
        <v>183</v>
      </c>
      <c r="L268" s="299"/>
      <c r="M268" s="300" t="s">
        <v>19</v>
      </c>
      <c r="N268" s="301" t="s">
        <v>43</v>
      </c>
      <c r="O268" s="87"/>
      <c r="P268" s="226">
        <f>O268*H268</f>
        <v>0</v>
      </c>
      <c r="Q268" s="226">
        <v>0.00076999999999999996</v>
      </c>
      <c r="R268" s="226">
        <f>Q268*H268</f>
        <v>0.32986799999999994</v>
      </c>
      <c r="S268" s="226">
        <v>0</v>
      </c>
      <c r="T268" s="22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8" t="s">
        <v>348</v>
      </c>
      <c r="AT268" s="228" t="s">
        <v>450</v>
      </c>
      <c r="AU268" s="228" t="s">
        <v>184</v>
      </c>
      <c r="AY268" s="20" t="s">
        <v>177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20" t="s">
        <v>80</v>
      </c>
      <c r="BK268" s="229">
        <f>ROUND(I268*H268,2)</f>
        <v>0</v>
      </c>
      <c r="BL268" s="20" t="s">
        <v>217</v>
      </c>
      <c r="BM268" s="228" t="s">
        <v>462</v>
      </c>
    </row>
    <row r="269" s="2" customFormat="1">
      <c r="A269" s="41"/>
      <c r="B269" s="42"/>
      <c r="C269" s="43"/>
      <c r="D269" s="230" t="s">
        <v>186</v>
      </c>
      <c r="E269" s="43"/>
      <c r="F269" s="231" t="s">
        <v>461</v>
      </c>
      <c r="G269" s="43"/>
      <c r="H269" s="43"/>
      <c r="I269" s="232"/>
      <c r="J269" s="43"/>
      <c r="K269" s="43"/>
      <c r="L269" s="47"/>
      <c r="M269" s="233"/>
      <c r="N269" s="23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186</v>
      </c>
      <c r="AU269" s="20" t="s">
        <v>184</v>
      </c>
    </row>
    <row r="270" s="13" customFormat="1">
      <c r="A270" s="13"/>
      <c r="B270" s="235"/>
      <c r="C270" s="236"/>
      <c r="D270" s="230" t="s">
        <v>188</v>
      </c>
      <c r="E270" s="236"/>
      <c r="F270" s="238" t="s">
        <v>463</v>
      </c>
      <c r="G270" s="236"/>
      <c r="H270" s="239">
        <v>428.39999999999998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188</v>
      </c>
      <c r="AU270" s="245" t="s">
        <v>184</v>
      </c>
      <c r="AV270" s="13" t="s">
        <v>82</v>
      </c>
      <c r="AW270" s="13" t="s">
        <v>4</v>
      </c>
      <c r="AX270" s="13" t="s">
        <v>80</v>
      </c>
      <c r="AY270" s="245" t="s">
        <v>177</v>
      </c>
    </row>
    <row r="271" s="2" customFormat="1" ht="16.5" customHeight="1">
      <c r="A271" s="41"/>
      <c r="B271" s="42"/>
      <c r="C271" s="217" t="s">
        <v>464</v>
      </c>
      <c r="D271" s="217" t="s">
        <v>179</v>
      </c>
      <c r="E271" s="218" t="s">
        <v>465</v>
      </c>
      <c r="F271" s="219" t="s">
        <v>466</v>
      </c>
      <c r="G271" s="220" t="s">
        <v>345</v>
      </c>
      <c r="H271" s="221">
        <v>420</v>
      </c>
      <c r="I271" s="222"/>
      <c r="J271" s="223">
        <f>ROUND(I271*H271,2)</f>
        <v>0</v>
      </c>
      <c r="K271" s="219" t="s">
        <v>183</v>
      </c>
      <c r="L271" s="47"/>
      <c r="M271" s="224" t="s">
        <v>19</v>
      </c>
      <c r="N271" s="225" t="s">
        <v>43</v>
      </c>
      <c r="O271" s="87"/>
      <c r="P271" s="226">
        <f>O271*H271</f>
        <v>0</v>
      </c>
      <c r="Q271" s="226">
        <v>5.0000000000000002E-05</v>
      </c>
      <c r="R271" s="226">
        <f>Q271*H271</f>
        <v>0.021000000000000001</v>
      </c>
      <c r="S271" s="226">
        <v>0</v>
      </c>
      <c r="T271" s="22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8" t="s">
        <v>217</v>
      </c>
      <c r="AT271" s="228" t="s">
        <v>179</v>
      </c>
      <c r="AU271" s="228" t="s">
        <v>184</v>
      </c>
      <c r="AY271" s="20" t="s">
        <v>177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20" t="s">
        <v>80</v>
      </c>
      <c r="BK271" s="229">
        <f>ROUND(I271*H271,2)</f>
        <v>0</v>
      </c>
      <c r="BL271" s="20" t="s">
        <v>217</v>
      </c>
      <c r="BM271" s="228" t="s">
        <v>467</v>
      </c>
    </row>
    <row r="272" s="2" customFormat="1">
      <c r="A272" s="41"/>
      <c r="B272" s="42"/>
      <c r="C272" s="43"/>
      <c r="D272" s="230" t="s">
        <v>186</v>
      </c>
      <c r="E272" s="43"/>
      <c r="F272" s="231" t="s">
        <v>468</v>
      </c>
      <c r="G272" s="43"/>
      <c r="H272" s="43"/>
      <c r="I272" s="232"/>
      <c r="J272" s="43"/>
      <c r="K272" s="43"/>
      <c r="L272" s="47"/>
      <c r="M272" s="233"/>
      <c r="N272" s="23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186</v>
      </c>
      <c r="AU272" s="20" t="s">
        <v>184</v>
      </c>
    </row>
    <row r="273" s="13" customFormat="1">
      <c r="A273" s="13"/>
      <c r="B273" s="235"/>
      <c r="C273" s="236"/>
      <c r="D273" s="230" t="s">
        <v>188</v>
      </c>
      <c r="E273" s="237" t="s">
        <v>19</v>
      </c>
      <c r="F273" s="238" t="s">
        <v>446</v>
      </c>
      <c r="G273" s="236"/>
      <c r="H273" s="239">
        <v>417.34399999999999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188</v>
      </c>
      <c r="AU273" s="245" t="s">
        <v>184</v>
      </c>
      <c r="AV273" s="13" t="s">
        <v>82</v>
      </c>
      <c r="AW273" s="13" t="s">
        <v>33</v>
      </c>
      <c r="AX273" s="13" t="s">
        <v>72</v>
      </c>
      <c r="AY273" s="245" t="s">
        <v>177</v>
      </c>
    </row>
    <row r="274" s="17" customFormat="1">
      <c r="A274" s="17"/>
      <c r="B274" s="281"/>
      <c r="C274" s="282"/>
      <c r="D274" s="230" t="s">
        <v>188</v>
      </c>
      <c r="E274" s="283" t="s">
        <v>19</v>
      </c>
      <c r="F274" s="284" t="s">
        <v>447</v>
      </c>
      <c r="G274" s="282"/>
      <c r="H274" s="285">
        <v>417.34399999999999</v>
      </c>
      <c r="I274" s="286"/>
      <c r="J274" s="282"/>
      <c r="K274" s="282"/>
      <c r="L274" s="287"/>
      <c r="M274" s="288"/>
      <c r="N274" s="289"/>
      <c r="O274" s="289"/>
      <c r="P274" s="289"/>
      <c r="Q274" s="289"/>
      <c r="R274" s="289"/>
      <c r="S274" s="289"/>
      <c r="T274" s="290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T274" s="291" t="s">
        <v>188</v>
      </c>
      <c r="AU274" s="291" t="s">
        <v>184</v>
      </c>
      <c r="AV274" s="17" t="s">
        <v>101</v>
      </c>
      <c r="AW274" s="17" t="s">
        <v>33</v>
      </c>
      <c r="AX274" s="17" t="s">
        <v>72</v>
      </c>
      <c r="AY274" s="291" t="s">
        <v>177</v>
      </c>
    </row>
    <row r="275" s="13" customFormat="1">
      <c r="A275" s="13"/>
      <c r="B275" s="235"/>
      <c r="C275" s="236"/>
      <c r="D275" s="230" t="s">
        <v>188</v>
      </c>
      <c r="E275" s="237" t="s">
        <v>19</v>
      </c>
      <c r="F275" s="238" t="s">
        <v>448</v>
      </c>
      <c r="G275" s="236"/>
      <c r="H275" s="239">
        <v>420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188</v>
      </c>
      <c r="AU275" s="245" t="s">
        <v>184</v>
      </c>
      <c r="AV275" s="13" t="s">
        <v>82</v>
      </c>
      <c r="AW275" s="13" t="s">
        <v>33</v>
      </c>
      <c r="AX275" s="13" t="s">
        <v>80</v>
      </c>
      <c r="AY275" s="245" t="s">
        <v>177</v>
      </c>
    </row>
    <row r="276" s="2" customFormat="1" ht="16.5" customHeight="1">
      <c r="A276" s="41"/>
      <c r="B276" s="42"/>
      <c r="C276" s="292" t="s">
        <v>469</v>
      </c>
      <c r="D276" s="292" t="s">
        <v>450</v>
      </c>
      <c r="E276" s="293" t="s">
        <v>470</v>
      </c>
      <c r="F276" s="294" t="s">
        <v>471</v>
      </c>
      <c r="G276" s="295" t="s">
        <v>345</v>
      </c>
      <c r="H276" s="296">
        <v>428.39999999999998</v>
      </c>
      <c r="I276" s="297"/>
      <c r="J276" s="298">
        <f>ROUND(I276*H276,2)</f>
        <v>0</v>
      </c>
      <c r="K276" s="294" t="s">
        <v>183</v>
      </c>
      <c r="L276" s="299"/>
      <c r="M276" s="300" t="s">
        <v>19</v>
      </c>
      <c r="N276" s="301" t="s">
        <v>43</v>
      </c>
      <c r="O276" s="87"/>
      <c r="P276" s="226">
        <f>O276*H276</f>
        <v>0</v>
      </c>
      <c r="Q276" s="226">
        <v>0.00091</v>
      </c>
      <c r="R276" s="226">
        <f>Q276*H276</f>
        <v>0.38984399999999997</v>
      </c>
      <c r="S276" s="226">
        <v>0</v>
      </c>
      <c r="T276" s="22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8" t="s">
        <v>348</v>
      </c>
      <c r="AT276" s="228" t="s">
        <v>450</v>
      </c>
      <c r="AU276" s="228" t="s">
        <v>184</v>
      </c>
      <c r="AY276" s="20" t="s">
        <v>177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20" t="s">
        <v>80</v>
      </c>
      <c r="BK276" s="229">
        <f>ROUND(I276*H276,2)</f>
        <v>0</v>
      </c>
      <c r="BL276" s="20" t="s">
        <v>217</v>
      </c>
      <c r="BM276" s="228" t="s">
        <v>472</v>
      </c>
    </row>
    <row r="277" s="2" customFormat="1">
      <c r="A277" s="41"/>
      <c r="B277" s="42"/>
      <c r="C277" s="43"/>
      <c r="D277" s="230" t="s">
        <v>186</v>
      </c>
      <c r="E277" s="43"/>
      <c r="F277" s="231" t="s">
        <v>471</v>
      </c>
      <c r="G277" s="43"/>
      <c r="H277" s="43"/>
      <c r="I277" s="232"/>
      <c r="J277" s="43"/>
      <c r="K277" s="43"/>
      <c r="L277" s="47"/>
      <c r="M277" s="233"/>
      <c r="N277" s="23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186</v>
      </c>
      <c r="AU277" s="20" t="s">
        <v>184</v>
      </c>
    </row>
    <row r="278" s="13" customFormat="1">
      <c r="A278" s="13"/>
      <c r="B278" s="235"/>
      <c r="C278" s="236"/>
      <c r="D278" s="230" t="s">
        <v>188</v>
      </c>
      <c r="E278" s="236"/>
      <c r="F278" s="238" t="s">
        <v>463</v>
      </c>
      <c r="G278" s="236"/>
      <c r="H278" s="239">
        <v>428.39999999999998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188</v>
      </c>
      <c r="AU278" s="245" t="s">
        <v>184</v>
      </c>
      <c r="AV278" s="13" t="s">
        <v>82</v>
      </c>
      <c r="AW278" s="13" t="s">
        <v>4</v>
      </c>
      <c r="AX278" s="13" t="s">
        <v>80</v>
      </c>
      <c r="AY278" s="245" t="s">
        <v>177</v>
      </c>
    </row>
    <row r="279" s="2" customFormat="1" ht="16.5" customHeight="1">
      <c r="A279" s="41"/>
      <c r="B279" s="42"/>
      <c r="C279" s="217" t="s">
        <v>325</v>
      </c>
      <c r="D279" s="217" t="s">
        <v>179</v>
      </c>
      <c r="E279" s="218" t="s">
        <v>473</v>
      </c>
      <c r="F279" s="219" t="s">
        <v>474</v>
      </c>
      <c r="G279" s="220" t="s">
        <v>182</v>
      </c>
      <c r="H279" s="221">
        <v>260.83999999999997</v>
      </c>
      <c r="I279" s="222"/>
      <c r="J279" s="223">
        <f>ROUND(I279*H279,2)</f>
        <v>0</v>
      </c>
      <c r="K279" s="219" t="s">
        <v>183</v>
      </c>
      <c r="L279" s="47"/>
      <c r="M279" s="224" t="s">
        <v>19</v>
      </c>
      <c r="N279" s="225" t="s">
        <v>43</v>
      </c>
      <c r="O279" s="87"/>
      <c r="P279" s="226">
        <f>O279*H279</f>
        <v>0</v>
      </c>
      <c r="Q279" s="226">
        <v>4.0000000000000003E-05</v>
      </c>
      <c r="R279" s="226">
        <f>Q279*H279</f>
        <v>0.0104336</v>
      </c>
      <c r="S279" s="226">
        <v>0</v>
      </c>
      <c r="T279" s="22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8" t="s">
        <v>184</v>
      </c>
      <c r="AT279" s="228" t="s">
        <v>179</v>
      </c>
      <c r="AU279" s="228" t="s">
        <v>184</v>
      </c>
      <c r="AY279" s="20" t="s">
        <v>177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20" t="s">
        <v>80</v>
      </c>
      <c r="BK279" s="229">
        <f>ROUND(I279*H279,2)</f>
        <v>0</v>
      </c>
      <c r="BL279" s="20" t="s">
        <v>184</v>
      </c>
      <c r="BM279" s="228" t="s">
        <v>475</v>
      </c>
    </row>
    <row r="280" s="2" customFormat="1">
      <c r="A280" s="41"/>
      <c r="B280" s="42"/>
      <c r="C280" s="43"/>
      <c r="D280" s="230" t="s">
        <v>186</v>
      </c>
      <c r="E280" s="43"/>
      <c r="F280" s="231" t="s">
        <v>476</v>
      </c>
      <c r="G280" s="43"/>
      <c r="H280" s="43"/>
      <c r="I280" s="232"/>
      <c r="J280" s="43"/>
      <c r="K280" s="43"/>
      <c r="L280" s="47"/>
      <c r="M280" s="233"/>
      <c r="N280" s="23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186</v>
      </c>
      <c r="AU280" s="20" t="s">
        <v>184</v>
      </c>
    </row>
    <row r="281" s="14" customFormat="1">
      <c r="A281" s="14"/>
      <c r="B281" s="247"/>
      <c r="C281" s="248"/>
      <c r="D281" s="230" t="s">
        <v>188</v>
      </c>
      <c r="E281" s="249" t="s">
        <v>19</v>
      </c>
      <c r="F281" s="250" t="s">
        <v>477</v>
      </c>
      <c r="G281" s="248"/>
      <c r="H281" s="249" t="s">
        <v>19</v>
      </c>
      <c r="I281" s="251"/>
      <c r="J281" s="248"/>
      <c r="K281" s="248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188</v>
      </c>
      <c r="AU281" s="256" t="s">
        <v>184</v>
      </c>
      <c r="AV281" s="14" t="s">
        <v>80</v>
      </c>
      <c r="AW281" s="14" t="s">
        <v>33</v>
      </c>
      <c r="AX281" s="14" t="s">
        <v>72</v>
      </c>
      <c r="AY281" s="256" t="s">
        <v>177</v>
      </c>
    </row>
    <row r="282" s="13" customFormat="1">
      <c r="A282" s="13"/>
      <c r="B282" s="235"/>
      <c r="C282" s="236"/>
      <c r="D282" s="230" t="s">
        <v>188</v>
      </c>
      <c r="E282" s="237" t="s">
        <v>19</v>
      </c>
      <c r="F282" s="238" t="s">
        <v>478</v>
      </c>
      <c r="G282" s="236"/>
      <c r="H282" s="239">
        <v>266.00999999999999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188</v>
      </c>
      <c r="AU282" s="245" t="s">
        <v>184</v>
      </c>
      <c r="AV282" s="13" t="s">
        <v>82</v>
      </c>
      <c r="AW282" s="13" t="s">
        <v>33</v>
      </c>
      <c r="AX282" s="13" t="s">
        <v>72</v>
      </c>
      <c r="AY282" s="245" t="s">
        <v>177</v>
      </c>
    </row>
    <row r="283" s="14" customFormat="1">
      <c r="A283" s="14"/>
      <c r="B283" s="247"/>
      <c r="C283" s="248"/>
      <c r="D283" s="230" t="s">
        <v>188</v>
      </c>
      <c r="E283" s="249" t="s">
        <v>19</v>
      </c>
      <c r="F283" s="250" t="s">
        <v>479</v>
      </c>
      <c r="G283" s="248"/>
      <c r="H283" s="249" t="s">
        <v>19</v>
      </c>
      <c r="I283" s="251"/>
      <c r="J283" s="248"/>
      <c r="K283" s="248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188</v>
      </c>
      <c r="AU283" s="256" t="s">
        <v>184</v>
      </c>
      <c r="AV283" s="14" t="s">
        <v>80</v>
      </c>
      <c r="AW283" s="14" t="s">
        <v>33</v>
      </c>
      <c r="AX283" s="14" t="s">
        <v>72</v>
      </c>
      <c r="AY283" s="256" t="s">
        <v>177</v>
      </c>
    </row>
    <row r="284" s="13" customFormat="1">
      <c r="A284" s="13"/>
      <c r="B284" s="235"/>
      <c r="C284" s="236"/>
      <c r="D284" s="230" t="s">
        <v>188</v>
      </c>
      <c r="E284" s="237" t="s">
        <v>19</v>
      </c>
      <c r="F284" s="238" t="s">
        <v>480</v>
      </c>
      <c r="G284" s="236"/>
      <c r="H284" s="239">
        <v>23.850000000000001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188</v>
      </c>
      <c r="AU284" s="245" t="s">
        <v>184</v>
      </c>
      <c r="AV284" s="13" t="s">
        <v>82</v>
      </c>
      <c r="AW284" s="13" t="s">
        <v>33</v>
      </c>
      <c r="AX284" s="13" t="s">
        <v>72</v>
      </c>
      <c r="AY284" s="245" t="s">
        <v>177</v>
      </c>
    </row>
    <row r="285" s="14" customFormat="1">
      <c r="A285" s="14"/>
      <c r="B285" s="247"/>
      <c r="C285" s="248"/>
      <c r="D285" s="230" t="s">
        <v>188</v>
      </c>
      <c r="E285" s="249" t="s">
        <v>19</v>
      </c>
      <c r="F285" s="250" t="s">
        <v>481</v>
      </c>
      <c r="G285" s="248"/>
      <c r="H285" s="249" t="s">
        <v>19</v>
      </c>
      <c r="I285" s="251"/>
      <c r="J285" s="248"/>
      <c r="K285" s="248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188</v>
      </c>
      <c r="AU285" s="256" t="s">
        <v>184</v>
      </c>
      <c r="AV285" s="14" t="s">
        <v>80</v>
      </c>
      <c r="AW285" s="14" t="s">
        <v>33</v>
      </c>
      <c r="AX285" s="14" t="s">
        <v>72</v>
      </c>
      <c r="AY285" s="256" t="s">
        <v>177</v>
      </c>
    </row>
    <row r="286" s="13" customFormat="1">
      <c r="A286" s="13"/>
      <c r="B286" s="235"/>
      <c r="C286" s="236"/>
      <c r="D286" s="230" t="s">
        <v>188</v>
      </c>
      <c r="E286" s="237" t="s">
        <v>19</v>
      </c>
      <c r="F286" s="238" t="s">
        <v>482</v>
      </c>
      <c r="G286" s="236"/>
      <c r="H286" s="239">
        <v>37.280000000000001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188</v>
      </c>
      <c r="AU286" s="245" t="s">
        <v>184</v>
      </c>
      <c r="AV286" s="13" t="s">
        <v>82</v>
      </c>
      <c r="AW286" s="13" t="s">
        <v>33</v>
      </c>
      <c r="AX286" s="13" t="s">
        <v>72</v>
      </c>
      <c r="AY286" s="245" t="s">
        <v>177</v>
      </c>
    </row>
    <row r="287" s="14" customFormat="1">
      <c r="A287" s="14"/>
      <c r="B287" s="247"/>
      <c r="C287" s="248"/>
      <c r="D287" s="230" t="s">
        <v>188</v>
      </c>
      <c r="E287" s="249" t="s">
        <v>19</v>
      </c>
      <c r="F287" s="250" t="s">
        <v>483</v>
      </c>
      <c r="G287" s="248"/>
      <c r="H287" s="249" t="s">
        <v>19</v>
      </c>
      <c r="I287" s="251"/>
      <c r="J287" s="248"/>
      <c r="K287" s="248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188</v>
      </c>
      <c r="AU287" s="256" t="s">
        <v>184</v>
      </c>
      <c r="AV287" s="14" t="s">
        <v>80</v>
      </c>
      <c r="AW287" s="14" t="s">
        <v>33</v>
      </c>
      <c r="AX287" s="14" t="s">
        <v>72</v>
      </c>
      <c r="AY287" s="256" t="s">
        <v>177</v>
      </c>
    </row>
    <row r="288" s="13" customFormat="1">
      <c r="A288" s="13"/>
      <c r="B288" s="235"/>
      <c r="C288" s="236"/>
      <c r="D288" s="230" t="s">
        <v>188</v>
      </c>
      <c r="E288" s="237" t="s">
        <v>19</v>
      </c>
      <c r="F288" s="238" t="s">
        <v>484</v>
      </c>
      <c r="G288" s="236"/>
      <c r="H288" s="239">
        <v>-66.299999999999997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188</v>
      </c>
      <c r="AU288" s="245" t="s">
        <v>184</v>
      </c>
      <c r="AV288" s="13" t="s">
        <v>82</v>
      </c>
      <c r="AW288" s="13" t="s">
        <v>33</v>
      </c>
      <c r="AX288" s="13" t="s">
        <v>72</v>
      </c>
      <c r="AY288" s="245" t="s">
        <v>177</v>
      </c>
    </row>
    <row r="289" s="15" customFormat="1">
      <c r="A289" s="15"/>
      <c r="B289" s="257"/>
      <c r="C289" s="258"/>
      <c r="D289" s="230" t="s">
        <v>188</v>
      </c>
      <c r="E289" s="259" t="s">
        <v>19</v>
      </c>
      <c r="F289" s="260" t="s">
        <v>264</v>
      </c>
      <c r="G289" s="258"/>
      <c r="H289" s="261">
        <v>260.83999999999997</v>
      </c>
      <c r="I289" s="262"/>
      <c r="J289" s="258"/>
      <c r="K289" s="258"/>
      <c r="L289" s="263"/>
      <c r="M289" s="264"/>
      <c r="N289" s="265"/>
      <c r="O289" s="265"/>
      <c r="P289" s="265"/>
      <c r="Q289" s="265"/>
      <c r="R289" s="265"/>
      <c r="S289" s="265"/>
      <c r="T289" s="26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7" t="s">
        <v>188</v>
      </c>
      <c r="AU289" s="267" t="s">
        <v>184</v>
      </c>
      <c r="AV289" s="15" t="s">
        <v>184</v>
      </c>
      <c r="AW289" s="15" t="s">
        <v>33</v>
      </c>
      <c r="AX289" s="15" t="s">
        <v>80</v>
      </c>
      <c r="AY289" s="267" t="s">
        <v>177</v>
      </c>
    </row>
    <row r="290" s="2" customFormat="1">
      <c r="A290" s="41"/>
      <c r="B290" s="42"/>
      <c r="C290" s="292" t="s">
        <v>485</v>
      </c>
      <c r="D290" s="292" t="s">
        <v>450</v>
      </c>
      <c r="E290" s="293" t="s">
        <v>486</v>
      </c>
      <c r="F290" s="294" t="s">
        <v>487</v>
      </c>
      <c r="G290" s="295" t="s">
        <v>182</v>
      </c>
      <c r="H290" s="296">
        <v>318.48599999999999</v>
      </c>
      <c r="I290" s="297"/>
      <c r="J290" s="298">
        <f>ROUND(I290*H290,2)</f>
        <v>0</v>
      </c>
      <c r="K290" s="294" t="s">
        <v>183</v>
      </c>
      <c r="L290" s="299"/>
      <c r="M290" s="300" t="s">
        <v>19</v>
      </c>
      <c r="N290" s="301" t="s">
        <v>43</v>
      </c>
      <c r="O290" s="87"/>
      <c r="P290" s="226">
        <f>O290*H290</f>
        <v>0</v>
      </c>
      <c r="Q290" s="226">
        <v>0.00012999999999999999</v>
      </c>
      <c r="R290" s="226">
        <f>Q290*H290</f>
        <v>0.041403179999999998</v>
      </c>
      <c r="S290" s="226">
        <v>0</v>
      </c>
      <c r="T290" s="22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8" t="s">
        <v>197</v>
      </c>
      <c r="AT290" s="228" t="s">
        <v>450</v>
      </c>
      <c r="AU290" s="228" t="s">
        <v>184</v>
      </c>
      <c r="AY290" s="20" t="s">
        <v>177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20" t="s">
        <v>80</v>
      </c>
      <c r="BK290" s="229">
        <f>ROUND(I290*H290,2)</f>
        <v>0</v>
      </c>
      <c r="BL290" s="20" t="s">
        <v>184</v>
      </c>
      <c r="BM290" s="228" t="s">
        <v>488</v>
      </c>
    </row>
    <row r="291" s="2" customFormat="1">
      <c r="A291" s="41"/>
      <c r="B291" s="42"/>
      <c r="C291" s="43"/>
      <c r="D291" s="230" t="s">
        <v>186</v>
      </c>
      <c r="E291" s="43"/>
      <c r="F291" s="231" t="s">
        <v>487</v>
      </c>
      <c r="G291" s="43"/>
      <c r="H291" s="43"/>
      <c r="I291" s="232"/>
      <c r="J291" s="43"/>
      <c r="K291" s="43"/>
      <c r="L291" s="47"/>
      <c r="M291" s="233"/>
      <c r="N291" s="23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186</v>
      </c>
      <c r="AU291" s="20" t="s">
        <v>184</v>
      </c>
    </row>
    <row r="292" s="13" customFormat="1">
      <c r="A292" s="13"/>
      <c r="B292" s="235"/>
      <c r="C292" s="236"/>
      <c r="D292" s="230" t="s">
        <v>188</v>
      </c>
      <c r="E292" s="236"/>
      <c r="F292" s="238" t="s">
        <v>489</v>
      </c>
      <c r="G292" s="236"/>
      <c r="H292" s="239">
        <v>318.48599999999999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188</v>
      </c>
      <c r="AU292" s="245" t="s">
        <v>184</v>
      </c>
      <c r="AV292" s="13" t="s">
        <v>82</v>
      </c>
      <c r="AW292" s="13" t="s">
        <v>4</v>
      </c>
      <c r="AX292" s="13" t="s">
        <v>80</v>
      </c>
      <c r="AY292" s="245" t="s">
        <v>177</v>
      </c>
    </row>
    <row r="293" s="2" customFormat="1" ht="16.5" customHeight="1">
      <c r="A293" s="41"/>
      <c r="B293" s="42"/>
      <c r="C293" s="217" t="s">
        <v>330</v>
      </c>
      <c r="D293" s="217" t="s">
        <v>179</v>
      </c>
      <c r="E293" s="218" t="s">
        <v>490</v>
      </c>
      <c r="F293" s="219" t="s">
        <v>491</v>
      </c>
      <c r="G293" s="220" t="s">
        <v>182</v>
      </c>
      <c r="H293" s="221">
        <v>260.83999999999997</v>
      </c>
      <c r="I293" s="222"/>
      <c r="J293" s="223">
        <f>ROUND(I293*H293,2)</f>
        <v>0</v>
      </c>
      <c r="K293" s="219" t="s">
        <v>183</v>
      </c>
      <c r="L293" s="47"/>
      <c r="M293" s="224" t="s">
        <v>19</v>
      </c>
      <c r="N293" s="225" t="s">
        <v>43</v>
      </c>
      <c r="O293" s="87"/>
      <c r="P293" s="226">
        <f>O293*H293</f>
        <v>0</v>
      </c>
      <c r="Q293" s="226">
        <v>0.00027999999999999998</v>
      </c>
      <c r="R293" s="226">
        <f>Q293*H293</f>
        <v>0.073035199999999981</v>
      </c>
      <c r="S293" s="226">
        <v>0</v>
      </c>
      <c r="T293" s="22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8" t="s">
        <v>184</v>
      </c>
      <c r="AT293" s="228" t="s">
        <v>179</v>
      </c>
      <c r="AU293" s="228" t="s">
        <v>184</v>
      </c>
      <c r="AY293" s="20" t="s">
        <v>177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20" t="s">
        <v>80</v>
      </c>
      <c r="BK293" s="229">
        <f>ROUND(I293*H293,2)</f>
        <v>0</v>
      </c>
      <c r="BL293" s="20" t="s">
        <v>184</v>
      </c>
      <c r="BM293" s="228" t="s">
        <v>492</v>
      </c>
    </row>
    <row r="294" s="2" customFormat="1">
      <c r="A294" s="41"/>
      <c r="B294" s="42"/>
      <c r="C294" s="43"/>
      <c r="D294" s="230" t="s">
        <v>186</v>
      </c>
      <c r="E294" s="43"/>
      <c r="F294" s="231" t="s">
        <v>493</v>
      </c>
      <c r="G294" s="43"/>
      <c r="H294" s="43"/>
      <c r="I294" s="232"/>
      <c r="J294" s="43"/>
      <c r="K294" s="43"/>
      <c r="L294" s="47"/>
      <c r="M294" s="233"/>
      <c r="N294" s="23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186</v>
      </c>
      <c r="AU294" s="20" t="s">
        <v>184</v>
      </c>
    </row>
    <row r="295" s="14" customFormat="1">
      <c r="A295" s="14"/>
      <c r="B295" s="247"/>
      <c r="C295" s="248"/>
      <c r="D295" s="230" t="s">
        <v>188</v>
      </c>
      <c r="E295" s="249" t="s">
        <v>19</v>
      </c>
      <c r="F295" s="250" t="s">
        <v>477</v>
      </c>
      <c r="G295" s="248"/>
      <c r="H295" s="249" t="s">
        <v>19</v>
      </c>
      <c r="I295" s="251"/>
      <c r="J295" s="248"/>
      <c r="K295" s="248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188</v>
      </c>
      <c r="AU295" s="256" t="s">
        <v>184</v>
      </c>
      <c r="AV295" s="14" t="s">
        <v>80</v>
      </c>
      <c r="AW295" s="14" t="s">
        <v>33</v>
      </c>
      <c r="AX295" s="14" t="s">
        <v>72</v>
      </c>
      <c r="AY295" s="256" t="s">
        <v>177</v>
      </c>
    </row>
    <row r="296" s="13" customFormat="1">
      <c r="A296" s="13"/>
      <c r="B296" s="235"/>
      <c r="C296" s="236"/>
      <c r="D296" s="230" t="s">
        <v>188</v>
      </c>
      <c r="E296" s="237" t="s">
        <v>19</v>
      </c>
      <c r="F296" s="238" t="s">
        <v>478</v>
      </c>
      <c r="G296" s="236"/>
      <c r="H296" s="239">
        <v>266.00999999999999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188</v>
      </c>
      <c r="AU296" s="245" t="s">
        <v>184</v>
      </c>
      <c r="AV296" s="13" t="s">
        <v>82</v>
      </c>
      <c r="AW296" s="13" t="s">
        <v>33</v>
      </c>
      <c r="AX296" s="13" t="s">
        <v>72</v>
      </c>
      <c r="AY296" s="245" t="s">
        <v>177</v>
      </c>
    </row>
    <row r="297" s="14" customFormat="1">
      <c r="A297" s="14"/>
      <c r="B297" s="247"/>
      <c r="C297" s="248"/>
      <c r="D297" s="230" t="s">
        <v>188</v>
      </c>
      <c r="E297" s="249" t="s">
        <v>19</v>
      </c>
      <c r="F297" s="250" t="s">
        <v>479</v>
      </c>
      <c r="G297" s="248"/>
      <c r="H297" s="249" t="s">
        <v>19</v>
      </c>
      <c r="I297" s="251"/>
      <c r="J297" s="248"/>
      <c r="K297" s="248"/>
      <c r="L297" s="252"/>
      <c r="M297" s="253"/>
      <c r="N297" s="254"/>
      <c r="O297" s="254"/>
      <c r="P297" s="254"/>
      <c r="Q297" s="254"/>
      <c r="R297" s="254"/>
      <c r="S297" s="254"/>
      <c r="T297" s="25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188</v>
      </c>
      <c r="AU297" s="256" t="s">
        <v>184</v>
      </c>
      <c r="AV297" s="14" t="s">
        <v>80</v>
      </c>
      <c r="AW297" s="14" t="s">
        <v>33</v>
      </c>
      <c r="AX297" s="14" t="s">
        <v>72</v>
      </c>
      <c r="AY297" s="256" t="s">
        <v>177</v>
      </c>
    </row>
    <row r="298" s="13" customFormat="1">
      <c r="A298" s="13"/>
      <c r="B298" s="235"/>
      <c r="C298" s="236"/>
      <c r="D298" s="230" t="s">
        <v>188</v>
      </c>
      <c r="E298" s="237" t="s">
        <v>19</v>
      </c>
      <c r="F298" s="238" t="s">
        <v>480</v>
      </c>
      <c r="G298" s="236"/>
      <c r="H298" s="239">
        <v>23.850000000000001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188</v>
      </c>
      <c r="AU298" s="245" t="s">
        <v>184</v>
      </c>
      <c r="AV298" s="13" t="s">
        <v>82</v>
      </c>
      <c r="AW298" s="13" t="s">
        <v>33</v>
      </c>
      <c r="AX298" s="13" t="s">
        <v>72</v>
      </c>
      <c r="AY298" s="245" t="s">
        <v>177</v>
      </c>
    </row>
    <row r="299" s="14" customFormat="1">
      <c r="A299" s="14"/>
      <c r="B299" s="247"/>
      <c r="C299" s="248"/>
      <c r="D299" s="230" t="s">
        <v>188</v>
      </c>
      <c r="E299" s="249" t="s">
        <v>19</v>
      </c>
      <c r="F299" s="250" t="s">
        <v>481</v>
      </c>
      <c r="G299" s="248"/>
      <c r="H299" s="249" t="s">
        <v>19</v>
      </c>
      <c r="I299" s="251"/>
      <c r="J299" s="248"/>
      <c r="K299" s="248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188</v>
      </c>
      <c r="AU299" s="256" t="s">
        <v>184</v>
      </c>
      <c r="AV299" s="14" t="s">
        <v>80</v>
      </c>
      <c r="AW299" s="14" t="s">
        <v>33</v>
      </c>
      <c r="AX299" s="14" t="s">
        <v>72</v>
      </c>
      <c r="AY299" s="256" t="s">
        <v>177</v>
      </c>
    </row>
    <row r="300" s="13" customFormat="1">
      <c r="A300" s="13"/>
      <c r="B300" s="235"/>
      <c r="C300" s="236"/>
      <c r="D300" s="230" t="s">
        <v>188</v>
      </c>
      <c r="E300" s="237" t="s">
        <v>19</v>
      </c>
      <c r="F300" s="238" t="s">
        <v>482</v>
      </c>
      <c r="G300" s="236"/>
      <c r="H300" s="239">
        <v>37.280000000000001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188</v>
      </c>
      <c r="AU300" s="245" t="s">
        <v>184</v>
      </c>
      <c r="AV300" s="13" t="s">
        <v>82</v>
      </c>
      <c r="AW300" s="13" t="s">
        <v>33</v>
      </c>
      <c r="AX300" s="13" t="s">
        <v>72</v>
      </c>
      <c r="AY300" s="245" t="s">
        <v>177</v>
      </c>
    </row>
    <row r="301" s="14" customFormat="1">
      <c r="A301" s="14"/>
      <c r="B301" s="247"/>
      <c r="C301" s="248"/>
      <c r="D301" s="230" t="s">
        <v>188</v>
      </c>
      <c r="E301" s="249" t="s">
        <v>19</v>
      </c>
      <c r="F301" s="250" t="s">
        <v>483</v>
      </c>
      <c r="G301" s="248"/>
      <c r="H301" s="249" t="s">
        <v>19</v>
      </c>
      <c r="I301" s="251"/>
      <c r="J301" s="248"/>
      <c r="K301" s="248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188</v>
      </c>
      <c r="AU301" s="256" t="s">
        <v>184</v>
      </c>
      <c r="AV301" s="14" t="s">
        <v>80</v>
      </c>
      <c r="AW301" s="14" t="s">
        <v>33</v>
      </c>
      <c r="AX301" s="14" t="s">
        <v>72</v>
      </c>
      <c r="AY301" s="256" t="s">
        <v>177</v>
      </c>
    </row>
    <row r="302" s="13" customFormat="1">
      <c r="A302" s="13"/>
      <c r="B302" s="235"/>
      <c r="C302" s="236"/>
      <c r="D302" s="230" t="s">
        <v>188</v>
      </c>
      <c r="E302" s="237" t="s">
        <v>19</v>
      </c>
      <c r="F302" s="238" t="s">
        <v>484</v>
      </c>
      <c r="G302" s="236"/>
      <c r="H302" s="239">
        <v>-66.299999999999997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188</v>
      </c>
      <c r="AU302" s="245" t="s">
        <v>184</v>
      </c>
      <c r="AV302" s="13" t="s">
        <v>82</v>
      </c>
      <c r="AW302" s="13" t="s">
        <v>33</v>
      </c>
      <c r="AX302" s="13" t="s">
        <v>72</v>
      </c>
      <c r="AY302" s="245" t="s">
        <v>177</v>
      </c>
    </row>
    <row r="303" s="15" customFormat="1">
      <c r="A303" s="15"/>
      <c r="B303" s="257"/>
      <c r="C303" s="258"/>
      <c r="D303" s="230" t="s">
        <v>188</v>
      </c>
      <c r="E303" s="259" t="s">
        <v>19</v>
      </c>
      <c r="F303" s="260" t="s">
        <v>264</v>
      </c>
      <c r="G303" s="258"/>
      <c r="H303" s="261">
        <v>260.83999999999997</v>
      </c>
      <c r="I303" s="262"/>
      <c r="J303" s="258"/>
      <c r="K303" s="258"/>
      <c r="L303" s="263"/>
      <c r="M303" s="264"/>
      <c r="N303" s="265"/>
      <c r="O303" s="265"/>
      <c r="P303" s="265"/>
      <c r="Q303" s="265"/>
      <c r="R303" s="265"/>
      <c r="S303" s="265"/>
      <c r="T303" s="26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7" t="s">
        <v>188</v>
      </c>
      <c r="AU303" s="267" t="s">
        <v>184</v>
      </c>
      <c r="AV303" s="15" t="s">
        <v>184</v>
      </c>
      <c r="AW303" s="15" t="s">
        <v>33</v>
      </c>
      <c r="AX303" s="15" t="s">
        <v>80</v>
      </c>
      <c r="AY303" s="267" t="s">
        <v>177</v>
      </c>
    </row>
    <row r="304" s="2" customFormat="1" ht="16.5" customHeight="1">
      <c r="A304" s="41"/>
      <c r="B304" s="42"/>
      <c r="C304" s="292" t="s">
        <v>494</v>
      </c>
      <c r="D304" s="292" t="s">
        <v>450</v>
      </c>
      <c r="E304" s="293" t="s">
        <v>495</v>
      </c>
      <c r="F304" s="294" t="s">
        <v>496</v>
      </c>
      <c r="G304" s="295" t="s">
        <v>182</v>
      </c>
      <c r="H304" s="296">
        <v>286.92399999999998</v>
      </c>
      <c r="I304" s="297"/>
      <c r="J304" s="298">
        <f>ROUND(I304*H304,2)</f>
        <v>0</v>
      </c>
      <c r="K304" s="294" t="s">
        <v>183</v>
      </c>
      <c r="L304" s="299"/>
      <c r="M304" s="300" t="s">
        <v>19</v>
      </c>
      <c r="N304" s="301" t="s">
        <v>43</v>
      </c>
      <c r="O304" s="87"/>
      <c r="P304" s="226">
        <f>O304*H304</f>
        <v>0</v>
      </c>
      <c r="Q304" s="226">
        <v>0.0050000000000000001</v>
      </c>
      <c r="R304" s="226">
        <f>Q304*H304</f>
        <v>1.43462</v>
      </c>
      <c r="S304" s="226">
        <v>0</v>
      </c>
      <c r="T304" s="22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8" t="s">
        <v>197</v>
      </c>
      <c r="AT304" s="228" t="s">
        <v>450</v>
      </c>
      <c r="AU304" s="228" t="s">
        <v>184</v>
      </c>
      <c r="AY304" s="20" t="s">
        <v>177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20" t="s">
        <v>80</v>
      </c>
      <c r="BK304" s="229">
        <f>ROUND(I304*H304,2)</f>
        <v>0</v>
      </c>
      <c r="BL304" s="20" t="s">
        <v>184</v>
      </c>
      <c r="BM304" s="228" t="s">
        <v>497</v>
      </c>
    </row>
    <row r="305" s="2" customFormat="1">
      <c r="A305" s="41"/>
      <c r="B305" s="42"/>
      <c r="C305" s="43"/>
      <c r="D305" s="230" t="s">
        <v>186</v>
      </c>
      <c r="E305" s="43"/>
      <c r="F305" s="231" t="s">
        <v>496</v>
      </c>
      <c r="G305" s="43"/>
      <c r="H305" s="43"/>
      <c r="I305" s="232"/>
      <c r="J305" s="43"/>
      <c r="K305" s="43"/>
      <c r="L305" s="47"/>
      <c r="M305" s="233"/>
      <c r="N305" s="23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186</v>
      </c>
      <c r="AU305" s="20" t="s">
        <v>184</v>
      </c>
    </row>
    <row r="306" s="13" customFormat="1">
      <c r="A306" s="13"/>
      <c r="B306" s="235"/>
      <c r="C306" s="236"/>
      <c r="D306" s="230" t="s">
        <v>188</v>
      </c>
      <c r="E306" s="236"/>
      <c r="F306" s="238" t="s">
        <v>498</v>
      </c>
      <c r="G306" s="236"/>
      <c r="H306" s="239">
        <v>286.92399999999998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188</v>
      </c>
      <c r="AU306" s="245" t="s">
        <v>184</v>
      </c>
      <c r="AV306" s="13" t="s">
        <v>82</v>
      </c>
      <c r="AW306" s="13" t="s">
        <v>4</v>
      </c>
      <c r="AX306" s="13" t="s">
        <v>80</v>
      </c>
      <c r="AY306" s="245" t="s">
        <v>177</v>
      </c>
    </row>
    <row r="307" s="2" customFormat="1" ht="16.5" customHeight="1">
      <c r="A307" s="41"/>
      <c r="B307" s="42"/>
      <c r="C307" s="217" t="s">
        <v>335</v>
      </c>
      <c r="D307" s="217" t="s">
        <v>179</v>
      </c>
      <c r="E307" s="218" t="s">
        <v>499</v>
      </c>
      <c r="F307" s="219" t="s">
        <v>500</v>
      </c>
      <c r="G307" s="220" t="s">
        <v>182</v>
      </c>
      <c r="H307" s="221">
        <v>260.83999999999997</v>
      </c>
      <c r="I307" s="222"/>
      <c r="J307" s="223">
        <f>ROUND(I307*H307,2)</f>
        <v>0</v>
      </c>
      <c r="K307" s="219" t="s">
        <v>183</v>
      </c>
      <c r="L307" s="47"/>
      <c r="M307" s="224" t="s">
        <v>19</v>
      </c>
      <c r="N307" s="225" t="s">
        <v>43</v>
      </c>
      <c r="O307" s="87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8" t="s">
        <v>217</v>
      </c>
      <c r="AT307" s="228" t="s">
        <v>179</v>
      </c>
      <c r="AU307" s="228" t="s">
        <v>184</v>
      </c>
      <c r="AY307" s="20" t="s">
        <v>177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20" t="s">
        <v>80</v>
      </c>
      <c r="BK307" s="229">
        <f>ROUND(I307*H307,2)</f>
        <v>0</v>
      </c>
      <c r="BL307" s="20" t="s">
        <v>217</v>
      </c>
      <c r="BM307" s="228" t="s">
        <v>501</v>
      </c>
    </row>
    <row r="308" s="2" customFormat="1">
      <c r="A308" s="41"/>
      <c r="B308" s="42"/>
      <c r="C308" s="43"/>
      <c r="D308" s="230" t="s">
        <v>186</v>
      </c>
      <c r="E308" s="43"/>
      <c r="F308" s="231" t="s">
        <v>502</v>
      </c>
      <c r="G308" s="43"/>
      <c r="H308" s="43"/>
      <c r="I308" s="232"/>
      <c r="J308" s="43"/>
      <c r="K308" s="43"/>
      <c r="L308" s="47"/>
      <c r="M308" s="233"/>
      <c r="N308" s="234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186</v>
      </c>
      <c r="AU308" s="20" t="s">
        <v>184</v>
      </c>
    </row>
    <row r="309" s="14" customFormat="1">
      <c r="A309" s="14"/>
      <c r="B309" s="247"/>
      <c r="C309" s="248"/>
      <c r="D309" s="230" t="s">
        <v>188</v>
      </c>
      <c r="E309" s="249" t="s">
        <v>19</v>
      </c>
      <c r="F309" s="250" t="s">
        <v>477</v>
      </c>
      <c r="G309" s="248"/>
      <c r="H309" s="249" t="s">
        <v>19</v>
      </c>
      <c r="I309" s="251"/>
      <c r="J309" s="248"/>
      <c r="K309" s="248"/>
      <c r="L309" s="252"/>
      <c r="M309" s="253"/>
      <c r="N309" s="254"/>
      <c r="O309" s="254"/>
      <c r="P309" s="254"/>
      <c r="Q309" s="254"/>
      <c r="R309" s="254"/>
      <c r="S309" s="254"/>
      <c r="T309" s="25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188</v>
      </c>
      <c r="AU309" s="256" t="s">
        <v>184</v>
      </c>
      <c r="AV309" s="14" t="s">
        <v>80</v>
      </c>
      <c r="AW309" s="14" t="s">
        <v>33</v>
      </c>
      <c r="AX309" s="14" t="s">
        <v>72</v>
      </c>
      <c r="AY309" s="256" t="s">
        <v>177</v>
      </c>
    </row>
    <row r="310" s="13" customFormat="1">
      <c r="A310" s="13"/>
      <c r="B310" s="235"/>
      <c r="C310" s="236"/>
      <c r="D310" s="230" t="s">
        <v>188</v>
      </c>
      <c r="E310" s="237" t="s">
        <v>19</v>
      </c>
      <c r="F310" s="238" t="s">
        <v>478</v>
      </c>
      <c r="G310" s="236"/>
      <c r="H310" s="239">
        <v>266.00999999999999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188</v>
      </c>
      <c r="AU310" s="245" t="s">
        <v>184</v>
      </c>
      <c r="AV310" s="13" t="s">
        <v>82</v>
      </c>
      <c r="AW310" s="13" t="s">
        <v>33</v>
      </c>
      <c r="AX310" s="13" t="s">
        <v>72</v>
      </c>
      <c r="AY310" s="245" t="s">
        <v>177</v>
      </c>
    </row>
    <row r="311" s="14" customFormat="1">
      <c r="A311" s="14"/>
      <c r="B311" s="247"/>
      <c r="C311" s="248"/>
      <c r="D311" s="230" t="s">
        <v>188</v>
      </c>
      <c r="E311" s="249" t="s">
        <v>19</v>
      </c>
      <c r="F311" s="250" t="s">
        <v>479</v>
      </c>
      <c r="G311" s="248"/>
      <c r="H311" s="249" t="s">
        <v>19</v>
      </c>
      <c r="I311" s="251"/>
      <c r="J311" s="248"/>
      <c r="K311" s="248"/>
      <c r="L311" s="252"/>
      <c r="M311" s="253"/>
      <c r="N311" s="254"/>
      <c r="O311" s="254"/>
      <c r="P311" s="254"/>
      <c r="Q311" s="254"/>
      <c r="R311" s="254"/>
      <c r="S311" s="254"/>
      <c r="T311" s="25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188</v>
      </c>
      <c r="AU311" s="256" t="s">
        <v>184</v>
      </c>
      <c r="AV311" s="14" t="s">
        <v>80</v>
      </c>
      <c r="AW311" s="14" t="s">
        <v>33</v>
      </c>
      <c r="AX311" s="14" t="s">
        <v>72</v>
      </c>
      <c r="AY311" s="256" t="s">
        <v>177</v>
      </c>
    </row>
    <row r="312" s="13" customFormat="1">
      <c r="A312" s="13"/>
      <c r="B312" s="235"/>
      <c r="C312" s="236"/>
      <c r="D312" s="230" t="s">
        <v>188</v>
      </c>
      <c r="E312" s="237" t="s">
        <v>19</v>
      </c>
      <c r="F312" s="238" t="s">
        <v>480</v>
      </c>
      <c r="G312" s="236"/>
      <c r="H312" s="239">
        <v>23.850000000000001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188</v>
      </c>
      <c r="AU312" s="245" t="s">
        <v>184</v>
      </c>
      <c r="AV312" s="13" t="s">
        <v>82</v>
      </c>
      <c r="AW312" s="13" t="s">
        <v>33</v>
      </c>
      <c r="AX312" s="13" t="s">
        <v>72</v>
      </c>
      <c r="AY312" s="245" t="s">
        <v>177</v>
      </c>
    </row>
    <row r="313" s="14" customFormat="1">
      <c r="A313" s="14"/>
      <c r="B313" s="247"/>
      <c r="C313" s="248"/>
      <c r="D313" s="230" t="s">
        <v>188</v>
      </c>
      <c r="E313" s="249" t="s">
        <v>19</v>
      </c>
      <c r="F313" s="250" t="s">
        <v>481</v>
      </c>
      <c r="G313" s="248"/>
      <c r="H313" s="249" t="s">
        <v>19</v>
      </c>
      <c r="I313" s="251"/>
      <c r="J313" s="248"/>
      <c r="K313" s="248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188</v>
      </c>
      <c r="AU313" s="256" t="s">
        <v>184</v>
      </c>
      <c r="AV313" s="14" t="s">
        <v>80</v>
      </c>
      <c r="AW313" s="14" t="s">
        <v>33</v>
      </c>
      <c r="AX313" s="14" t="s">
        <v>72</v>
      </c>
      <c r="AY313" s="256" t="s">
        <v>177</v>
      </c>
    </row>
    <row r="314" s="13" customFormat="1">
      <c r="A314" s="13"/>
      <c r="B314" s="235"/>
      <c r="C314" s="236"/>
      <c r="D314" s="230" t="s">
        <v>188</v>
      </c>
      <c r="E314" s="237" t="s">
        <v>19</v>
      </c>
      <c r="F314" s="238" t="s">
        <v>482</v>
      </c>
      <c r="G314" s="236"/>
      <c r="H314" s="239">
        <v>37.280000000000001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188</v>
      </c>
      <c r="AU314" s="245" t="s">
        <v>184</v>
      </c>
      <c r="AV314" s="13" t="s">
        <v>82</v>
      </c>
      <c r="AW314" s="13" t="s">
        <v>33</v>
      </c>
      <c r="AX314" s="13" t="s">
        <v>72</v>
      </c>
      <c r="AY314" s="245" t="s">
        <v>177</v>
      </c>
    </row>
    <row r="315" s="14" customFormat="1">
      <c r="A315" s="14"/>
      <c r="B315" s="247"/>
      <c r="C315" s="248"/>
      <c r="D315" s="230" t="s">
        <v>188</v>
      </c>
      <c r="E315" s="249" t="s">
        <v>19</v>
      </c>
      <c r="F315" s="250" t="s">
        <v>483</v>
      </c>
      <c r="G315" s="248"/>
      <c r="H315" s="249" t="s">
        <v>19</v>
      </c>
      <c r="I315" s="251"/>
      <c r="J315" s="248"/>
      <c r="K315" s="248"/>
      <c r="L315" s="252"/>
      <c r="M315" s="253"/>
      <c r="N315" s="254"/>
      <c r="O315" s="254"/>
      <c r="P315" s="254"/>
      <c r="Q315" s="254"/>
      <c r="R315" s="254"/>
      <c r="S315" s="254"/>
      <c r="T315" s="25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188</v>
      </c>
      <c r="AU315" s="256" t="s">
        <v>184</v>
      </c>
      <c r="AV315" s="14" t="s">
        <v>80</v>
      </c>
      <c r="AW315" s="14" t="s">
        <v>33</v>
      </c>
      <c r="AX315" s="14" t="s">
        <v>72</v>
      </c>
      <c r="AY315" s="256" t="s">
        <v>177</v>
      </c>
    </row>
    <row r="316" s="13" customFormat="1">
      <c r="A316" s="13"/>
      <c r="B316" s="235"/>
      <c r="C316" s="236"/>
      <c r="D316" s="230" t="s">
        <v>188</v>
      </c>
      <c r="E316" s="237" t="s">
        <v>19</v>
      </c>
      <c r="F316" s="238" t="s">
        <v>484</v>
      </c>
      <c r="G316" s="236"/>
      <c r="H316" s="239">
        <v>-66.299999999999997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188</v>
      </c>
      <c r="AU316" s="245" t="s">
        <v>184</v>
      </c>
      <c r="AV316" s="13" t="s">
        <v>82</v>
      </c>
      <c r="AW316" s="13" t="s">
        <v>33</v>
      </c>
      <c r="AX316" s="13" t="s">
        <v>72</v>
      </c>
      <c r="AY316" s="245" t="s">
        <v>177</v>
      </c>
    </row>
    <row r="317" s="15" customFormat="1">
      <c r="A317" s="15"/>
      <c r="B317" s="257"/>
      <c r="C317" s="258"/>
      <c r="D317" s="230" t="s">
        <v>188</v>
      </c>
      <c r="E317" s="259" t="s">
        <v>19</v>
      </c>
      <c r="F317" s="260" t="s">
        <v>264</v>
      </c>
      <c r="G317" s="258"/>
      <c r="H317" s="261">
        <v>260.83999999999997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7" t="s">
        <v>188</v>
      </c>
      <c r="AU317" s="267" t="s">
        <v>184</v>
      </c>
      <c r="AV317" s="15" t="s">
        <v>184</v>
      </c>
      <c r="AW317" s="15" t="s">
        <v>33</v>
      </c>
      <c r="AX317" s="15" t="s">
        <v>80</v>
      </c>
      <c r="AY317" s="267" t="s">
        <v>177</v>
      </c>
    </row>
    <row r="318" s="2" customFormat="1" ht="16.5" customHeight="1">
      <c r="A318" s="41"/>
      <c r="B318" s="42"/>
      <c r="C318" s="292" t="s">
        <v>503</v>
      </c>
      <c r="D318" s="292" t="s">
        <v>450</v>
      </c>
      <c r="E318" s="293" t="s">
        <v>504</v>
      </c>
      <c r="F318" s="294" t="s">
        <v>505</v>
      </c>
      <c r="G318" s="295" t="s">
        <v>182</v>
      </c>
      <c r="H318" s="296">
        <v>273.882</v>
      </c>
      <c r="I318" s="297"/>
      <c r="J318" s="298">
        <f>ROUND(I318*H318,2)</f>
        <v>0</v>
      </c>
      <c r="K318" s="294" t="s">
        <v>183</v>
      </c>
      <c r="L318" s="299"/>
      <c r="M318" s="300" t="s">
        <v>19</v>
      </c>
      <c r="N318" s="301" t="s">
        <v>43</v>
      </c>
      <c r="O318" s="87"/>
      <c r="P318" s="226">
        <f>O318*H318</f>
        <v>0</v>
      </c>
      <c r="Q318" s="226">
        <v>0.0050000000000000001</v>
      </c>
      <c r="R318" s="226">
        <f>Q318*H318</f>
        <v>1.36941</v>
      </c>
      <c r="S318" s="226">
        <v>0</v>
      </c>
      <c r="T318" s="227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8" t="s">
        <v>348</v>
      </c>
      <c r="AT318" s="228" t="s">
        <v>450</v>
      </c>
      <c r="AU318" s="228" t="s">
        <v>184</v>
      </c>
      <c r="AY318" s="20" t="s">
        <v>177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20" t="s">
        <v>80</v>
      </c>
      <c r="BK318" s="229">
        <f>ROUND(I318*H318,2)</f>
        <v>0</v>
      </c>
      <c r="BL318" s="20" t="s">
        <v>217</v>
      </c>
      <c r="BM318" s="228" t="s">
        <v>506</v>
      </c>
    </row>
    <row r="319" s="2" customFormat="1">
      <c r="A319" s="41"/>
      <c r="B319" s="42"/>
      <c r="C319" s="43"/>
      <c r="D319" s="230" t="s">
        <v>186</v>
      </c>
      <c r="E319" s="43"/>
      <c r="F319" s="231" t="s">
        <v>505</v>
      </c>
      <c r="G319" s="43"/>
      <c r="H319" s="43"/>
      <c r="I319" s="232"/>
      <c r="J319" s="43"/>
      <c r="K319" s="43"/>
      <c r="L319" s="47"/>
      <c r="M319" s="233"/>
      <c r="N319" s="23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186</v>
      </c>
      <c r="AU319" s="20" t="s">
        <v>184</v>
      </c>
    </row>
    <row r="320" s="13" customFormat="1">
      <c r="A320" s="13"/>
      <c r="B320" s="235"/>
      <c r="C320" s="236"/>
      <c r="D320" s="230" t="s">
        <v>188</v>
      </c>
      <c r="E320" s="236"/>
      <c r="F320" s="238" t="s">
        <v>507</v>
      </c>
      <c r="G320" s="236"/>
      <c r="H320" s="239">
        <v>273.882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188</v>
      </c>
      <c r="AU320" s="245" t="s">
        <v>184</v>
      </c>
      <c r="AV320" s="13" t="s">
        <v>82</v>
      </c>
      <c r="AW320" s="13" t="s">
        <v>4</v>
      </c>
      <c r="AX320" s="13" t="s">
        <v>80</v>
      </c>
      <c r="AY320" s="245" t="s">
        <v>177</v>
      </c>
    </row>
    <row r="321" s="2" customFormat="1" ht="16.5" customHeight="1">
      <c r="A321" s="41"/>
      <c r="B321" s="42"/>
      <c r="C321" s="217" t="s">
        <v>340</v>
      </c>
      <c r="D321" s="217" t="s">
        <v>179</v>
      </c>
      <c r="E321" s="218" t="s">
        <v>508</v>
      </c>
      <c r="F321" s="219" t="s">
        <v>509</v>
      </c>
      <c r="G321" s="220" t="s">
        <v>345</v>
      </c>
      <c r="H321" s="221">
        <v>31.629999999999999</v>
      </c>
      <c r="I321" s="222"/>
      <c r="J321" s="223">
        <f>ROUND(I321*H321,2)</f>
        <v>0</v>
      </c>
      <c r="K321" s="219" t="s">
        <v>183</v>
      </c>
      <c r="L321" s="47"/>
      <c r="M321" s="224" t="s">
        <v>19</v>
      </c>
      <c r="N321" s="225" t="s">
        <v>43</v>
      </c>
      <c r="O321" s="87"/>
      <c r="P321" s="226">
        <f>O321*H321</f>
        <v>0</v>
      </c>
      <c r="Q321" s="226">
        <v>4.0000000000000003E-05</v>
      </c>
      <c r="R321" s="226">
        <f>Q321*H321</f>
        <v>0.0012652</v>
      </c>
      <c r="S321" s="226">
        <v>0</v>
      </c>
      <c r="T321" s="227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8" t="s">
        <v>184</v>
      </c>
      <c r="AT321" s="228" t="s">
        <v>179</v>
      </c>
      <c r="AU321" s="228" t="s">
        <v>184</v>
      </c>
      <c r="AY321" s="20" t="s">
        <v>177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20" t="s">
        <v>80</v>
      </c>
      <c r="BK321" s="229">
        <f>ROUND(I321*H321,2)</f>
        <v>0</v>
      </c>
      <c r="BL321" s="20" t="s">
        <v>184</v>
      </c>
      <c r="BM321" s="228" t="s">
        <v>510</v>
      </c>
    </row>
    <row r="322" s="2" customFormat="1">
      <c r="A322" s="41"/>
      <c r="B322" s="42"/>
      <c r="C322" s="43"/>
      <c r="D322" s="230" t="s">
        <v>186</v>
      </c>
      <c r="E322" s="43"/>
      <c r="F322" s="231" t="s">
        <v>509</v>
      </c>
      <c r="G322" s="43"/>
      <c r="H322" s="43"/>
      <c r="I322" s="232"/>
      <c r="J322" s="43"/>
      <c r="K322" s="43"/>
      <c r="L322" s="47"/>
      <c r="M322" s="233"/>
      <c r="N322" s="23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186</v>
      </c>
      <c r="AU322" s="20" t="s">
        <v>184</v>
      </c>
    </row>
    <row r="323" s="14" customFormat="1">
      <c r="A323" s="14"/>
      <c r="B323" s="247"/>
      <c r="C323" s="248"/>
      <c r="D323" s="230" t="s">
        <v>188</v>
      </c>
      <c r="E323" s="249" t="s">
        <v>19</v>
      </c>
      <c r="F323" s="250" t="s">
        <v>511</v>
      </c>
      <c r="G323" s="248"/>
      <c r="H323" s="249" t="s">
        <v>19</v>
      </c>
      <c r="I323" s="251"/>
      <c r="J323" s="248"/>
      <c r="K323" s="248"/>
      <c r="L323" s="252"/>
      <c r="M323" s="253"/>
      <c r="N323" s="254"/>
      <c r="O323" s="254"/>
      <c r="P323" s="254"/>
      <c r="Q323" s="254"/>
      <c r="R323" s="254"/>
      <c r="S323" s="254"/>
      <c r="T323" s="25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6" t="s">
        <v>188</v>
      </c>
      <c r="AU323" s="256" t="s">
        <v>184</v>
      </c>
      <c r="AV323" s="14" t="s">
        <v>80</v>
      </c>
      <c r="AW323" s="14" t="s">
        <v>33</v>
      </c>
      <c r="AX323" s="14" t="s">
        <v>72</v>
      </c>
      <c r="AY323" s="256" t="s">
        <v>177</v>
      </c>
    </row>
    <row r="324" s="13" customFormat="1">
      <c r="A324" s="13"/>
      <c r="B324" s="235"/>
      <c r="C324" s="236"/>
      <c r="D324" s="230" t="s">
        <v>188</v>
      </c>
      <c r="E324" s="237" t="s">
        <v>19</v>
      </c>
      <c r="F324" s="238" t="s">
        <v>512</v>
      </c>
      <c r="G324" s="236"/>
      <c r="H324" s="239">
        <v>31.629999999999999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188</v>
      </c>
      <c r="AU324" s="245" t="s">
        <v>184</v>
      </c>
      <c r="AV324" s="13" t="s">
        <v>82</v>
      </c>
      <c r="AW324" s="13" t="s">
        <v>33</v>
      </c>
      <c r="AX324" s="13" t="s">
        <v>72</v>
      </c>
      <c r="AY324" s="245" t="s">
        <v>177</v>
      </c>
    </row>
    <row r="325" s="15" customFormat="1">
      <c r="A325" s="15"/>
      <c r="B325" s="257"/>
      <c r="C325" s="258"/>
      <c r="D325" s="230" t="s">
        <v>188</v>
      </c>
      <c r="E325" s="259" t="s">
        <v>19</v>
      </c>
      <c r="F325" s="260" t="s">
        <v>264</v>
      </c>
      <c r="G325" s="258"/>
      <c r="H325" s="261">
        <v>31.629999999999999</v>
      </c>
      <c r="I325" s="262"/>
      <c r="J325" s="258"/>
      <c r="K325" s="258"/>
      <c r="L325" s="263"/>
      <c r="M325" s="264"/>
      <c r="N325" s="265"/>
      <c r="O325" s="265"/>
      <c r="P325" s="265"/>
      <c r="Q325" s="265"/>
      <c r="R325" s="265"/>
      <c r="S325" s="265"/>
      <c r="T325" s="26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7" t="s">
        <v>188</v>
      </c>
      <c r="AU325" s="267" t="s">
        <v>184</v>
      </c>
      <c r="AV325" s="15" t="s">
        <v>184</v>
      </c>
      <c r="AW325" s="15" t="s">
        <v>33</v>
      </c>
      <c r="AX325" s="15" t="s">
        <v>80</v>
      </c>
      <c r="AY325" s="267" t="s">
        <v>177</v>
      </c>
    </row>
    <row r="326" s="2" customFormat="1" ht="16.5" customHeight="1">
      <c r="A326" s="41"/>
      <c r="B326" s="42"/>
      <c r="C326" s="217" t="s">
        <v>513</v>
      </c>
      <c r="D326" s="217" t="s">
        <v>179</v>
      </c>
      <c r="E326" s="218" t="s">
        <v>514</v>
      </c>
      <c r="F326" s="219" t="s">
        <v>515</v>
      </c>
      <c r="G326" s="220" t="s">
        <v>345</v>
      </c>
      <c r="H326" s="221">
        <v>69.5</v>
      </c>
      <c r="I326" s="222"/>
      <c r="J326" s="223">
        <f>ROUND(I326*H326,2)</f>
        <v>0</v>
      </c>
      <c r="K326" s="219" t="s">
        <v>183</v>
      </c>
      <c r="L326" s="47"/>
      <c r="M326" s="224" t="s">
        <v>19</v>
      </c>
      <c r="N326" s="225" t="s">
        <v>43</v>
      </c>
      <c r="O326" s="87"/>
      <c r="P326" s="226">
        <f>O326*H326</f>
        <v>0</v>
      </c>
      <c r="Q326" s="226">
        <v>1.0000000000000001E-05</v>
      </c>
      <c r="R326" s="226">
        <f>Q326*H326</f>
        <v>0.00069500000000000009</v>
      </c>
      <c r="S326" s="226">
        <v>0</v>
      </c>
      <c r="T326" s="227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8" t="s">
        <v>184</v>
      </c>
      <c r="AT326" s="228" t="s">
        <v>179</v>
      </c>
      <c r="AU326" s="228" t="s">
        <v>184</v>
      </c>
      <c r="AY326" s="20" t="s">
        <v>177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20" t="s">
        <v>80</v>
      </c>
      <c r="BK326" s="229">
        <f>ROUND(I326*H326,2)</f>
        <v>0</v>
      </c>
      <c r="BL326" s="20" t="s">
        <v>184</v>
      </c>
      <c r="BM326" s="228" t="s">
        <v>516</v>
      </c>
    </row>
    <row r="327" s="2" customFormat="1">
      <c r="A327" s="41"/>
      <c r="B327" s="42"/>
      <c r="C327" s="43"/>
      <c r="D327" s="230" t="s">
        <v>186</v>
      </c>
      <c r="E327" s="43"/>
      <c r="F327" s="231" t="s">
        <v>515</v>
      </c>
      <c r="G327" s="43"/>
      <c r="H327" s="43"/>
      <c r="I327" s="232"/>
      <c r="J327" s="43"/>
      <c r="K327" s="43"/>
      <c r="L327" s="47"/>
      <c r="M327" s="233"/>
      <c r="N327" s="234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186</v>
      </c>
      <c r="AU327" s="20" t="s">
        <v>184</v>
      </c>
    </row>
    <row r="328" s="14" customFormat="1">
      <c r="A328" s="14"/>
      <c r="B328" s="247"/>
      <c r="C328" s="248"/>
      <c r="D328" s="230" t="s">
        <v>188</v>
      </c>
      <c r="E328" s="249" t="s">
        <v>19</v>
      </c>
      <c r="F328" s="250" t="s">
        <v>517</v>
      </c>
      <c r="G328" s="248"/>
      <c r="H328" s="249" t="s">
        <v>19</v>
      </c>
      <c r="I328" s="251"/>
      <c r="J328" s="248"/>
      <c r="K328" s="248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188</v>
      </c>
      <c r="AU328" s="256" t="s">
        <v>184</v>
      </c>
      <c r="AV328" s="14" t="s">
        <v>80</v>
      </c>
      <c r="AW328" s="14" t="s">
        <v>33</v>
      </c>
      <c r="AX328" s="14" t="s">
        <v>72</v>
      </c>
      <c r="AY328" s="256" t="s">
        <v>177</v>
      </c>
    </row>
    <row r="329" s="13" customFormat="1">
      <c r="A329" s="13"/>
      <c r="B329" s="235"/>
      <c r="C329" s="236"/>
      <c r="D329" s="230" t="s">
        <v>188</v>
      </c>
      <c r="E329" s="237" t="s">
        <v>19</v>
      </c>
      <c r="F329" s="238" t="s">
        <v>518</v>
      </c>
      <c r="G329" s="236"/>
      <c r="H329" s="239">
        <v>69.5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188</v>
      </c>
      <c r="AU329" s="245" t="s">
        <v>184</v>
      </c>
      <c r="AV329" s="13" t="s">
        <v>82</v>
      </c>
      <c r="AW329" s="13" t="s">
        <v>33</v>
      </c>
      <c r="AX329" s="13" t="s">
        <v>72</v>
      </c>
      <c r="AY329" s="245" t="s">
        <v>177</v>
      </c>
    </row>
    <row r="330" s="15" customFormat="1">
      <c r="A330" s="15"/>
      <c r="B330" s="257"/>
      <c r="C330" s="258"/>
      <c r="D330" s="230" t="s">
        <v>188</v>
      </c>
      <c r="E330" s="259" t="s">
        <v>19</v>
      </c>
      <c r="F330" s="260" t="s">
        <v>264</v>
      </c>
      <c r="G330" s="258"/>
      <c r="H330" s="261">
        <v>69.5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7" t="s">
        <v>188</v>
      </c>
      <c r="AU330" s="267" t="s">
        <v>184</v>
      </c>
      <c r="AV330" s="15" t="s">
        <v>184</v>
      </c>
      <c r="AW330" s="15" t="s">
        <v>33</v>
      </c>
      <c r="AX330" s="15" t="s">
        <v>80</v>
      </c>
      <c r="AY330" s="267" t="s">
        <v>177</v>
      </c>
    </row>
    <row r="331" s="2" customFormat="1" ht="16.5" customHeight="1">
      <c r="A331" s="41"/>
      <c r="B331" s="42"/>
      <c r="C331" s="217" t="s">
        <v>346</v>
      </c>
      <c r="D331" s="217" t="s">
        <v>179</v>
      </c>
      <c r="E331" s="218" t="s">
        <v>519</v>
      </c>
      <c r="F331" s="219" t="s">
        <v>520</v>
      </c>
      <c r="G331" s="220" t="s">
        <v>345</v>
      </c>
      <c r="H331" s="221">
        <v>61.100000000000001</v>
      </c>
      <c r="I331" s="222"/>
      <c r="J331" s="223">
        <f>ROUND(I331*H331,2)</f>
        <v>0</v>
      </c>
      <c r="K331" s="219" t="s">
        <v>183</v>
      </c>
      <c r="L331" s="47"/>
      <c r="M331" s="224" t="s">
        <v>19</v>
      </c>
      <c r="N331" s="225" t="s">
        <v>43</v>
      </c>
      <c r="O331" s="87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8" t="s">
        <v>184</v>
      </c>
      <c r="AT331" s="228" t="s">
        <v>179</v>
      </c>
      <c r="AU331" s="228" t="s">
        <v>184</v>
      </c>
      <c r="AY331" s="20" t="s">
        <v>177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20" t="s">
        <v>80</v>
      </c>
      <c r="BK331" s="229">
        <f>ROUND(I331*H331,2)</f>
        <v>0</v>
      </c>
      <c r="BL331" s="20" t="s">
        <v>184</v>
      </c>
      <c r="BM331" s="228" t="s">
        <v>521</v>
      </c>
    </row>
    <row r="332" s="2" customFormat="1">
      <c r="A332" s="41"/>
      <c r="B332" s="42"/>
      <c r="C332" s="43"/>
      <c r="D332" s="230" t="s">
        <v>186</v>
      </c>
      <c r="E332" s="43"/>
      <c r="F332" s="231" t="s">
        <v>522</v>
      </c>
      <c r="G332" s="43"/>
      <c r="H332" s="43"/>
      <c r="I332" s="232"/>
      <c r="J332" s="43"/>
      <c r="K332" s="43"/>
      <c r="L332" s="47"/>
      <c r="M332" s="233"/>
      <c r="N332" s="23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186</v>
      </c>
      <c r="AU332" s="20" t="s">
        <v>184</v>
      </c>
    </row>
    <row r="333" s="14" customFormat="1">
      <c r="A333" s="14"/>
      <c r="B333" s="247"/>
      <c r="C333" s="248"/>
      <c r="D333" s="230" t="s">
        <v>188</v>
      </c>
      <c r="E333" s="249" t="s">
        <v>19</v>
      </c>
      <c r="F333" s="250" t="s">
        <v>523</v>
      </c>
      <c r="G333" s="248"/>
      <c r="H333" s="249" t="s">
        <v>19</v>
      </c>
      <c r="I333" s="251"/>
      <c r="J333" s="248"/>
      <c r="K333" s="248"/>
      <c r="L333" s="252"/>
      <c r="M333" s="253"/>
      <c r="N333" s="254"/>
      <c r="O333" s="254"/>
      <c r="P333" s="254"/>
      <c r="Q333" s="254"/>
      <c r="R333" s="254"/>
      <c r="S333" s="254"/>
      <c r="T333" s="25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6" t="s">
        <v>188</v>
      </c>
      <c r="AU333" s="256" t="s">
        <v>184</v>
      </c>
      <c r="AV333" s="14" t="s">
        <v>80</v>
      </c>
      <c r="AW333" s="14" t="s">
        <v>33</v>
      </c>
      <c r="AX333" s="14" t="s">
        <v>72</v>
      </c>
      <c r="AY333" s="256" t="s">
        <v>177</v>
      </c>
    </row>
    <row r="334" s="13" customFormat="1">
      <c r="A334" s="13"/>
      <c r="B334" s="235"/>
      <c r="C334" s="236"/>
      <c r="D334" s="230" t="s">
        <v>188</v>
      </c>
      <c r="E334" s="237" t="s">
        <v>19</v>
      </c>
      <c r="F334" s="238" t="s">
        <v>524</v>
      </c>
      <c r="G334" s="236"/>
      <c r="H334" s="239">
        <v>26.399999999999999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188</v>
      </c>
      <c r="AU334" s="245" t="s">
        <v>184</v>
      </c>
      <c r="AV334" s="13" t="s">
        <v>82</v>
      </c>
      <c r="AW334" s="13" t="s">
        <v>33</v>
      </c>
      <c r="AX334" s="13" t="s">
        <v>72</v>
      </c>
      <c r="AY334" s="245" t="s">
        <v>177</v>
      </c>
    </row>
    <row r="335" s="14" customFormat="1">
      <c r="A335" s="14"/>
      <c r="B335" s="247"/>
      <c r="C335" s="248"/>
      <c r="D335" s="230" t="s">
        <v>188</v>
      </c>
      <c r="E335" s="249" t="s">
        <v>19</v>
      </c>
      <c r="F335" s="250" t="s">
        <v>525</v>
      </c>
      <c r="G335" s="248"/>
      <c r="H335" s="249" t="s">
        <v>19</v>
      </c>
      <c r="I335" s="251"/>
      <c r="J335" s="248"/>
      <c r="K335" s="248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188</v>
      </c>
      <c r="AU335" s="256" t="s">
        <v>184</v>
      </c>
      <c r="AV335" s="14" t="s">
        <v>80</v>
      </c>
      <c r="AW335" s="14" t="s">
        <v>33</v>
      </c>
      <c r="AX335" s="14" t="s">
        <v>72</v>
      </c>
      <c r="AY335" s="256" t="s">
        <v>177</v>
      </c>
    </row>
    <row r="336" s="13" customFormat="1">
      <c r="A336" s="13"/>
      <c r="B336" s="235"/>
      <c r="C336" s="236"/>
      <c r="D336" s="230" t="s">
        <v>188</v>
      </c>
      <c r="E336" s="237" t="s">
        <v>19</v>
      </c>
      <c r="F336" s="238" t="s">
        <v>526</v>
      </c>
      <c r="G336" s="236"/>
      <c r="H336" s="239">
        <v>9.9000000000000004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188</v>
      </c>
      <c r="AU336" s="245" t="s">
        <v>184</v>
      </c>
      <c r="AV336" s="13" t="s">
        <v>82</v>
      </c>
      <c r="AW336" s="13" t="s">
        <v>33</v>
      </c>
      <c r="AX336" s="13" t="s">
        <v>72</v>
      </c>
      <c r="AY336" s="245" t="s">
        <v>177</v>
      </c>
    </row>
    <row r="337" s="14" customFormat="1">
      <c r="A337" s="14"/>
      <c r="B337" s="247"/>
      <c r="C337" s="248"/>
      <c r="D337" s="230" t="s">
        <v>188</v>
      </c>
      <c r="E337" s="249" t="s">
        <v>19</v>
      </c>
      <c r="F337" s="250" t="s">
        <v>527</v>
      </c>
      <c r="G337" s="248"/>
      <c r="H337" s="249" t="s">
        <v>19</v>
      </c>
      <c r="I337" s="251"/>
      <c r="J337" s="248"/>
      <c r="K337" s="248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188</v>
      </c>
      <c r="AU337" s="256" t="s">
        <v>184</v>
      </c>
      <c r="AV337" s="14" t="s">
        <v>80</v>
      </c>
      <c r="AW337" s="14" t="s">
        <v>33</v>
      </c>
      <c r="AX337" s="14" t="s">
        <v>72</v>
      </c>
      <c r="AY337" s="256" t="s">
        <v>177</v>
      </c>
    </row>
    <row r="338" s="13" customFormat="1">
      <c r="A338" s="13"/>
      <c r="B338" s="235"/>
      <c r="C338" s="236"/>
      <c r="D338" s="230" t="s">
        <v>188</v>
      </c>
      <c r="E338" s="237" t="s">
        <v>19</v>
      </c>
      <c r="F338" s="238" t="s">
        <v>528</v>
      </c>
      <c r="G338" s="236"/>
      <c r="H338" s="239">
        <v>24.800000000000001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188</v>
      </c>
      <c r="AU338" s="245" t="s">
        <v>184</v>
      </c>
      <c r="AV338" s="13" t="s">
        <v>82</v>
      </c>
      <c r="AW338" s="13" t="s">
        <v>33</v>
      </c>
      <c r="AX338" s="13" t="s">
        <v>72</v>
      </c>
      <c r="AY338" s="245" t="s">
        <v>177</v>
      </c>
    </row>
    <row r="339" s="15" customFormat="1">
      <c r="A339" s="15"/>
      <c r="B339" s="257"/>
      <c r="C339" s="258"/>
      <c r="D339" s="230" t="s">
        <v>188</v>
      </c>
      <c r="E339" s="259" t="s">
        <v>19</v>
      </c>
      <c r="F339" s="260" t="s">
        <v>264</v>
      </c>
      <c r="G339" s="258"/>
      <c r="H339" s="261">
        <v>61.100000000000001</v>
      </c>
      <c r="I339" s="262"/>
      <c r="J339" s="258"/>
      <c r="K339" s="258"/>
      <c r="L339" s="263"/>
      <c r="M339" s="264"/>
      <c r="N339" s="265"/>
      <c r="O339" s="265"/>
      <c r="P339" s="265"/>
      <c r="Q339" s="265"/>
      <c r="R339" s="265"/>
      <c r="S339" s="265"/>
      <c r="T339" s="266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7" t="s">
        <v>188</v>
      </c>
      <c r="AU339" s="267" t="s">
        <v>184</v>
      </c>
      <c r="AV339" s="15" t="s">
        <v>184</v>
      </c>
      <c r="AW339" s="15" t="s">
        <v>33</v>
      </c>
      <c r="AX339" s="15" t="s">
        <v>80</v>
      </c>
      <c r="AY339" s="267" t="s">
        <v>177</v>
      </c>
    </row>
    <row r="340" s="2" customFormat="1" ht="16.5" customHeight="1">
      <c r="A340" s="41"/>
      <c r="B340" s="42"/>
      <c r="C340" s="292" t="s">
        <v>529</v>
      </c>
      <c r="D340" s="292" t="s">
        <v>450</v>
      </c>
      <c r="E340" s="293" t="s">
        <v>530</v>
      </c>
      <c r="F340" s="294" t="s">
        <v>531</v>
      </c>
      <c r="G340" s="295" t="s">
        <v>345</v>
      </c>
      <c r="H340" s="296">
        <v>101.13</v>
      </c>
      <c r="I340" s="297"/>
      <c r="J340" s="298">
        <f>ROUND(I340*H340,2)</f>
        <v>0</v>
      </c>
      <c r="K340" s="294" t="s">
        <v>196</v>
      </c>
      <c r="L340" s="299"/>
      <c r="M340" s="300" t="s">
        <v>19</v>
      </c>
      <c r="N340" s="301" t="s">
        <v>43</v>
      </c>
      <c r="O340" s="87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8" t="s">
        <v>197</v>
      </c>
      <c r="AT340" s="228" t="s">
        <v>450</v>
      </c>
      <c r="AU340" s="228" t="s">
        <v>184</v>
      </c>
      <c r="AY340" s="20" t="s">
        <v>177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20" t="s">
        <v>80</v>
      </c>
      <c r="BK340" s="229">
        <f>ROUND(I340*H340,2)</f>
        <v>0</v>
      </c>
      <c r="BL340" s="20" t="s">
        <v>184</v>
      </c>
      <c r="BM340" s="228" t="s">
        <v>532</v>
      </c>
    </row>
    <row r="341" s="2" customFormat="1">
      <c r="A341" s="41"/>
      <c r="B341" s="42"/>
      <c r="C341" s="43"/>
      <c r="D341" s="230" t="s">
        <v>186</v>
      </c>
      <c r="E341" s="43"/>
      <c r="F341" s="231" t="s">
        <v>531</v>
      </c>
      <c r="G341" s="43"/>
      <c r="H341" s="43"/>
      <c r="I341" s="232"/>
      <c r="J341" s="43"/>
      <c r="K341" s="43"/>
      <c r="L341" s="47"/>
      <c r="M341" s="233"/>
      <c r="N341" s="23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186</v>
      </c>
      <c r="AU341" s="20" t="s">
        <v>184</v>
      </c>
    </row>
    <row r="342" s="2" customFormat="1" ht="16.5" customHeight="1">
      <c r="A342" s="41"/>
      <c r="B342" s="42"/>
      <c r="C342" s="292" t="s">
        <v>351</v>
      </c>
      <c r="D342" s="292" t="s">
        <v>450</v>
      </c>
      <c r="E342" s="293" t="s">
        <v>533</v>
      </c>
      <c r="F342" s="294" t="s">
        <v>534</v>
      </c>
      <c r="G342" s="295" t="s">
        <v>345</v>
      </c>
      <c r="H342" s="296">
        <v>61.100000000000001</v>
      </c>
      <c r="I342" s="297"/>
      <c r="J342" s="298">
        <f>ROUND(I342*H342,2)</f>
        <v>0</v>
      </c>
      <c r="K342" s="294" t="s">
        <v>196</v>
      </c>
      <c r="L342" s="299"/>
      <c r="M342" s="300" t="s">
        <v>19</v>
      </c>
      <c r="N342" s="301" t="s">
        <v>43</v>
      </c>
      <c r="O342" s="87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8" t="s">
        <v>197</v>
      </c>
      <c r="AT342" s="228" t="s">
        <v>450</v>
      </c>
      <c r="AU342" s="228" t="s">
        <v>184</v>
      </c>
      <c r="AY342" s="20" t="s">
        <v>177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20" t="s">
        <v>80</v>
      </c>
      <c r="BK342" s="229">
        <f>ROUND(I342*H342,2)</f>
        <v>0</v>
      </c>
      <c r="BL342" s="20" t="s">
        <v>184</v>
      </c>
      <c r="BM342" s="228" t="s">
        <v>535</v>
      </c>
    </row>
    <row r="343" s="2" customFormat="1">
      <c r="A343" s="41"/>
      <c r="B343" s="42"/>
      <c r="C343" s="43"/>
      <c r="D343" s="230" t="s">
        <v>186</v>
      </c>
      <c r="E343" s="43"/>
      <c r="F343" s="231" t="s">
        <v>534</v>
      </c>
      <c r="G343" s="43"/>
      <c r="H343" s="43"/>
      <c r="I343" s="232"/>
      <c r="J343" s="43"/>
      <c r="K343" s="43"/>
      <c r="L343" s="47"/>
      <c r="M343" s="233"/>
      <c r="N343" s="234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186</v>
      </c>
      <c r="AU343" s="20" t="s">
        <v>184</v>
      </c>
    </row>
    <row r="344" s="16" customFormat="1" ht="20.88" customHeight="1">
      <c r="A344" s="16"/>
      <c r="B344" s="268"/>
      <c r="C344" s="269"/>
      <c r="D344" s="270" t="s">
        <v>71</v>
      </c>
      <c r="E344" s="270" t="s">
        <v>536</v>
      </c>
      <c r="F344" s="270" t="s">
        <v>537</v>
      </c>
      <c r="G344" s="269"/>
      <c r="H344" s="269"/>
      <c r="I344" s="271"/>
      <c r="J344" s="272">
        <f>BK344</f>
        <v>0</v>
      </c>
      <c r="K344" s="269"/>
      <c r="L344" s="273"/>
      <c r="M344" s="274"/>
      <c r="N344" s="275"/>
      <c r="O344" s="275"/>
      <c r="P344" s="276">
        <f>SUM(P345:P426)</f>
        <v>0</v>
      </c>
      <c r="Q344" s="275"/>
      <c r="R344" s="276">
        <f>SUM(R345:R426)</f>
        <v>19.739237500000002</v>
      </c>
      <c r="S344" s="275"/>
      <c r="T344" s="277">
        <f>SUM(T345:T426)</f>
        <v>0</v>
      </c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R344" s="278" t="s">
        <v>80</v>
      </c>
      <c r="AT344" s="279" t="s">
        <v>71</v>
      </c>
      <c r="AU344" s="279" t="s">
        <v>101</v>
      </c>
      <c r="AY344" s="278" t="s">
        <v>177</v>
      </c>
      <c r="BK344" s="280">
        <f>SUM(BK345:BK426)</f>
        <v>0</v>
      </c>
    </row>
    <row r="345" s="2" customFormat="1" ht="16.5" customHeight="1">
      <c r="A345" s="41"/>
      <c r="B345" s="42"/>
      <c r="C345" s="217" t="s">
        <v>538</v>
      </c>
      <c r="D345" s="217" t="s">
        <v>179</v>
      </c>
      <c r="E345" s="218" t="s">
        <v>539</v>
      </c>
      <c r="F345" s="219" t="s">
        <v>540</v>
      </c>
      <c r="G345" s="220" t="s">
        <v>182</v>
      </c>
      <c r="H345" s="221">
        <v>220.58000000000001</v>
      </c>
      <c r="I345" s="222"/>
      <c r="J345" s="223">
        <f>ROUND(I345*H345,2)</f>
        <v>0</v>
      </c>
      <c r="K345" s="219" t="s">
        <v>183</v>
      </c>
      <c r="L345" s="47"/>
      <c r="M345" s="224" t="s">
        <v>19</v>
      </c>
      <c r="N345" s="225" t="s">
        <v>43</v>
      </c>
      <c r="O345" s="87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8" t="s">
        <v>184</v>
      </c>
      <c r="AT345" s="228" t="s">
        <v>179</v>
      </c>
      <c r="AU345" s="228" t="s">
        <v>184</v>
      </c>
      <c r="AY345" s="20" t="s">
        <v>177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20" t="s">
        <v>80</v>
      </c>
      <c r="BK345" s="229">
        <f>ROUND(I345*H345,2)</f>
        <v>0</v>
      </c>
      <c r="BL345" s="20" t="s">
        <v>184</v>
      </c>
      <c r="BM345" s="228" t="s">
        <v>541</v>
      </c>
    </row>
    <row r="346" s="2" customFormat="1">
      <c r="A346" s="41"/>
      <c r="B346" s="42"/>
      <c r="C346" s="43"/>
      <c r="D346" s="230" t="s">
        <v>186</v>
      </c>
      <c r="E346" s="43"/>
      <c r="F346" s="231" t="s">
        <v>542</v>
      </c>
      <c r="G346" s="43"/>
      <c r="H346" s="43"/>
      <c r="I346" s="232"/>
      <c r="J346" s="43"/>
      <c r="K346" s="43"/>
      <c r="L346" s="47"/>
      <c r="M346" s="233"/>
      <c r="N346" s="23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186</v>
      </c>
      <c r="AU346" s="20" t="s">
        <v>184</v>
      </c>
    </row>
    <row r="347" s="14" customFormat="1">
      <c r="A347" s="14"/>
      <c r="B347" s="247"/>
      <c r="C347" s="248"/>
      <c r="D347" s="230" t="s">
        <v>188</v>
      </c>
      <c r="E347" s="249" t="s">
        <v>19</v>
      </c>
      <c r="F347" s="250" t="s">
        <v>543</v>
      </c>
      <c r="G347" s="248"/>
      <c r="H347" s="249" t="s">
        <v>19</v>
      </c>
      <c r="I347" s="251"/>
      <c r="J347" s="248"/>
      <c r="K347" s="248"/>
      <c r="L347" s="252"/>
      <c r="M347" s="253"/>
      <c r="N347" s="254"/>
      <c r="O347" s="254"/>
      <c r="P347" s="254"/>
      <c r="Q347" s="254"/>
      <c r="R347" s="254"/>
      <c r="S347" s="254"/>
      <c r="T347" s="25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6" t="s">
        <v>188</v>
      </c>
      <c r="AU347" s="256" t="s">
        <v>184</v>
      </c>
      <c r="AV347" s="14" t="s">
        <v>80</v>
      </c>
      <c r="AW347" s="14" t="s">
        <v>33</v>
      </c>
      <c r="AX347" s="14" t="s">
        <v>72</v>
      </c>
      <c r="AY347" s="256" t="s">
        <v>177</v>
      </c>
    </row>
    <row r="348" s="13" customFormat="1">
      <c r="A348" s="13"/>
      <c r="B348" s="235"/>
      <c r="C348" s="236"/>
      <c r="D348" s="230" t="s">
        <v>188</v>
      </c>
      <c r="E348" s="237" t="s">
        <v>19</v>
      </c>
      <c r="F348" s="238" t="s">
        <v>544</v>
      </c>
      <c r="G348" s="236"/>
      <c r="H348" s="239">
        <v>211.59999999999999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188</v>
      </c>
      <c r="AU348" s="245" t="s">
        <v>184</v>
      </c>
      <c r="AV348" s="13" t="s">
        <v>82</v>
      </c>
      <c r="AW348" s="13" t="s">
        <v>33</v>
      </c>
      <c r="AX348" s="13" t="s">
        <v>72</v>
      </c>
      <c r="AY348" s="245" t="s">
        <v>177</v>
      </c>
    </row>
    <row r="349" s="14" customFormat="1">
      <c r="A349" s="14"/>
      <c r="B349" s="247"/>
      <c r="C349" s="248"/>
      <c r="D349" s="230" t="s">
        <v>188</v>
      </c>
      <c r="E349" s="249" t="s">
        <v>19</v>
      </c>
      <c r="F349" s="250" t="s">
        <v>545</v>
      </c>
      <c r="G349" s="248"/>
      <c r="H349" s="249" t="s">
        <v>19</v>
      </c>
      <c r="I349" s="251"/>
      <c r="J349" s="248"/>
      <c r="K349" s="248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188</v>
      </c>
      <c r="AU349" s="256" t="s">
        <v>184</v>
      </c>
      <c r="AV349" s="14" t="s">
        <v>80</v>
      </c>
      <c r="AW349" s="14" t="s">
        <v>33</v>
      </c>
      <c r="AX349" s="14" t="s">
        <v>72</v>
      </c>
      <c r="AY349" s="256" t="s">
        <v>177</v>
      </c>
    </row>
    <row r="350" s="13" customFormat="1">
      <c r="A350" s="13"/>
      <c r="B350" s="235"/>
      <c r="C350" s="236"/>
      <c r="D350" s="230" t="s">
        <v>188</v>
      </c>
      <c r="E350" s="237" t="s">
        <v>19</v>
      </c>
      <c r="F350" s="238" t="s">
        <v>546</v>
      </c>
      <c r="G350" s="236"/>
      <c r="H350" s="239">
        <v>8.9800000000000004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5" t="s">
        <v>188</v>
      </c>
      <c r="AU350" s="245" t="s">
        <v>184</v>
      </c>
      <c r="AV350" s="13" t="s">
        <v>82</v>
      </c>
      <c r="AW350" s="13" t="s">
        <v>33</v>
      </c>
      <c r="AX350" s="13" t="s">
        <v>72</v>
      </c>
      <c r="AY350" s="245" t="s">
        <v>177</v>
      </c>
    </row>
    <row r="351" s="15" customFormat="1">
      <c r="A351" s="15"/>
      <c r="B351" s="257"/>
      <c r="C351" s="258"/>
      <c r="D351" s="230" t="s">
        <v>188</v>
      </c>
      <c r="E351" s="259" t="s">
        <v>19</v>
      </c>
      <c r="F351" s="260" t="s">
        <v>264</v>
      </c>
      <c r="G351" s="258"/>
      <c r="H351" s="261">
        <v>220.58000000000001</v>
      </c>
      <c r="I351" s="262"/>
      <c r="J351" s="258"/>
      <c r="K351" s="258"/>
      <c r="L351" s="263"/>
      <c r="M351" s="264"/>
      <c r="N351" s="265"/>
      <c r="O351" s="265"/>
      <c r="P351" s="265"/>
      <c r="Q351" s="265"/>
      <c r="R351" s="265"/>
      <c r="S351" s="265"/>
      <c r="T351" s="26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7" t="s">
        <v>188</v>
      </c>
      <c r="AU351" s="267" t="s">
        <v>184</v>
      </c>
      <c r="AV351" s="15" t="s">
        <v>184</v>
      </c>
      <c r="AW351" s="15" t="s">
        <v>33</v>
      </c>
      <c r="AX351" s="15" t="s">
        <v>80</v>
      </c>
      <c r="AY351" s="267" t="s">
        <v>177</v>
      </c>
    </row>
    <row r="352" s="2" customFormat="1" ht="16.5" customHeight="1">
      <c r="A352" s="41"/>
      <c r="B352" s="42"/>
      <c r="C352" s="292" t="s">
        <v>356</v>
      </c>
      <c r="D352" s="292" t="s">
        <v>450</v>
      </c>
      <c r="E352" s="293" t="s">
        <v>547</v>
      </c>
      <c r="F352" s="294" t="s">
        <v>548</v>
      </c>
      <c r="G352" s="295" t="s">
        <v>182</v>
      </c>
      <c r="H352" s="296">
        <v>224.99199999999999</v>
      </c>
      <c r="I352" s="297"/>
      <c r="J352" s="298">
        <f>ROUND(I352*H352,2)</f>
        <v>0</v>
      </c>
      <c r="K352" s="294" t="s">
        <v>183</v>
      </c>
      <c r="L352" s="299"/>
      <c r="M352" s="300" t="s">
        <v>19</v>
      </c>
      <c r="N352" s="301" t="s">
        <v>43</v>
      </c>
      <c r="O352" s="87"/>
      <c r="P352" s="226">
        <f>O352*H352</f>
        <v>0</v>
      </c>
      <c r="Q352" s="226">
        <v>0.0050000000000000001</v>
      </c>
      <c r="R352" s="226">
        <f>Q352*H352</f>
        <v>1.12496</v>
      </c>
      <c r="S352" s="226">
        <v>0</v>
      </c>
      <c r="T352" s="22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8" t="s">
        <v>197</v>
      </c>
      <c r="AT352" s="228" t="s">
        <v>450</v>
      </c>
      <c r="AU352" s="228" t="s">
        <v>184</v>
      </c>
      <c r="AY352" s="20" t="s">
        <v>177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20" t="s">
        <v>80</v>
      </c>
      <c r="BK352" s="229">
        <f>ROUND(I352*H352,2)</f>
        <v>0</v>
      </c>
      <c r="BL352" s="20" t="s">
        <v>184</v>
      </c>
      <c r="BM352" s="228" t="s">
        <v>549</v>
      </c>
    </row>
    <row r="353" s="2" customFormat="1">
      <c r="A353" s="41"/>
      <c r="B353" s="42"/>
      <c r="C353" s="43"/>
      <c r="D353" s="230" t="s">
        <v>186</v>
      </c>
      <c r="E353" s="43"/>
      <c r="F353" s="231" t="s">
        <v>548</v>
      </c>
      <c r="G353" s="43"/>
      <c r="H353" s="43"/>
      <c r="I353" s="232"/>
      <c r="J353" s="43"/>
      <c r="K353" s="43"/>
      <c r="L353" s="47"/>
      <c r="M353" s="233"/>
      <c r="N353" s="23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186</v>
      </c>
      <c r="AU353" s="20" t="s">
        <v>184</v>
      </c>
    </row>
    <row r="354" s="13" customFormat="1">
      <c r="A354" s="13"/>
      <c r="B354" s="235"/>
      <c r="C354" s="236"/>
      <c r="D354" s="230" t="s">
        <v>188</v>
      </c>
      <c r="E354" s="236"/>
      <c r="F354" s="238" t="s">
        <v>550</v>
      </c>
      <c r="G354" s="236"/>
      <c r="H354" s="239">
        <v>224.99199999999999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188</v>
      </c>
      <c r="AU354" s="245" t="s">
        <v>184</v>
      </c>
      <c r="AV354" s="13" t="s">
        <v>82</v>
      </c>
      <c r="AW354" s="13" t="s">
        <v>4</v>
      </c>
      <c r="AX354" s="13" t="s">
        <v>80</v>
      </c>
      <c r="AY354" s="245" t="s">
        <v>177</v>
      </c>
    </row>
    <row r="355" s="2" customFormat="1" ht="16.5" customHeight="1">
      <c r="A355" s="41"/>
      <c r="B355" s="42"/>
      <c r="C355" s="217" t="s">
        <v>551</v>
      </c>
      <c r="D355" s="217" t="s">
        <v>179</v>
      </c>
      <c r="E355" s="218" t="s">
        <v>552</v>
      </c>
      <c r="F355" s="219" t="s">
        <v>553</v>
      </c>
      <c r="G355" s="220" t="s">
        <v>182</v>
      </c>
      <c r="H355" s="221">
        <v>222.08000000000001</v>
      </c>
      <c r="I355" s="222"/>
      <c r="J355" s="223">
        <f>ROUND(I355*H355,2)</f>
        <v>0</v>
      </c>
      <c r="K355" s="219" t="s">
        <v>183</v>
      </c>
      <c r="L355" s="47"/>
      <c r="M355" s="224" t="s">
        <v>19</v>
      </c>
      <c r="N355" s="225" t="s">
        <v>43</v>
      </c>
      <c r="O355" s="87"/>
      <c r="P355" s="226">
        <f>O355*H355</f>
        <v>0</v>
      </c>
      <c r="Q355" s="226">
        <v>0.01159</v>
      </c>
      <c r="R355" s="226">
        <f>Q355*H355</f>
        <v>2.5739071999999998</v>
      </c>
      <c r="S355" s="226">
        <v>0</v>
      </c>
      <c r="T355" s="22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8" t="s">
        <v>184</v>
      </c>
      <c r="AT355" s="228" t="s">
        <v>179</v>
      </c>
      <c r="AU355" s="228" t="s">
        <v>184</v>
      </c>
      <c r="AY355" s="20" t="s">
        <v>177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20" t="s">
        <v>80</v>
      </c>
      <c r="BK355" s="229">
        <f>ROUND(I355*H355,2)</f>
        <v>0</v>
      </c>
      <c r="BL355" s="20" t="s">
        <v>184</v>
      </c>
      <c r="BM355" s="228" t="s">
        <v>554</v>
      </c>
    </row>
    <row r="356" s="2" customFormat="1">
      <c r="A356" s="41"/>
      <c r="B356" s="42"/>
      <c r="C356" s="43"/>
      <c r="D356" s="230" t="s">
        <v>186</v>
      </c>
      <c r="E356" s="43"/>
      <c r="F356" s="231" t="s">
        <v>555</v>
      </c>
      <c r="G356" s="43"/>
      <c r="H356" s="43"/>
      <c r="I356" s="232"/>
      <c r="J356" s="43"/>
      <c r="K356" s="43"/>
      <c r="L356" s="47"/>
      <c r="M356" s="233"/>
      <c r="N356" s="23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186</v>
      </c>
      <c r="AU356" s="20" t="s">
        <v>184</v>
      </c>
    </row>
    <row r="357" s="14" customFormat="1">
      <c r="A357" s="14"/>
      <c r="B357" s="247"/>
      <c r="C357" s="248"/>
      <c r="D357" s="230" t="s">
        <v>188</v>
      </c>
      <c r="E357" s="249" t="s">
        <v>19</v>
      </c>
      <c r="F357" s="250" t="s">
        <v>543</v>
      </c>
      <c r="G357" s="248"/>
      <c r="H357" s="249" t="s">
        <v>19</v>
      </c>
      <c r="I357" s="251"/>
      <c r="J357" s="248"/>
      <c r="K357" s="248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188</v>
      </c>
      <c r="AU357" s="256" t="s">
        <v>184</v>
      </c>
      <c r="AV357" s="14" t="s">
        <v>80</v>
      </c>
      <c r="AW357" s="14" t="s">
        <v>33</v>
      </c>
      <c r="AX357" s="14" t="s">
        <v>72</v>
      </c>
      <c r="AY357" s="256" t="s">
        <v>177</v>
      </c>
    </row>
    <row r="358" s="13" customFormat="1">
      <c r="A358" s="13"/>
      <c r="B358" s="235"/>
      <c r="C358" s="236"/>
      <c r="D358" s="230" t="s">
        <v>188</v>
      </c>
      <c r="E358" s="237" t="s">
        <v>19</v>
      </c>
      <c r="F358" s="238" t="s">
        <v>544</v>
      </c>
      <c r="G358" s="236"/>
      <c r="H358" s="239">
        <v>211.59999999999999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5" t="s">
        <v>188</v>
      </c>
      <c r="AU358" s="245" t="s">
        <v>184</v>
      </c>
      <c r="AV358" s="13" t="s">
        <v>82</v>
      </c>
      <c r="AW358" s="13" t="s">
        <v>33</v>
      </c>
      <c r="AX358" s="13" t="s">
        <v>72</v>
      </c>
      <c r="AY358" s="245" t="s">
        <v>177</v>
      </c>
    </row>
    <row r="359" s="14" customFormat="1">
      <c r="A359" s="14"/>
      <c r="B359" s="247"/>
      <c r="C359" s="248"/>
      <c r="D359" s="230" t="s">
        <v>188</v>
      </c>
      <c r="E359" s="249" t="s">
        <v>19</v>
      </c>
      <c r="F359" s="250" t="s">
        <v>545</v>
      </c>
      <c r="G359" s="248"/>
      <c r="H359" s="249" t="s">
        <v>19</v>
      </c>
      <c r="I359" s="251"/>
      <c r="J359" s="248"/>
      <c r="K359" s="248"/>
      <c r="L359" s="252"/>
      <c r="M359" s="253"/>
      <c r="N359" s="254"/>
      <c r="O359" s="254"/>
      <c r="P359" s="254"/>
      <c r="Q359" s="254"/>
      <c r="R359" s="254"/>
      <c r="S359" s="254"/>
      <c r="T359" s="25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6" t="s">
        <v>188</v>
      </c>
      <c r="AU359" s="256" t="s">
        <v>184</v>
      </c>
      <c r="AV359" s="14" t="s">
        <v>80</v>
      </c>
      <c r="AW359" s="14" t="s">
        <v>33</v>
      </c>
      <c r="AX359" s="14" t="s">
        <v>72</v>
      </c>
      <c r="AY359" s="256" t="s">
        <v>177</v>
      </c>
    </row>
    <row r="360" s="13" customFormat="1">
      <c r="A360" s="13"/>
      <c r="B360" s="235"/>
      <c r="C360" s="236"/>
      <c r="D360" s="230" t="s">
        <v>188</v>
      </c>
      <c r="E360" s="237" t="s">
        <v>19</v>
      </c>
      <c r="F360" s="238" t="s">
        <v>546</v>
      </c>
      <c r="G360" s="236"/>
      <c r="H360" s="239">
        <v>8.9800000000000004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188</v>
      </c>
      <c r="AU360" s="245" t="s">
        <v>184</v>
      </c>
      <c r="AV360" s="13" t="s">
        <v>82</v>
      </c>
      <c r="AW360" s="13" t="s">
        <v>33</v>
      </c>
      <c r="AX360" s="13" t="s">
        <v>72</v>
      </c>
      <c r="AY360" s="245" t="s">
        <v>177</v>
      </c>
    </row>
    <row r="361" s="17" customFormat="1">
      <c r="A361" s="17"/>
      <c r="B361" s="281"/>
      <c r="C361" s="282"/>
      <c r="D361" s="230" t="s">
        <v>188</v>
      </c>
      <c r="E361" s="283" t="s">
        <v>117</v>
      </c>
      <c r="F361" s="284" t="s">
        <v>447</v>
      </c>
      <c r="G361" s="282"/>
      <c r="H361" s="285">
        <v>220.58000000000001</v>
      </c>
      <c r="I361" s="286"/>
      <c r="J361" s="282"/>
      <c r="K361" s="282"/>
      <c r="L361" s="287"/>
      <c r="M361" s="288"/>
      <c r="N361" s="289"/>
      <c r="O361" s="289"/>
      <c r="P361" s="289"/>
      <c r="Q361" s="289"/>
      <c r="R361" s="289"/>
      <c r="S361" s="289"/>
      <c r="T361" s="290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T361" s="291" t="s">
        <v>188</v>
      </c>
      <c r="AU361" s="291" t="s">
        <v>184</v>
      </c>
      <c r="AV361" s="17" t="s">
        <v>101</v>
      </c>
      <c r="AW361" s="17" t="s">
        <v>33</v>
      </c>
      <c r="AX361" s="17" t="s">
        <v>72</v>
      </c>
      <c r="AY361" s="291" t="s">
        <v>177</v>
      </c>
    </row>
    <row r="362" s="14" customFormat="1">
      <c r="A362" s="14"/>
      <c r="B362" s="247"/>
      <c r="C362" s="248"/>
      <c r="D362" s="230" t="s">
        <v>188</v>
      </c>
      <c r="E362" s="249" t="s">
        <v>19</v>
      </c>
      <c r="F362" s="250" t="s">
        <v>556</v>
      </c>
      <c r="G362" s="248"/>
      <c r="H362" s="249" t="s">
        <v>19</v>
      </c>
      <c r="I362" s="251"/>
      <c r="J362" s="248"/>
      <c r="K362" s="248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188</v>
      </c>
      <c r="AU362" s="256" t="s">
        <v>184</v>
      </c>
      <c r="AV362" s="14" t="s">
        <v>80</v>
      </c>
      <c r="AW362" s="14" t="s">
        <v>33</v>
      </c>
      <c r="AX362" s="14" t="s">
        <v>72</v>
      </c>
      <c r="AY362" s="256" t="s">
        <v>177</v>
      </c>
    </row>
    <row r="363" s="13" customFormat="1">
      <c r="A363" s="13"/>
      <c r="B363" s="235"/>
      <c r="C363" s="236"/>
      <c r="D363" s="230" t="s">
        <v>188</v>
      </c>
      <c r="E363" s="237" t="s">
        <v>115</v>
      </c>
      <c r="F363" s="238" t="s">
        <v>116</v>
      </c>
      <c r="G363" s="236"/>
      <c r="H363" s="239">
        <v>1.5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188</v>
      </c>
      <c r="AU363" s="245" t="s">
        <v>184</v>
      </c>
      <c r="AV363" s="13" t="s">
        <v>82</v>
      </c>
      <c r="AW363" s="13" t="s">
        <v>33</v>
      </c>
      <c r="AX363" s="13" t="s">
        <v>72</v>
      </c>
      <c r="AY363" s="245" t="s">
        <v>177</v>
      </c>
    </row>
    <row r="364" s="17" customFormat="1">
      <c r="A364" s="17"/>
      <c r="B364" s="281"/>
      <c r="C364" s="282"/>
      <c r="D364" s="230" t="s">
        <v>188</v>
      </c>
      <c r="E364" s="283" t="s">
        <v>19</v>
      </c>
      <c r="F364" s="284" t="s">
        <v>447</v>
      </c>
      <c r="G364" s="282"/>
      <c r="H364" s="285">
        <v>1.5</v>
      </c>
      <c r="I364" s="286"/>
      <c r="J364" s="282"/>
      <c r="K364" s="282"/>
      <c r="L364" s="287"/>
      <c r="M364" s="288"/>
      <c r="N364" s="289"/>
      <c r="O364" s="289"/>
      <c r="P364" s="289"/>
      <c r="Q364" s="289"/>
      <c r="R364" s="289"/>
      <c r="S364" s="289"/>
      <c r="T364" s="290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  <c r="AE364" s="17"/>
      <c r="AT364" s="291" t="s">
        <v>188</v>
      </c>
      <c r="AU364" s="291" t="s">
        <v>184</v>
      </c>
      <c r="AV364" s="17" t="s">
        <v>101</v>
      </c>
      <c r="AW364" s="17" t="s">
        <v>33</v>
      </c>
      <c r="AX364" s="17" t="s">
        <v>72</v>
      </c>
      <c r="AY364" s="291" t="s">
        <v>177</v>
      </c>
    </row>
    <row r="365" s="15" customFormat="1">
      <c r="A365" s="15"/>
      <c r="B365" s="257"/>
      <c r="C365" s="258"/>
      <c r="D365" s="230" t="s">
        <v>188</v>
      </c>
      <c r="E365" s="259" t="s">
        <v>19</v>
      </c>
      <c r="F365" s="260" t="s">
        <v>264</v>
      </c>
      <c r="G365" s="258"/>
      <c r="H365" s="261">
        <v>222.08000000000001</v>
      </c>
      <c r="I365" s="262"/>
      <c r="J365" s="258"/>
      <c r="K365" s="258"/>
      <c r="L365" s="263"/>
      <c r="M365" s="264"/>
      <c r="N365" s="265"/>
      <c r="O365" s="265"/>
      <c r="P365" s="265"/>
      <c r="Q365" s="265"/>
      <c r="R365" s="265"/>
      <c r="S365" s="265"/>
      <c r="T365" s="26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7" t="s">
        <v>188</v>
      </c>
      <c r="AU365" s="267" t="s">
        <v>184</v>
      </c>
      <c r="AV365" s="15" t="s">
        <v>184</v>
      </c>
      <c r="AW365" s="15" t="s">
        <v>33</v>
      </c>
      <c r="AX365" s="15" t="s">
        <v>80</v>
      </c>
      <c r="AY365" s="267" t="s">
        <v>177</v>
      </c>
    </row>
    <row r="366" s="2" customFormat="1" ht="16.5" customHeight="1">
      <c r="A366" s="41"/>
      <c r="B366" s="42"/>
      <c r="C366" s="217" t="s">
        <v>361</v>
      </c>
      <c r="D366" s="217" t="s">
        <v>179</v>
      </c>
      <c r="E366" s="218" t="s">
        <v>557</v>
      </c>
      <c r="F366" s="219" t="s">
        <v>558</v>
      </c>
      <c r="G366" s="220" t="s">
        <v>182</v>
      </c>
      <c r="H366" s="221">
        <v>222.08000000000001</v>
      </c>
      <c r="I366" s="222"/>
      <c r="J366" s="223">
        <f>ROUND(I366*H366,2)</f>
        <v>0</v>
      </c>
      <c r="K366" s="219" t="s">
        <v>183</v>
      </c>
      <c r="L366" s="47"/>
      <c r="M366" s="224" t="s">
        <v>19</v>
      </c>
      <c r="N366" s="225" t="s">
        <v>43</v>
      </c>
      <c r="O366" s="87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8" t="s">
        <v>184</v>
      </c>
      <c r="AT366" s="228" t="s">
        <v>179</v>
      </c>
      <c r="AU366" s="228" t="s">
        <v>184</v>
      </c>
      <c r="AY366" s="20" t="s">
        <v>177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20" t="s">
        <v>80</v>
      </c>
      <c r="BK366" s="229">
        <f>ROUND(I366*H366,2)</f>
        <v>0</v>
      </c>
      <c r="BL366" s="20" t="s">
        <v>184</v>
      </c>
      <c r="BM366" s="228" t="s">
        <v>559</v>
      </c>
    </row>
    <row r="367" s="2" customFormat="1">
      <c r="A367" s="41"/>
      <c r="B367" s="42"/>
      <c r="C367" s="43"/>
      <c r="D367" s="230" t="s">
        <v>186</v>
      </c>
      <c r="E367" s="43"/>
      <c r="F367" s="231" t="s">
        <v>560</v>
      </c>
      <c r="G367" s="43"/>
      <c r="H367" s="43"/>
      <c r="I367" s="232"/>
      <c r="J367" s="43"/>
      <c r="K367" s="43"/>
      <c r="L367" s="47"/>
      <c r="M367" s="233"/>
      <c r="N367" s="23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186</v>
      </c>
      <c r="AU367" s="20" t="s">
        <v>184</v>
      </c>
    </row>
    <row r="368" s="2" customFormat="1">
      <c r="A368" s="41"/>
      <c r="B368" s="42"/>
      <c r="C368" s="43"/>
      <c r="D368" s="230" t="s">
        <v>239</v>
      </c>
      <c r="E368" s="43"/>
      <c r="F368" s="246" t="s">
        <v>561</v>
      </c>
      <c r="G368" s="43"/>
      <c r="H368" s="43"/>
      <c r="I368" s="232"/>
      <c r="J368" s="43"/>
      <c r="K368" s="43"/>
      <c r="L368" s="47"/>
      <c r="M368" s="233"/>
      <c r="N368" s="234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239</v>
      </c>
      <c r="AU368" s="20" t="s">
        <v>184</v>
      </c>
    </row>
    <row r="369" s="13" customFormat="1">
      <c r="A369" s="13"/>
      <c r="B369" s="235"/>
      <c r="C369" s="236"/>
      <c r="D369" s="230" t="s">
        <v>188</v>
      </c>
      <c r="E369" s="237" t="s">
        <v>19</v>
      </c>
      <c r="F369" s="238" t="s">
        <v>562</v>
      </c>
      <c r="G369" s="236"/>
      <c r="H369" s="239">
        <v>222.08000000000001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188</v>
      </c>
      <c r="AU369" s="245" t="s">
        <v>184</v>
      </c>
      <c r="AV369" s="13" t="s">
        <v>82</v>
      </c>
      <c r="AW369" s="13" t="s">
        <v>33</v>
      </c>
      <c r="AX369" s="13" t="s">
        <v>80</v>
      </c>
      <c r="AY369" s="245" t="s">
        <v>177</v>
      </c>
    </row>
    <row r="370" s="2" customFormat="1" ht="33" customHeight="1">
      <c r="A370" s="41"/>
      <c r="B370" s="42"/>
      <c r="C370" s="292" t="s">
        <v>563</v>
      </c>
      <c r="D370" s="292" t="s">
        <v>450</v>
      </c>
      <c r="E370" s="293" t="s">
        <v>564</v>
      </c>
      <c r="F370" s="294" t="s">
        <v>565</v>
      </c>
      <c r="G370" s="295" t="s">
        <v>182</v>
      </c>
      <c r="H370" s="296">
        <v>239.49799999999999</v>
      </c>
      <c r="I370" s="297"/>
      <c r="J370" s="298">
        <f>ROUND(I370*H370,2)</f>
        <v>0</v>
      </c>
      <c r="K370" s="294" t="s">
        <v>183</v>
      </c>
      <c r="L370" s="299"/>
      <c r="M370" s="300" t="s">
        <v>19</v>
      </c>
      <c r="N370" s="301" t="s">
        <v>43</v>
      </c>
      <c r="O370" s="87"/>
      <c r="P370" s="226">
        <f>O370*H370</f>
        <v>0</v>
      </c>
      <c r="Q370" s="226">
        <v>0.0013500000000000001</v>
      </c>
      <c r="R370" s="226">
        <f>Q370*H370</f>
        <v>0.32332230000000001</v>
      </c>
      <c r="S370" s="226">
        <v>0</v>
      </c>
      <c r="T370" s="22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8" t="s">
        <v>197</v>
      </c>
      <c r="AT370" s="228" t="s">
        <v>450</v>
      </c>
      <c r="AU370" s="228" t="s">
        <v>184</v>
      </c>
      <c r="AY370" s="20" t="s">
        <v>177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20" t="s">
        <v>80</v>
      </c>
      <c r="BK370" s="229">
        <f>ROUND(I370*H370,2)</f>
        <v>0</v>
      </c>
      <c r="BL370" s="20" t="s">
        <v>184</v>
      </c>
      <c r="BM370" s="228" t="s">
        <v>566</v>
      </c>
    </row>
    <row r="371" s="2" customFormat="1">
      <c r="A371" s="41"/>
      <c r="B371" s="42"/>
      <c r="C371" s="43"/>
      <c r="D371" s="230" t="s">
        <v>186</v>
      </c>
      <c r="E371" s="43"/>
      <c r="F371" s="231" t="s">
        <v>565</v>
      </c>
      <c r="G371" s="43"/>
      <c r="H371" s="43"/>
      <c r="I371" s="232"/>
      <c r="J371" s="43"/>
      <c r="K371" s="43"/>
      <c r="L371" s="47"/>
      <c r="M371" s="233"/>
      <c r="N371" s="23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186</v>
      </c>
      <c r="AU371" s="20" t="s">
        <v>184</v>
      </c>
    </row>
    <row r="372" s="13" customFormat="1">
      <c r="A372" s="13"/>
      <c r="B372" s="235"/>
      <c r="C372" s="236"/>
      <c r="D372" s="230" t="s">
        <v>188</v>
      </c>
      <c r="E372" s="236"/>
      <c r="F372" s="238" t="s">
        <v>567</v>
      </c>
      <c r="G372" s="236"/>
      <c r="H372" s="239">
        <v>239.49799999999999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5" t="s">
        <v>188</v>
      </c>
      <c r="AU372" s="245" t="s">
        <v>184</v>
      </c>
      <c r="AV372" s="13" t="s">
        <v>82</v>
      </c>
      <c r="AW372" s="13" t="s">
        <v>4</v>
      </c>
      <c r="AX372" s="13" t="s">
        <v>80</v>
      </c>
      <c r="AY372" s="245" t="s">
        <v>177</v>
      </c>
    </row>
    <row r="373" s="2" customFormat="1" ht="16.5" customHeight="1">
      <c r="A373" s="41"/>
      <c r="B373" s="42"/>
      <c r="C373" s="217" t="s">
        <v>568</v>
      </c>
      <c r="D373" s="217" t="s">
        <v>179</v>
      </c>
      <c r="E373" s="218" t="s">
        <v>569</v>
      </c>
      <c r="F373" s="219" t="s">
        <v>570</v>
      </c>
      <c r="G373" s="220" t="s">
        <v>195</v>
      </c>
      <c r="H373" s="221">
        <v>5</v>
      </c>
      <c r="I373" s="222"/>
      <c r="J373" s="223">
        <f>ROUND(I373*H373,2)</f>
        <v>0</v>
      </c>
      <c r="K373" s="219" t="s">
        <v>183</v>
      </c>
      <c r="L373" s="47"/>
      <c r="M373" s="224" t="s">
        <v>19</v>
      </c>
      <c r="N373" s="225" t="s">
        <v>43</v>
      </c>
      <c r="O373" s="87"/>
      <c r="P373" s="226">
        <f>O373*H373</f>
        <v>0</v>
      </c>
      <c r="Q373" s="226">
        <v>0.0015</v>
      </c>
      <c r="R373" s="226">
        <f>Q373*H373</f>
        <v>0.0074999999999999997</v>
      </c>
      <c r="S373" s="226">
        <v>0</v>
      </c>
      <c r="T373" s="22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8" t="s">
        <v>184</v>
      </c>
      <c r="AT373" s="228" t="s">
        <v>179</v>
      </c>
      <c r="AU373" s="228" t="s">
        <v>184</v>
      </c>
      <c r="AY373" s="20" t="s">
        <v>177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20" t="s">
        <v>80</v>
      </c>
      <c r="BK373" s="229">
        <f>ROUND(I373*H373,2)</f>
        <v>0</v>
      </c>
      <c r="BL373" s="20" t="s">
        <v>184</v>
      </c>
      <c r="BM373" s="228" t="s">
        <v>571</v>
      </c>
    </row>
    <row r="374" s="2" customFormat="1">
      <c r="A374" s="41"/>
      <c r="B374" s="42"/>
      <c r="C374" s="43"/>
      <c r="D374" s="230" t="s">
        <v>186</v>
      </c>
      <c r="E374" s="43"/>
      <c r="F374" s="231" t="s">
        <v>572</v>
      </c>
      <c r="G374" s="43"/>
      <c r="H374" s="43"/>
      <c r="I374" s="232"/>
      <c r="J374" s="43"/>
      <c r="K374" s="43"/>
      <c r="L374" s="47"/>
      <c r="M374" s="233"/>
      <c r="N374" s="234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186</v>
      </c>
      <c r="AU374" s="20" t="s">
        <v>184</v>
      </c>
    </row>
    <row r="375" s="2" customFormat="1" ht="16.5" customHeight="1">
      <c r="A375" s="41"/>
      <c r="B375" s="42"/>
      <c r="C375" s="217" t="s">
        <v>573</v>
      </c>
      <c r="D375" s="217" t="s">
        <v>179</v>
      </c>
      <c r="E375" s="218" t="s">
        <v>574</v>
      </c>
      <c r="F375" s="219" t="s">
        <v>575</v>
      </c>
      <c r="G375" s="220" t="s">
        <v>345</v>
      </c>
      <c r="H375" s="221">
        <v>41.600000000000001</v>
      </c>
      <c r="I375" s="222"/>
      <c r="J375" s="223">
        <f>ROUND(I375*H375,2)</f>
        <v>0</v>
      </c>
      <c r="K375" s="219" t="s">
        <v>196</v>
      </c>
      <c r="L375" s="47"/>
      <c r="M375" s="224" t="s">
        <v>19</v>
      </c>
      <c r="N375" s="225" t="s">
        <v>43</v>
      </c>
      <c r="O375" s="87"/>
      <c r="P375" s="226">
        <f>O375*H375</f>
        <v>0</v>
      </c>
      <c r="Q375" s="226">
        <v>0</v>
      </c>
      <c r="R375" s="226">
        <f>Q375*H375</f>
        <v>0</v>
      </c>
      <c r="S375" s="226">
        <v>0</v>
      </c>
      <c r="T375" s="22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8" t="s">
        <v>184</v>
      </c>
      <c r="AT375" s="228" t="s">
        <v>179</v>
      </c>
      <c r="AU375" s="228" t="s">
        <v>184</v>
      </c>
      <c r="AY375" s="20" t="s">
        <v>177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20" t="s">
        <v>80</v>
      </c>
      <c r="BK375" s="229">
        <f>ROUND(I375*H375,2)</f>
        <v>0</v>
      </c>
      <c r="BL375" s="20" t="s">
        <v>184</v>
      </c>
      <c r="BM375" s="228" t="s">
        <v>576</v>
      </c>
    </row>
    <row r="376" s="2" customFormat="1">
      <c r="A376" s="41"/>
      <c r="B376" s="42"/>
      <c r="C376" s="43"/>
      <c r="D376" s="230" t="s">
        <v>186</v>
      </c>
      <c r="E376" s="43"/>
      <c r="F376" s="231" t="s">
        <v>575</v>
      </c>
      <c r="G376" s="43"/>
      <c r="H376" s="43"/>
      <c r="I376" s="232"/>
      <c r="J376" s="43"/>
      <c r="K376" s="43"/>
      <c r="L376" s="47"/>
      <c r="M376" s="233"/>
      <c r="N376" s="23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186</v>
      </c>
      <c r="AU376" s="20" t="s">
        <v>184</v>
      </c>
    </row>
    <row r="377" s="2" customFormat="1" ht="16.5" customHeight="1">
      <c r="A377" s="41"/>
      <c r="B377" s="42"/>
      <c r="C377" s="217" t="s">
        <v>366</v>
      </c>
      <c r="D377" s="217" t="s">
        <v>179</v>
      </c>
      <c r="E377" s="218" t="s">
        <v>577</v>
      </c>
      <c r="F377" s="219" t="s">
        <v>578</v>
      </c>
      <c r="G377" s="220" t="s">
        <v>345</v>
      </c>
      <c r="H377" s="221">
        <v>30.800000000000001</v>
      </c>
      <c r="I377" s="222"/>
      <c r="J377" s="223">
        <f>ROUND(I377*H377,2)</f>
        <v>0</v>
      </c>
      <c r="K377" s="219" t="s">
        <v>196</v>
      </c>
      <c r="L377" s="47"/>
      <c r="M377" s="224" t="s">
        <v>19</v>
      </c>
      <c r="N377" s="225" t="s">
        <v>43</v>
      </c>
      <c r="O377" s="87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8" t="s">
        <v>184</v>
      </c>
      <c r="AT377" s="228" t="s">
        <v>179</v>
      </c>
      <c r="AU377" s="228" t="s">
        <v>184</v>
      </c>
      <c r="AY377" s="20" t="s">
        <v>177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20" t="s">
        <v>80</v>
      </c>
      <c r="BK377" s="229">
        <f>ROUND(I377*H377,2)</f>
        <v>0</v>
      </c>
      <c r="BL377" s="20" t="s">
        <v>184</v>
      </c>
      <c r="BM377" s="228" t="s">
        <v>579</v>
      </c>
    </row>
    <row r="378" s="2" customFormat="1">
      <c r="A378" s="41"/>
      <c r="B378" s="42"/>
      <c r="C378" s="43"/>
      <c r="D378" s="230" t="s">
        <v>186</v>
      </c>
      <c r="E378" s="43"/>
      <c r="F378" s="231" t="s">
        <v>578</v>
      </c>
      <c r="G378" s="43"/>
      <c r="H378" s="43"/>
      <c r="I378" s="232"/>
      <c r="J378" s="43"/>
      <c r="K378" s="43"/>
      <c r="L378" s="47"/>
      <c r="M378" s="233"/>
      <c r="N378" s="234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186</v>
      </c>
      <c r="AU378" s="20" t="s">
        <v>184</v>
      </c>
    </row>
    <row r="379" s="2" customFormat="1" ht="16.5" customHeight="1">
      <c r="A379" s="41"/>
      <c r="B379" s="42"/>
      <c r="C379" s="217" t="s">
        <v>580</v>
      </c>
      <c r="D379" s="217" t="s">
        <v>179</v>
      </c>
      <c r="E379" s="218" t="s">
        <v>581</v>
      </c>
      <c r="F379" s="219" t="s">
        <v>582</v>
      </c>
      <c r="G379" s="220" t="s">
        <v>195</v>
      </c>
      <c r="H379" s="221">
        <v>2</v>
      </c>
      <c r="I379" s="222"/>
      <c r="J379" s="223">
        <f>ROUND(I379*H379,2)</f>
        <v>0</v>
      </c>
      <c r="K379" s="219" t="s">
        <v>196</v>
      </c>
      <c r="L379" s="47"/>
      <c r="M379" s="224" t="s">
        <v>19</v>
      </c>
      <c r="N379" s="225" t="s">
        <v>43</v>
      </c>
      <c r="O379" s="87"/>
      <c r="P379" s="226">
        <f>O379*H379</f>
        <v>0</v>
      </c>
      <c r="Q379" s="226">
        <v>0</v>
      </c>
      <c r="R379" s="226">
        <f>Q379*H379</f>
        <v>0</v>
      </c>
      <c r="S379" s="226">
        <v>0</v>
      </c>
      <c r="T379" s="227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8" t="s">
        <v>184</v>
      </c>
      <c r="AT379" s="228" t="s">
        <v>179</v>
      </c>
      <c r="AU379" s="228" t="s">
        <v>184</v>
      </c>
      <c r="AY379" s="20" t="s">
        <v>177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20" t="s">
        <v>80</v>
      </c>
      <c r="BK379" s="229">
        <f>ROUND(I379*H379,2)</f>
        <v>0</v>
      </c>
      <c r="BL379" s="20" t="s">
        <v>184</v>
      </c>
      <c r="BM379" s="228" t="s">
        <v>583</v>
      </c>
    </row>
    <row r="380" s="2" customFormat="1">
      <c r="A380" s="41"/>
      <c r="B380" s="42"/>
      <c r="C380" s="43"/>
      <c r="D380" s="230" t="s">
        <v>186</v>
      </c>
      <c r="E380" s="43"/>
      <c r="F380" s="231" t="s">
        <v>582</v>
      </c>
      <c r="G380" s="43"/>
      <c r="H380" s="43"/>
      <c r="I380" s="232"/>
      <c r="J380" s="43"/>
      <c r="K380" s="43"/>
      <c r="L380" s="47"/>
      <c r="M380" s="233"/>
      <c r="N380" s="234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186</v>
      </c>
      <c r="AU380" s="20" t="s">
        <v>184</v>
      </c>
    </row>
    <row r="381" s="2" customFormat="1">
      <c r="A381" s="41"/>
      <c r="B381" s="42"/>
      <c r="C381" s="43"/>
      <c r="D381" s="230" t="s">
        <v>239</v>
      </c>
      <c r="E381" s="43"/>
      <c r="F381" s="246" t="s">
        <v>584</v>
      </c>
      <c r="G381" s="43"/>
      <c r="H381" s="43"/>
      <c r="I381" s="232"/>
      <c r="J381" s="43"/>
      <c r="K381" s="43"/>
      <c r="L381" s="47"/>
      <c r="M381" s="233"/>
      <c r="N381" s="23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239</v>
      </c>
      <c r="AU381" s="20" t="s">
        <v>184</v>
      </c>
    </row>
    <row r="382" s="2" customFormat="1" ht="16.5" customHeight="1">
      <c r="A382" s="41"/>
      <c r="B382" s="42"/>
      <c r="C382" s="217" t="s">
        <v>372</v>
      </c>
      <c r="D382" s="217" t="s">
        <v>179</v>
      </c>
      <c r="E382" s="218" t="s">
        <v>585</v>
      </c>
      <c r="F382" s="219" t="s">
        <v>586</v>
      </c>
      <c r="G382" s="220" t="s">
        <v>195</v>
      </c>
      <c r="H382" s="221">
        <v>6</v>
      </c>
      <c r="I382" s="222"/>
      <c r="J382" s="223">
        <f>ROUND(I382*H382,2)</f>
        <v>0</v>
      </c>
      <c r="K382" s="219" t="s">
        <v>196</v>
      </c>
      <c r="L382" s="47"/>
      <c r="M382" s="224" t="s">
        <v>19</v>
      </c>
      <c r="N382" s="225" t="s">
        <v>43</v>
      </c>
      <c r="O382" s="87"/>
      <c r="P382" s="226">
        <f>O382*H382</f>
        <v>0</v>
      </c>
      <c r="Q382" s="226">
        <v>0</v>
      </c>
      <c r="R382" s="226">
        <f>Q382*H382</f>
        <v>0</v>
      </c>
      <c r="S382" s="226">
        <v>0</v>
      </c>
      <c r="T382" s="227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8" t="s">
        <v>184</v>
      </c>
      <c r="AT382" s="228" t="s">
        <v>179</v>
      </c>
      <c r="AU382" s="228" t="s">
        <v>184</v>
      </c>
      <c r="AY382" s="20" t="s">
        <v>177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20" t="s">
        <v>80</v>
      </c>
      <c r="BK382" s="229">
        <f>ROUND(I382*H382,2)</f>
        <v>0</v>
      </c>
      <c r="BL382" s="20" t="s">
        <v>184</v>
      </c>
      <c r="BM382" s="228" t="s">
        <v>587</v>
      </c>
    </row>
    <row r="383" s="2" customFormat="1">
      <c r="A383" s="41"/>
      <c r="B383" s="42"/>
      <c r="C383" s="43"/>
      <c r="D383" s="230" t="s">
        <v>186</v>
      </c>
      <c r="E383" s="43"/>
      <c r="F383" s="231" t="s">
        <v>586</v>
      </c>
      <c r="G383" s="43"/>
      <c r="H383" s="43"/>
      <c r="I383" s="232"/>
      <c r="J383" s="43"/>
      <c r="K383" s="43"/>
      <c r="L383" s="47"/>
      <c r="M383" s="233"/>
      <c r="N383" s="234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186</v>
      </c>
      <c r="AU383" s="20" t="s">
        <v>184</v>
      </c>
    </row>
    <row r="384" s="2" customFormat="1">
      <c r="A384" s="41"/>
      <c r="B384" s="42"/>
      <c r="C384" s="43"/>
      <c r="D384" s="230" t="s">
        <v>239</v>
      </c>
      <c r="E384" s="43"/>
      <c r="F384" s="246" t="s">
        <v>588</v>
      </c>
      <c r="G384" s="43"/>
      <c r="H384" s="43"/>
      <c r="I384" s="232"/>
      <c r="J384" s="43"/>
      <c r="K384" s="43"/>
      <c r="L384" s="47"/>
      <c r="M384" s="233"/>
      <c r="N384" s="23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239</v>
      </c>
      <c r="AU384" s="20" t="s">
        <v>184</v>
      </c>
    </row>
    <row r="385" s="2" customFormat="1" ht="16.5" customHeight="1">
      <c r="A385" s="41"/>
      <c r="B385" s="42"/>
      <c r="C385" s="217" t="s">
        <v>589</v>
      </c>
      <c r="D385" s="217" t="s">
        <v>179</v>
      </c>
      <c r="E385" s="218" t="s">
        <v>590</v>
      </c>
      <c r="F385" s="219" t="s">
        <v>591</v>
      </c>
      <c r="G385" s="220" t="s">
        <v>195</v>
      </c>
      <c r="H385" s="221">
        <v>1</v>
      </c>
      <c r="I385" s="222"/>
      <c r="J385" s="223">
        <f>ROUND(I385*H385,2)</f>
        <v>0</v>
      </c>
      <c r="K385" s="219" t="s">
        <v>196</v>
      </c>
      <c r="L385" s="47"/>
      <c r="M385" s="224" t="s">
        <v>19</v>
      </c>
      <c r="N385" s="225" t="s">
        <v>43</v>
      </c>
      <c r="O385" s="87"/>
      <c r="P385" s="226">
        <f>O385*H385</f>
        <v>0</v>
      </c>
      <c r="Q385" s="226">
        <v>0</v>
      </c>
      <c r="R385" s="226">
        <f>Q385*H385</f>
        <v>0</v>
      </c>
      <c r="S385" s="226">
        <v>0</v>
      </c>
      <c r="T385" s="22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8" t="s">
        <v>184</v>
      </c>
      <c r="AT385" s="228" t="s">
        <v>179</v>
      </c>
      <c r="AU385" s="228" t="s">
        <v>184</v>
      </c>
      <c r="AY385" s="20" t="s">
        <v>177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20" t="s">
        <v>80</v>
      </c>
      <c r="BK385" s="229">
        <f>ROUND(I385*H385,2)</f>
        <v>0</v>
      </c>
      <c r="BL385" s="20" t="s">
        <v>184</v>
      </c>
      <c r="BM385" s="228" t="s">
        <v>592</v>
      </c>
    </row>
    <row r="386" s="2" customFormat="1">
      <c r="A386" s="41"/>
      <c r="B386" s="42"/>
      <c r="C386" s="43"/>
      <c r="D386" s="230" t="s">
        <v>186</v>
      </c>
      <c r="E386" s="43"/>
      <c r="F386" s="231" t="s">
        <v>591</v>
      </c>
      <c r="G386" s="43"/>
      <c r="H386" s="43"/>
      <c r="I386" s="232"/>
      <c r="J386" s="43"/>
      <c r="K386" s="43"/>
      <c r="L386" s="47"/>
      <c r="M386" s="233"/>
      <c r="N386" s="23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186</v>
      </c>
      <c r="AU386" s="20" t="s">
        <v>184</v>
      </c>
    </row>
    <row r="387" s="2" customFormat="1">
      <c r="A387" s="41"/>
      <c r="B387" s="42"/>
      <c r="C387" s="43"/>
      <c r="D387" s="230" t="s">
        <v>239</v>
      </c>
      <c r="E387" s="43"/>
      <c r="F387" s="246" t="s">
        <v>593</v>
      </c>
      <c r="G387" s="43"/>
      <c r="H387" s="43"/>
      <c r="I387" s="232"/>
      <c r="J387" s="43"/>
      <c r="K387" s="43"/>
      <c r="L387" s="47"/>
      <c r="M387" s="233"/>
      <c r="N387" s="23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239</v>
      </c>
      <c r="AU387" s="20" t="s">
        <v>184</v>
      </c>
    </row>
    <row r="388" s="2" customFormat="1" ht="21.75" customHeight="1">
      <c r="A388" s="41"/>
      <c r="B388" s="42"/>
      <c r="C388" s="217" t="s">
        <v>377</v>
      </c>
      <c r="D388" s="217" t="s">
        <v>179</v>
      </c>
      <c r="E388" s="218" t="s">
        <v>594</v>
      </c>
      <c r="F388" s="219" t="s">
        <v>595</v>
      </c>
      <c r="G388" s="220" t="s">
        <v>182</v>
      </c>
      <c r="H388" s="221">
        <v>222.08000000000001</v>
      </c>
      <c r="I388" s="222"/>
      <c r="J388" s="223">
        <f>ROUND(I388*H388,2)</f>
        <v>0</v>
      </c>
      <c r="K388" s="219" t="s">
        <v>183</v>
      </c>
      <c r="L388" s="47"/>
      <c r="M388" s="224" t="s">
        <v>19</v>
      </c>
      <c r="N388" s="225" t="s">
        <v>43</v>
      </c>
      <c r="O388" s="87"/>
      <c r="P388" s="226">
        <f>O388*H388</f>
        <v>0</v>
      </c>
      <c r="Q388" s="226">
        <v>0.00116</v>
      </c>
      <c r="R388" s="226">
        <f>Q388*H388</f>
        <v>0.25761280000000003</v>
      </c>
      <c r="S388" s="226">
        <v>0</v>
      </c>
      <c r="T388" s="22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8" t="s">
        <v>184</v>
      </c>
      <c r="AT388" s="228" t="s">
        <v>179</v>
      </c>
      <c r="AU388" s="228" t="s">
        <v>184</v>
      </c>
      <c r="AY388" s="20" t="s">
        <v>177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20" t="s">
        <v>80</v>
      </c>
      <c r="BK388" s="229">
        <f>ROUND(I388*H388,2)</f>
        <v>0</v>
      </c>
      <c r="BL388" s="20" t="s">
        <v>184</v>
      </c>
      <c r="BM388" s="228" t="s">
        <v>596</v>
      </c>
    </row>
    <row r="389" s="2" customFormat="1">
      <c r="A389" s="41"/>
      <c r="B389" s="42"/>
      <c r="C389" s="43"/>
      <c r="D389" s="230" t="s">
        <v>186</v>
      </c>
      <c r="E389" s="43"/>
      <c r="F389" s="231" t="s">
        <v>597</v>
      </c>
      <c r="G389" s="43"/>
      <c r="H389" s="43"/>
      <c r="I389" s="232"/>
      <c r="J389" s="43"/>
      <c r="K389" s="43"/>
      <c r="L389" s="47"/>
      <c r="M389" s="233"/>
      <c r="N389" s="23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186</v>
      </c>
      <c r="AU389" s="20" t="s">
        <v>184</v>
      </c>
    </row>
    <row r="390" s="13" customFormat="1">
      <c r="A390" s="13"/>
      <c r="B390" s="235"/>
      <c r="C390" s="236"/>
      <c r="D390" s="230" t="s">
        <v>188</v>
      </c>
      <c r="E390" s="237" t="s">
        <v>19</v>
      </c>
      <c r="F390" s="238" t="s">
        <v>562</v>
      </c>
      <c r="G390" s="236"/>
      <c r="H390" s="239">
        <v>222.08000000000001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5" t="s">
        <v>188</v>
      </c>
      <c r="AU390" s="245" t="s">
        <v>184</v>
      </c>
      <c r="AV390" s="13" t="s">
        <v>82</v>
      </c>
      <c r="AW390" s="13" t="s">
        <v>33</v>
      </c>
      <c r="AX390" s="13" t="s">
        <v>80</v>
      </c>
      <c r="AY390" s="245" t="s">
        <v>177</v>
      </c>
    </row>
    <row r="391" s="2" customFormat="1" ht="16.5" customHeight="1">
      <c r="A391" s="41"/>
      <c r="B391" s="42"/>
      <c r="C391" s="292" t="s">
        <v>598</v>
      </c>
      <c r="D391" s="292" t="s">
        <v>450</v>
      </c>
      <c r="E391" s="293" t="s">
        <v>599</v>
      </c>
      <c r="F391" s="294" t="s">
        <v>600</v>
      </c>
      <c r="G391" s="295" t="s">
        <v>182</v>
      </c>
      <c r="H391" s="296">
        <v>224.99199999999999</v>
      </c>
      <c r="I391" s="297"/>
      <c r="J391" s="298">
        <f>ROUND(I391*H391,2)</f>
        <v>0</v>
      </c>
      <c r="K391" s="294" t="s">
        <v>183</v>
      </c>
      <c r="L391" s="299"/>
      <c r="M391" s="300" t="s">
        <v>19</v>
      </c>
      <c r="N391" s="301" t="s">
        <v>43</v>
      </c>
      <c r="O391" s="87"/>
      <c r="P391" s="226">
        <f>O391*H391</f>
        <v>0</v>
      </c>
      <c r="Q391" s="226">
        <v>0.0037499999999999999</v>
      </c>
      <c r="R391" s="226">
        <f>Q391*H391</f>
        <v>0.84371999999999991</v>
      </c>
      <c r="S391" s="226">
        <v>0</v>
      </c>
      <c r="T391" s="227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8" t="s">
        <v>197</v>
      </c>
      <c r="AT391" s="228" t="s">
        <v>450</v>
      </c>
      <c r="AU391" s="228" t="s">
        <v>184</v>
      </c>
      <c r="AY391" s="20" t="s">
        <v>177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20" t="s">
        <v>80</v>
      </c>
      <c r="BK391" s="229">
        <f>ROUND(I391*H391,2)</f>
        <v>0</v>
      </c>
      <c r="BL391" s="20" t="s">
        <v>184</v>
      </c>
      <c r="BM391" s="228" t="s">
        <v>601</v>
      </c>
    </row>
    <row r="392" s="2" customFormat="1">
      <c r="A392" s="41"/>
      <c r="B392" s="42"/>
      <c r="C392" s="43"/>
      <c r="D392" s="230" t="s">
        <v>186</v>
      </c>
      <c r="E392" s="43"/>
      <c r="F392" s="231" t="s">
        <v>600</v>
      </c>
      <c r="G392" s="43"/>
      <c r="H392" s="43"/>
      <c r="I392" s="232"/>
      <c r="J392" s="43"/>
      <c r="K392" s="43"/>
      <c r="L392" s="47"/>
      <c r="M392" s="233"/>
      <c r="N392" s="23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186</v>
      </c>
      <c r="AU392" s="20" t="s">
        <v>184</v>
      </c>
    </row>
    <row r="393" s="13" customFormat="1">
      <c r="A393" s="13"/>
      <c r="B393" s="235"/>
      <c r="C393" s="236"/>
      <c r="D393" s="230" t="s">
        <v>188</v>
      </c>
      <c r="E393" s="237" t="s">
        <v>19</v>
      </c>
      <c r="F393" s="238" t="s">
        <v>117</v>
      </c>
      <c r="G393" s="236"/>
      <c r="H393" s="239">
        <v>220.58000000000001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5" t="s">
        <v>188</v>
      </c>
      <c r="AU393" s="245" t="s">
        <v>184</v>
      </c>
      <c r="AV393" s="13" t="s">
        <v>82</v>
      </c>
      <c r="AW393" s="13" t="s">
        <v>33</v>
      </c>
      <c r="AX393" s="13" t="s">
        <v>80</v>
      </c>
      <c r="AY393" s="245" t="s">
        <v>177</v>
      </c>
    </row>
    <row r="394" s="13" customFormat="1">
      <c r="A394" s="13"/>
      <c r="B394" s="235"/>
      <c r="C394" s="236"/>
      <c r="D394" s="230" t="s">
        <v>188</v>
      </c>
      <c r="E394" s="236"/>
      <c r="F394" s="238" t="s">
        <v>550</v>
      </c>
      <c r="G394" s="236"/>
      <c r="H394" s="239">
        <v>224.99199999999999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5" t="s">
        <v>188</v>
      </c>
      <c r="AU394" s="245" t="s">
        <v>184</v>
      </c>
      <c r="AV394" s="13" t="s">
        <v>82</v>
      </c>
      <c r="AW394" s="13" t="s">
        <v>4</v>
      </c>
      <c r="AX394" s="13" t="s">
        <v>80</v>
      </c>
      <c r="AY394" s="245" t="s">
        <v>177</v>
      </c>
    </row>
    <row r="395" s="2" customFormat="1" ht="16.5" customHeight="1">
      <c r="A395" s="41"/>
      <c r="B395" s="42"/>
      <c r="C395" s="292" t="s">
        <v>381</v>
      </c>
      <c r="D395" s="292" t="s">
        <v>450</v>
      </c>
      <c r="E395" s="293" t="s">
        <v>602</v>
      </c>
      <c r="F395" s="294" t="s">
        <v>603</v>
      </c>
      <c r="G395" s="295" t="s">
        <v>182</v>
      </c>
      <c r="H395" s="296">
        <v>1.53</v>
      </c>
      <c r="I395" s="297"/>
      <c r="J395" s="298">
        <f>ROUND(I395*H395,2)</f>
        <v>0</v>
      </c>
      <c r="K395" s="294" t="s">
        <v>183</v>
      </c>
      <c r="L395" s="299"/>
      <c r="M395" s="300" t="s">
        <v>19</v>
      </c>
      <c r="N395" s="301" t="s">
        <v>43</v>
      </c>
      <c r="O395" s="87"/>
      <c r="P395" s="226">
        <f>O395*H395</f>
        <v>0</v>
      </c>
      <c r="Q395" s="226">
        <v>0.002</v>
      </c>
      <c r="R395" s="226">
        <f>Q395*H395</f>
        <v>0.0030600000000000002</v>
      </c>
      <c r="S395" s="226">
        <v>0</v>
      </c>
      <c r="T395" s="227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8" t="s">
        <v>197</v>
      </c>
      <c r="AT395" s="228" t="s">
        <v>450</v>
      </c>
      <c r="AU395" s="228" t="s">
        <v>184</v>
      </c>
      <c r="AY395" s="20" t="s">
        <v>177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20" t="s">
        <v>80</v>
      </c>
      <c r="BK395" s="229">
        <f>ROUND(I395*H395,2)</f>
        <v>0</v>
      </c>
      <c r="BL395" s="20" t="s">
        <v>184</v>
      </c>
      <c r="BM395" s="228" t="s">
        <v>604</v>
      </c>
    </row>
    <row r="396" s="2" customFormat="1">
      <c r="A396" s="41"/>
      <c r="B396" s="42"/>
      <c r="C396" s="43"/>
      <c r="D396" s="230" t="s">
        <v>186</v>
      </c>
      <c r="E396" s="43"/>
      <c r="F396" s="231" t="s">
        <v>603</v>
      </c>
      <c r="G396" s="43"/>
      <c r="H396" s="43"/>
      <c r="I396" s="232"/>
      <c r="J396" s="43"/>
      <c r="K396" s="43"/>
      <c r="L396" s="47"/>
      <c r="M396" s="233"/>
      <c r="N396" s="234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186</v>
      </c>
      <c r="AU396" s="20" t="s">
        <v>184</v>
      </c>
    </row>
    <row r="397" s="13" customFormat="1">
      <c r="A397" s="13"/>
      <c r="B397" s="235"/>
      <c r="C397" s="236"/>
      <c r="D397" s="230" t="s">
        <v>188</v>
      </c>
      <c r="E397" s="237" t="s">
        <v>19</v>
      </c>
      <c r="F397" s="238" t="s">
        <v>115</v>
      </c>
      <c r="G397" s="236"/>
      <c r="H397" s="239">
        <v>1.5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5" t="s">
        <v>188</v>
      </c>
      <c r="AU397" s="245" t="s">
        <v>184</v>
      </c>
      <c r="AV397" s="13" t="s">
        <v>82</v>
      </c>
      <c r="AW397" s="13" t="s">
        <v>33</v>
      </c>
      <c r="AX397" s="13" t="s">
        <v>80</v>
      </c>
      <c r="AY397" s="245" t="s">
        <v>177</v>
      </c>
    </row>
    <row r="398" s="13" customFormat="1">
      <c r="A398" s="13"/>
      <c r="B398" s="235"/>
      <c r="C398" s="236"/>
      <c r="D398" s="230" t="s">
        <v>188</v>
      </c>
      <c r="E398" s="236"/>
      <c r="F398" s="238" t="s">
        <v>605</v>
      </c>
      <c r="G398" s="236"/>
      <c r="H398" s="239">
        <v>1.53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5" t="s">
        <v>188</v>
      </c>
      <c r="AU398" s="245" t="s">
        <v>184</v>
      </c>
      <c r="AV398" s="13" t="s">
        <v>82</v>
      </c>
      <c r="AW398" s="13" t="s">
        <v>4</v>
      </c>
      <c r="AX398" s="13" t="s">
        <v>80</v>
      </c>
      <c r="AY398" s="245" t="s">
        <v>177</v>
      </c>
    </row>
    <row r="399" s="2" customFormat="1" ht="16.5" customHeight="1">
      <c r="A399" s="41"/>
      <c r="B399" s="42"/>
      <c r="C399" s="217" t="s">
        <v>606</v>
      </c>
      <c r="D399" s="217" t="s">
        <v>179</v>
      </c>
      <c r="E399" s="218" t="s">
        <v>607</v>
      </c>
      <c r="F399" s="219" t="s">
        <v>608</v>
      </c>
      <c r="G399" s="220" t="s">
        <v>182</v>
      </c>
      <c r="H399" s="221">
        <v>220.58000000000001</v>
      </c>
      <c r="I399" s="222"/>
      <c r="J399" s="223">
        <f>ROUND(I399*H399,2)</f>
        <v>0</v>
      </c>
      <c r="K399" s="219" t="s">
        <v>183</v>
      </c>
      <c r="L399" s="47"/>
      <c r="M399" s="224" t="s">
        <v>19</v>
      </c>
      <c r="N399" s="225" t="s">
        <v>43</v>
      </c>
      <c r="O399" s="87"/>
      <c r="P399" s="226">
        <f>O399*H399</f>
        <v>0</v>
      </c>
      <c r="Q399" s="226">
        <v>0.00116</v>
      </c>
      <c r="R399" s="226">
        <f>Q399*H399</f>
        <v>0.25587280000000001</v>
      </c>
      <c r="S399" s="226">
        <v>0</v>
      </c>
      <c r="T399" s="227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8" t="s">
        <v>184</v>
      </c>
      <c r="AT399" s="228" t="s">
        <v>179</v>
      </c>
      <c r="AU399" s="228" t="s">
        <v>184</v>
      </c>
      <c r="AY399" s="20" t="s">
        <v>177</v>
      </c>
      <c r="BE399" s="229">
        <f>IF(N399="základní",J399,0)</f>
        <v>0</v>
      </c>
      <c r="BF399" s="229">
        <f>IF(N399="snížená",J399,0)</f>
        <v>0</v>
      </c>
      <c r="BG399" s="229">
        <f>IF(N399="zákl. přenesená",J399,0)</f>
        <v>0</v>
      </c>
      <c r="BH399" s="229">
        <f>IF(N399="sníž. přenesená",J399,0)</f>
        <v>0</v>
      </c>
      <c r="BI399" s="229">
        <f>IF(N399="nulová",J399,0)</f>
        <v>0</v>
      </c>
      <c r="BJ399" s="20" t="s">
        <v>80</v>
      </c>
      <c r="BK399" s="229">
        <f>ROUND(I399*H399,2)</f>
        <v>0</v>
      </c>
      <c r="BL399" s="20" t="s">
        <v>184</v>
      </c>
      <c r="BM399" s="228" t="s">
        <v>609</v>
      </c>
    </row>
    <row r="400" s="2" customFormat="1">
      <c r="A400" s="41"/>
      <c r="B400" s="42"/>
      <c r="C400" s="43"/>
      <c r="D400" s="230" t="s">
        <v>186</v>
      </c>
      <c r="E400" s="43"/>
      <c r="F400" s="231" t="s">
        <v>610</v>
      </c>
      <c r="G400" s="43"/>
      <c r="H400" s="43"/>
      <c r="I400" s="232"/>
      <c r="J400" s="43"/>
      <c r="K400" s="43"/>
      <c r="L400" s="47"/>
      <c r="M400" s="233"/>
      <c r="N400" s="234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186</v>
      </c>
      <c r="AU400" s="20" t="s">
        <v>184</v>
      </c>
    </row>
    <row r="401" s="2" customFormat="1" ht="16.5" customHeight="1">
      <c r="A401" s="41"/>
      <c r="B401" s="42"/>
      <c r="C401" s="292" t="s">
        <v>385</v>
      </c>
      <c r="D401" s="292" t="s">
        <v>450</v>
      </c>
      <c r="E401" s="293" t="s">
        <v>611</v>
      </c>
      <c r="F401" s="294" t="s">
        <v>612</v>
      </c>
      <c r="G401" s="295" t="s">
        <v>222</v>
      </c>
      <c r="H401" s="296">
        <v>25.030000000000001</v>
      </c>
      <c r="I401" s="297"/>
      <c r="J401" s="298">
        <f>ROUND(I401*H401,2)</f>
        <v>0</v>
      </c>
      <c r="K401" s="294" t="s">
        <v>183</v>
      </c>
      <c r="L401" s="299"/>
      <c r="M401" s="300" t="s">
        <v>19</v>
      </c>
      <c r="N401" s="301" t="s">
        <v>43</v>
      </c>
      <c r="O401" s="87"/>
      <c r="P401" s="226">
        <f>O401*H401</f>
        <v>0</v>
      </c>
      <c r="Q401" s="226">
        <v>0.02</v>
      </c>
      <c r="R401" s="226">
        <f>Q401*H401</f>
        <v>0.50060000000000004</v>
      </c>
      <c r="S401" s="226">
        <v>0</v>
      </c>
      <c r="T401" s="227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8" t="s">
        <v>197</v>
      </c>
      <c r="AT401" s="228" t="s">
        <v>450</v>
      </c>
      <c r="AU401" s="228" t="s">
        <v>184</v>
      </c>
      <c r="AY401" s="20" t="s">
        <v>177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20" t="s">
        <v>80</v>
      </c>
      <c r="BK401" s="229">
        <f>ROUND(I401*H401,2)</f>
        <v>0</v>
      </c>
      <c r="BL401" s="20" t="s">
        <v>184</v>
      </c>
      <c r="BM401" s="228" t="s">
        <v>613</v>
      </c>
    </row>
    <row r="402" s="2" customFormat="1">
      <c r="A402" s="41"/>
      <c r="B402" s="42"/>
      <c r="C402" s="43"/>
      <c r="D402" s="230" t="s">
        <v>186</v>
      </c>
      <c r="E402" s="43"/>
      <c r="F402" s="231" t="s">
        <v>612</v>
      </c>
      <c r="G402" s="43"/>
      <c r="H402" s="43"/>
      <c r="I402" s="232"/>
      <c r="J402" s="43"/>
      <c r="K402" s="43"/>
      <c r="L402" s="47"/>
      <c r="M402" s="233"/>
      <c r="N402" s="234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186</v>
      </c>
      <c r="AU402" s="20" t="s">
        <v>184</v>
      </c>
    </row>
    <row r="403" s="2" customFormat="1" ht="21.75" customHeight="1">
      <c r="A403" s="41"/>
      <c r="B403" s="42"/>
      <c r="C403" s="217" t="s">
        <v>614</v>
      </c>
      <c r="D403" s="217" t="s">
        <v>179</v>
      </c>
      <c r="E403" s="218" t="s">
        <v>615</v>
      </c>
      <c r="F403" s="219" t="s">
        <v>616</v>
      </c>
      <c r="G403" s="220" t="s">
        <v>182</v>
      </c>
      <c r="H403" s="221">
        <v>1.5</v>
      </c>
      <c r="I403" s="222"/>
      <c r="J403" s="223">
        <f>ROUND(I403*H403,2)</f>
        <v>0</v>
      </c>
      <c r="K403" s="219" t="s">
        <v>183</v>
      </c>
      <c r="L403" s="47"/>
      <c r="M403" s="224" t="s">
        <v>19</v>
      </c>
      <c r="N403" s="225" t="s">
        <v>43</v>
      </c>
      <c r="O403" s="87"/>
      <c r="P403" s="226">
        <f>O403*H403</f>
        <v>0</v>
      </c>
      <c r="Q403" s="226">
        <v>0.00014999999999999999</v>
      </c>
      <c r="R403" s="226">
        <f>Q403*H403</f>
        <v>0.00022499999999999999</v>
      </c>
      <c r="S403" s="226">
        <v>0</v>
      </c>
      <c r="T403" s="22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8" t="s">
        <v>184</v>
      </c>
      <c r="AT403" s="228" t="s">
        <v>179</v>
      </c>
      <c r="AU403" s="228" t="s">
        <v>184</v>
      </c>
      <c r="AY403" s="20" t="s">
        <v>177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20" t="s">
        <v>80</v>
      </c>
      <c r="BK403" s="229">
        <f>ROUND(I403*H403,2)</f>
        <v>0</v>
      </c>
      <c r="BL403" s="20" t="s">
        <v>184</v>
      </c>
      <c r="BM403" s="228" t="s">
        <v>617</v>
      </c>
    </row>
    <row r="404" s="2" customFormat="1">
      <c r="A404" s="41"/>
      <c r="B404" s="42"/>
      <c r="C404" s="43"/>
      <c r="D404" s="230" t="s">
        <v>186</v>
      </c>
      <c r="E404" s="43"/>
      <c r="F404" s="231" t="s">
        <v>618</v>
      </c>
      <c r="G404" s="43"/>
      <c r="H404" s="43"/>
      <c r="I404" s="232"/>
      <c r="J404" s="43"/>
      <c r="K404" s="43"/>
      <c r="L404" s="47"/>
      <c r="M404" s="233"/>
      <c r="N404" s="23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186</v>
      </c>
      <c r="AU404" s="20" t="s">
        <v>184</v>
      </c>
    </row>
    <row r="405" s="13" customFormat="1">
      <c r="A405" s="13"/>
      <c r="B405" s="235"/>
      <c r="C405" s="236"/>
      <c r="D405" s="230" t="s">
        <v>188</v>
      </c>
      <c r="E405" s="237" t="s">
        <v>19</v>
      </c>
      <c r="F405" s="238" t="s">
        <v>115</v>
      </c>
      <c r="G405" s="236"/>
      <c r="H405" s="239">
        <v>1.5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188</v>
      </c>
      <c r="AU405" s="245" t="s">
        <v>184</v>
      </c>
      <c r="AV405" s="13" t="s">
        <v>82</v>
      </c>
      <c r="AW405" s="13" t="s">
        <v>33</v>
      </c>
      <c r="AX405" s="13" t="s">
        <v>80</v>
      </c>
      <c r="AY405" s="245" t="s">
        <v>177</v>
      </c>
    </row>
    <row r="406" s="2" customFormat="1" ht="16.5" customHeight="1">
      <c r="A406" s="41"/>
      <c r="B406" s="42"/>
      <c r="C406" s="292" t="s">
        <v>389</v>
      </c>
      <c r="D406" s="292" t="s">
        <v>450</v>
      </c>
      <c r="E406" s="293" t="s">
        <v>619</v>
      </c>
      <c r="F406" s="294" t="s">
        <v>620</v>
      </c>
      <c r="G406" s="295" t="s">
        <v>182</v>
      </c>
      <c r="H406" s="296">
        <v>1.5</v>
      </c>
      <c r="I406" s="297"/>
      <c r="J406" s="298">
        <f>ROUND(I406*H406,2)</f>
        <v>0</v>
      </c>
      <c r="K406" s="294" t="s">
        <v>183</v>
      </c>
      <c r="L406" s="299"/>
      <c r="M406" s="300" t="s">
        <v>19</v>
      </c>
      <c r="N406" s="301" t="s">
        <v>43</v>
      </c>
      <c r="O406" s="87"/>
      <c r="P406" s="226">
        <f>O406*H406</f>
        <v>0</v>
      </c>
      <c r="Q406" s="226">
        <v>0.0019</v>
      </c>
      <c r="R406" s="226">
        <f>Q406*H406</f>
        <v>0.0028500000000000001</v>
      </c>
      <c r="S406" s="226">
        <v>0</v>
      </c>
      <c r="T406" s="22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8" t="s">
        <v>197</v>
      </c>
      <c r="AT406" s="228" t="s">
        <v>450</v>
      </c>
      <c r="AU406" s="228" t="s">
        <v>184</v>
      </c>
      <c r="AY406" s="20" t="s">
        <v>177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20" t="s">
        <v>80</v>
      </c>
      <c r="BK406" s="229">
        <f>ROUND(I406*H406,2)</f>
        <v>0</v>
      </c>
      <c r="BL406" s="20" t="s">
        <v>184</v>
      </c>
      <c r="BM406" s="228" t="s">
        <v>621</v>
      </c>
    </row>
    <row r="407" s="2" customFormat="1">
      <c r="A407" s="41"/>
      <c r="B407" s="42"/>
      <c r="C407" s="43"/>
      <c r="D407" s="230" t="s">
        <v>186</v>
      </c>
      <c r="E407" s="43"/>
      <c r="F407" s="231" t="s">
        <v>620</v>
      </c>
      <c r="G407" s="43"/>
      <c r="H407" s="43"/>
      <c r="I407" s="232"/>
      <c r="J407" s="43"/>
      <c r="K407" s="43"/>
      <c r="L407" s="47"/>
      <c r="M407" s="233"/>
      <c r="N407" s="23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186</v>
      </c>
      <c r="AU407" s="20" t="s">
        <v>184</v>
      </c>
    </row>
    <row r="408" s="13" customFormat="1">
      <c r="A408" s="13"/>
      <c r="B408" s="235"/>
      <c r="C408" s="236"/>
      <c r="D408" s="230" t="s">
        <v>188</v>
      </c>
      <c r="E408" s="237" t="s">
        <v>19</v>
      </c>
      <c r="F408" s="238" t="s">
        <v>115</v>
      </c>
      <c r="G408" s="236"/>
      <c r="H408" s="239">
        <v>1.5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188</v>
      </c>
      <c r="AU408" s="245" t="s">
        <v>184</v>
      </c>
      <c r="AV408" s="13" t="s">
        <v>82</v>
      </c>
      <c r="AW408" s="13" t="s">
        <v>33</v>
      </c>
      <c r="AX408" s="13" t="s">
        <v>80</v>
      </c>
      <c r="AY408" s="245" t="s">
        <v>177</v>
      </c>
    </row>
    <row r="409" s="2" customFormat="1" ht="21.75" customHeight="1">
      <c r="A409" s="41"/>
      <c r="B409" s="42"/>
      <c r="C409" s="217" t="s">
        <v>622</v>
      </c>
      <c r="D409" s="217" t="s">
        <v>179</v>
      </c>
      <c r="E409" s="218" t="s">
        <v>623</v>
      </c>
      <c r="F409" s="219" t="s">
        <v>624</v>
      </c>
      <c r="G409" s="220" t="s">
        <v>182</v>
      </c>
      <c r="H409" s="221">
        <v>220.58000000000001</v>
      </c>
      <c r="I409" s="222"/>
      <c r="J409" s="223">
        <f>ROUND(I409*H409,2)</f>
        <v>0</v>
      </c>
      <c r="K409" s="219" t="s">
        <v>183</v>
      </c>
      <c r="L409" s="47"/>
      <c r="M409" s="224" t="s">
        <v>19</v>
      </c>
      <c r="N409" s="225" t="s">
        <v>43</v>
      </c>
      <c r="O409" s="87"/>
      <c r="P409" s="226">
        <f>O409*H409</f>
        <v>0</v>
      </c>
      <c r="Q409" s="226">
        <v>0</v>
      </c>
      <c r="R409" s="226">
        <f>Q409*H409</f>
        <v>0</v>
      </c>
      <c r="S409" s="226">
        <v>0</v>
      </c>
      <c r="T409" s="22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8" t="s">
        <v>184</v>
      </c>
      <c r="AT409" s="228" t="s">
        <v>179</v>
      </c>
      <c r="AU409" s="228" t="s">
        <v>184</v>
      </c>
      <c r="AY409" s="20" t="s">
        <v>177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20" t="s">
        <v>80</v>
      </c>
      <c r="BK409" s="229">
        <f>ROUND(I409*H409,2)</f>
        <v>0</v>
      </c>
      <c r="BL409" s="20" t="s">
        <v>184</v>
      </c>
      <c r="BM409" s="228" t="s">
        <v>625</v>
      </c>
    </row>
    <row r="410" s="2" customFormat="1">
      <c r="A410" s="41"/>
      <c r="B410" s="42"/>
      <c r="C410" s="43"/>
      <c r="D410" s="230" t="s">
        <v>186</v>
      </c>
      <c r="E410" s="43"/>
      <c r="F410" s="231" t="s">
        <v>626</v>
      </c>
      <c r="G410" s="43"/>
      <c r="H410" s="43"/>
      <c r="I410" s="232"/>
      <c r="J410" s="43"/>
      <c r="K410" s="43"/>
      <c r="L410" s="47"/>
      <c r="M410" s="233"/>
      <c r="N410" s="23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186</v>
      </c>
      <c r="AU410" s="20" t="s">
        <v>184</v>
      </c>
    </row>
    <row r="411" s="13" customFormat="1">
      <c r="A411" s="13"/>
      <c r="B411" s="235"/>
      <c r="C411" s="236"/>
      <c r="D411" s="230" t="s">
        <v>188</v>
      </c>
      <c r="E411" s="237" t="s">
        <v>19</v>
      </c>
      <c r="F411" s="238" t="s">
        <v>117</v>
      </c>
      <c r="G411" s="236"/>
      <c r="H411" s="239">
        <v>220.58000000000001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5" t="s">
        <v>188</v>
      </c>
      <c r="AU411" s="245" t="s">
        <v>184</v>
      </c>
      <c r="AV411" s="13" t="s">
        <v>82</v>
      </c>
      <c r="AW411" s="13" t="s">
        <v>33</v>
      </c>
      <c r="AX411" s="13" t="s">
        <v>80</v>
      </c>
      <c r="AY411" s="245" t="s">
        <v>177</v>
      </c>
    </row>
    <row r="412" s="2" customFormat="1" ht="21.75" customHeight="1">
      <c r="A412" s="41"/>
      <c r="B412" s="42"/>
      <c r="C412" s="292" t="s">
        <v>395</v>
      </c>
      <c r="D412" s="292" t="s">
        <v>450</v>
      </c>
      <c r="E412" s="293" t="s">
        <v>627</v>
      </c>
      <c r="F412" s="294" t="s">
        <v>628</v>
      </c>
      <c r="G412" s="295" t="s">
        <v>182</v>
      </c>
      <c r="H412" s="296">
        <v>257.08600000000001</v>
      </c>
      <c r="I412" s="297"/>
      <c r="J412" s="298">
        <f>ROUND(I412*H412,2)</f>
        <v>0</v>
      </c>
      <c r="K412" s="294" t="s">
        <v>183</v>
      </c>
      <c r="L412" s="299"/>
      <c r="M412" s="300" t="s">
        <v>19</v>
      </c>
      <c r="N412" s="301" t="s">
        <v>43</v>
      </c>
      <c r="O412" s="87"/>
      <c r="P412" s="226">
        <f>O412*H412</f>
        <v>0</v>
      </c>
      <c r="Q412" s="226">
        <v>0.0019</v>
      </c>
      <c r="R412" s="226">
        <f>Q412*H412</f>
        <v>0.48846340000000005</v>
      </c>
      <c r="S412" s="226">
        <v>0</v>
      </c>
      <c r="T412" s="22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8" t="s">
        <v>197</v>
      </c>
      <c r="AT412" s="228" t="s">
        <v>450</v>
      </c>
      <c r="AU412" s="228" t="s">
        <v>184</v>
      </c>
      <c r="AY412" s="20" t="s">
        <v>177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20" t="s">
        <v>80</v>
      </c>
      <c r="BK412" s="229">
        <f>ROUND(I412*H412,2)</f>
        <v>0</v>
      </c>
      <c r="BL412" s="20" t="s">
        <v>184</v>
      </c>
      <c r="BM412" s="228" t="s">
        <v>629</v>
      </c>
    </row>
    <row r="413" s="2" customFormat="1">
      <c r="A413" s="41"/>
      <c r="B413" s="42"/>
      <c r="C413" s="43"/>
      <c r="D413" s="230" t="s">
        <v>186</v>
      </c>
      <c r="E413" s="43"/>
      <c r="F413" s="231" t="s">
        <v>628</v>
      </c>
      <c r="G413" s="43"/>
      <c r="H413" s="43"/>
      <c r="I413" s="232"/>
      <c r="J413" s="43"/>
      <c r="K413" s="43"/>
      <c r="L413" s="47"/>
      <c r="M413" s="233"/>
      <c r="N413" s="23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186</v>
      </c>
      <c r="AU413" s="20" t="s">
        <v>184</v>
      </c>
    </row>
    <row r="414" s="13" customFormat="1">
      <c r="A414" s="13"/>
      <c r="B414" s="235"/>
      <c r="C414" s="236"/>
      <c r="D414" s="230" t="s">
        <v>188</v>
      </c>
      <c r="E414" s="236"/>
      <c r="F414" s="238" t="s">
        <v>630</v>
      </c>
      <c r="G414" s="236"/>
      <c r="H414" s="239">
        <v>257.08600000000001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188</v>
      </c>
      <c r="AU414" s="245" t="s">
        <v>184</v>
      </c>
      <c r="AV414" s="13" t="s">
        <v>82</v>
      </c>
      <c r="AW414" s="13" t="s">
        <v>4</v>
      </c>
      <c r="AX414" s="13" t="s">
        <v>80</v>
      </c>
      <c r="AY414" s="245" t="s">
        <v>177</v>
      </c>
    </row>
    <row r="415" s="2" customFormat="1" ht="16.5" customHeight="1">
      <c r="A415" s="41"/>
      <c r="B415" s="42"/>
      <c r="C415" s="217" t="s">
        <v>631</v>
      </c>
      <c r="D415" s="217" t="s">
        <v>179</v>
      </c>
      <c r="E415" s="218" t="s">
        <v>632</v>
      </c>
      <c r="F415" s="219" t="s">
        <v>633</v>
      </c>
      <c r="G415" s="220" t="s">
        <v>182</v>
      </c>
      <c r="H415" s="221">
        <v>222.08000000000001</v>
      </c>
      <c r="I415" s="222"/>
      <c r="J415" s="223">
        <f>ROUND(I415*H415,2)</f>
        <v>0</v>
      </c>
      <c r="K415" s="219" t="s">
        <v>183</v>
      </c>
      <c r="L415" s="47"/>
      <c r="M415" s="224" t="s">
        <v>19</v>
      </c>
      <c r="N415" s="225" t="s">
        <v>43</v>
      </c>
      <c r="O415" s="87"/>
      <c r="P415" s="226">
        <f>O415*H415</f>
        <v>0</v>
      </c>
      <c r="Q415" s="226">
        <v>0</v>
      </c>
      <c r="R415" s="226">
        <f>Q415*H415</f>
        <v>0</v>
      </c>
      <c r="S415" s="226">
        <v>0</v>
      </c>
      <c r="T415" s="22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8" t="s">
        <v>184</v>
      </c>
      <c r="AT415" s="228" t="s">
        <v>179</v>
      </c>
      <c r="AU415" s="228" t="s">
        <v>184</v>
      </c>
      <c r="AY415" s="20" t="s">
        <v>177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20" t="s">
        <v>80</v>
      </c>
      <c r="BK415" s="229">
        <f>ROUND(I415*H415,2)</f>
        <v>0</v>
      </c>
      <c r="BL415" s="20" t="s">
        <v>184</v>
      </c>
      <c r="BM415" s="228" t="s">
        <v>634</v>
      </c>
    </row>
    <row r="416" s="2" customFormat="1">
      <c r="A416" s="41"/>
      <c r="B416" s="42"/>
      <c r="C416" s="43"/>
      <c r="D416" s="230" t="s">
        <v>186</v>
      </c>
      <c r="E416" s="43"/>
      <c r="F416" s="231" t="s">
        <v>635</v>
      </c>
      <c r="G416" s="43"/>
      <c r="H416" s="43"/>
      <c r="I416" s="232"/>
      <c r="J416" s="43"/>
      <c r="K416" s="43"/>
      <c r="L416" s="47"/>
      <c r="M416" s="233"/>
      <c r="N416" s="234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186</v>
      </c>
      <c r="AU416" s="20" t="s">
        <v>184</v>
      </c>
    </row>
    <row r="417" s="2" customFormat="1">
      <c r="A417" s="41"/>
      <c r="B417" s="42"/>
      <c r="C417" s="43"/>
      <c r="D417" s="230" t="s">
        <v>239</v>
      </c>
      <c r="E417" s="43"/>
      <c r="F417" s="246" t="s">
        <v>636</v>
      </c>
      <c r="G417" s="43"/>
      <c r="H417" s="43"/>
      <c r="I417" s="232"/>
      <c r="J417" s="43"/>
      <c r="K417" s="43"/>
      <c r="L417" s="47"/>
      <c r="M417" s="233"/>
      <c r="N417" s="23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239</v>
      </c>
      <c r="AU417" s="20" t="s">
        <v>184</v>
      </c>
    </row>
    <row r="418" s="13" customFormat="1">
      <c r="A418" s="13"/>
      <c r="B418" s="235"/>
      <c r="C418" s="236"/>
      <c r="D418" s="230" t="s">
        <v>188</v>
      </c>
      <c r="E418" s="237" t="s">
        <v>19</v>
      </c>
      <c r="F418" s="238" t="s">
        <v>562</v>
      </c>
      <c r="G418" s="236"/>
      <c r="H418" s="239">
        <v>222.08000000000001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5" t="s">
        <v>188</v>
      </c>
      <c r="AU418" s="245" t="s">
        <v>184</v>
      </c>
      <c r="AV418" s="13" t="s">
        <v>82</v>
      </c>
      <c r="AW418" s="13" t="s">
        <v>33</v>
      </c>
      <c r="AX418" s="13" t="s">
        <v>80</v>
      </c>
      <c r="AY418" s="245" t="s">
        <v>177</v>
      </c>
    </row>
    <row r="419" s="2" customFormat="1" ht="16.5" customHeight="1">
      <c r="A419" s="41"/>
      <c r="B419" s="42"/>
      <c r="C419" s="292" t="s">
        <v>400</v>
      </c>
      <c r="D419" s="292" t="s">
        <v>450</v>
      </c>
      <c r="E419" s="293" t="s">
        <v>637</v>
      </c>
      <c r="F419" s="294" t="s">
        <v>638</v>
      </c>
      <c r="G419" s="295" t="s">
        <v>182</v>
      </c>
      <c r="H419" s="296">
        <v>244.28800000000001</v>
      </c>
      <c r="I419" s="297"/>
      <c r="J419" s="298">
        <f>ROUND(I419*H419,2)</f>
        <v>0</v>
      </c>
      <c r="K419" s="294" t="s">
        <v>183</v>
      </c>
      <c r="L419" s="299"/>
      <c r="M419" s="300" t="s">
        <v>19</v>
      </c>
      <c r="N419" s="301" t="s">
        <v>43</v>
      </c>
      <c r="O419" s="87"/>
      <c r="P419" s="226">
        <f>O419*H419</f>
        <v>0</v>
      </c>
      <c r="Q419" s="226">
        <v>0.00050000000000000001</v>
      </c>
      <c r="R419" s="226">
        <f>Q419*H419</f>
        <v>0.122144</v>
      </c>
      <c r="S419" s="226">
        <v>0</v>
      </c>
      <c r="T419" s="227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8" t="s">
        <v>197</v>
      </c>
      <c r="AT419" s="228" t="s">
        <v>450</v>
      </c>
      <c r="AU419" s="228" t="s">
        <v>184</v>
      </c>
      <c r="AY419" s="20" t="s">
        <v>177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20" t="s">
        <v>80</v>
      </c>
      <c r="BK419" s="229">
        <f>ROUND(I419*H419,2)</f>
        <v>0</v>
      </c>
      <c r="BL419" s="20" t="s">
        <v>184</v>
      </c>
      <c r="BM419" s="228" t="s">
        <v>639</v>
      </c>
    </row>
    <row r="420" s="2" customFormat="1">
      <c r="A420" s="41"/>
      <c r="B420" s="42"/>
      <c r="C420" s="43"/>
      <c r="D420" s="230" t="s">
        <v>186</v>
      </c>
      <c r="E420" s="43"/>
      <c r="F420" s="231" t="s">
        <v>638</v>
      </c>
      <c r="G420" s="43"/>
      <c r="H420" s="43"/>
      <c r="I420" s="232"/>
      <c r="J420" s="43"/>
      <c r="K420" s="43"/>
      <c r="L420" s="47"/>
      <c r="M420" s="233"/>
      <c r="N420" s="234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186</v>
      </c>
      <c r="AU420" s="20" t="s">
        <v>184</v>
      </c>
    </row>
    <row r="421" s="13" customFormat="1">
      <c r="A421" s="13"/>
      <c r="B421" s="235"/>
      <c r="C421" s="236"/>
      <c r="D421" s="230" t="s">
        <v>188</v>
      </c>
      <c r="E421" s="236"/>
      <c r="F421" s="238" t="s">
        <v>640</v>
      </c>
      <c r="G421" s="236"/>
      <c r="H421" s="239">
        <v>244.28800000000001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5" t="s">
        <v>188</v>
      </c>
      <c r="AU421" s="245" t="s">
        <v>184</v>
      </c>
      <c r="AV421" s="13" t="s">
        <v>82</v>
      </c>
      <c r="AW421" s="13" t="s">
        <v>4</v>
      </c>
      <c r="AX421" s="13" t="s">
        <v>80</v>
      </c>
      <c r="AY421" s="245" t="s">
        <v>177</v>
      </c>
    </row>
    <row r="422" s="2" customFormat="1" ht="16.5" customHeight="1">
      <c r="A422" s="41"/>
      <c r="B422" s="42"/>
      <c r="C422" s="217" t="s">
        <v>641</v>
      </c>
      <c r="D422" s="217" t="s">
        <v>179</v>
      </c>
      <c r="E422" s="218" t="s">
        <v>642</v>
      </c>
      <c r="F422" s="219" t="s">
        <v>643</v>
      </c>
      <c r="G422" s="220" t="s">
        <v>182</v>
      </c>
      <c r="H422" s="221">
        <v>220.58000000000001</v>
      </c>
      <c r="I422" s="222"/>
      <c r="J422" s="223">
        <f>ROUND(I422*H422,2)</f>
        <v>0</v>
      </c>
      <c r="K422" s="219" t="s">
        <v>183</v>
      </c>
      <c r="L422" s="47"/>
      <c r="M422" s="224" t="s">
        <v>19</v>
      </c>
      <c r="N422" s="225" t="s">
        <v>43</v>
      </c>
      <c r="O422" s="87"/>
      <c r="P422" s="226">
        <f>O422*H422</f>
        <v>0</v>
      </c>
      <c r="Q422" s="226">
        <v>0</v>
      </c>
      <c r="R422" s="226">
        <f>Q422*H422</f>
        <v>0</v>
      </c>
      <c r="S422" s="226">
        <v>0</v>
      </c>
      <c r="T422" s="227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8" t="s">
        <v>184</v>
      </c>
      <c r="AT422" s="228" t="s">
        <v>179</v>
      </c>
      <c r="AU422" s="228" t="s">
        <v>184</v>
      </c>
      <c r="AY422" s="20" t="s">
        <v>177</v>
      </c>
      <c r="BE422" s="229">
        <f>IF(N422="základní",J422,0)</f>
        <v>0</v>
      </c>
      <c r="BF422" s="229">
        <f>IF(N422="snížená",J422,0)</f>
        <v>0</v>
      </c>
      <c r="BG422" s="229">
        <f>IF(N422="zákl. přenesená",J422,0)</f>
        <v>0</v>
      </c>
      <c r="BH422" s="229">
        <f>IF(N422="sníž. přenesená",J422,0)</f>
        <v>0</v>
      </c>
      <c r="BI422" s="229">
        <f>IF(N422="nulová",J422,0)</f>
        <v>0</v>
      </c>
      <c r="BJ422" s="20" t="s">
        <v>80</v>
      </c>
      <c r="BK422" s="229">
        <f>ROUND(I422*H422,2)</f>
        <v>0</v>
      </c>
      <c r="BL422" s="20" t="s">
        <v>184</v>
      </c>
      <c r="BM422" s="228" t="s">
        <v>644</v>
      </c>
    </row>
    <row r="423" s="2" customFormat="1">
      <c r="A423" s="41"/>
      <c r="B423" s="42"/>
      <c r="C423" s="43"/>
      <c r="D423" s="230" t="s">
        <v>186</v>
      </c>
      <c r="E423" s="43"/>
      <c r="F423" s="231" t="s">
        <v>645</v>
      </c>
      <c r="G423" s="43"/>
      <c r="H423" s="43"/>
      <c r="I423" s="232"/>
      <c r="J423" s="43"/>
      <c r="K423" s="43"/>
      <c r="L423" s="47"/>
      <c r="M423" s="233"/>
      <c r="N423" s="23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186</v>
      </c>
      <c r="AU423" s="20" t="s">
        <v>184</v>
      </c>
    </row>
    <row r="424" s="2" customFormat="1" ht="16.5" customHeight="1">
      <c r="A424" s="41"/>
      <c r="B424" s="42"/>
      <c r="C424" s="292" t="s">
        <v>405</v>
      </c>
      <c r="D424" s="292" t="s">
        <v>450</v>
      </c>
      <c r="E424" s="293" t="s">
        <v>646</v>
      </c>
      <c r="F424" s="294" t="s">
        <v>647</v>
      </c>
      <c r="G424" s="295" t="s">
        <v>253</v>
      </c>
      <c r="H424" s="296">
        <v>13.234999999999999</v>
      </c>
      <c r="I424" s="297"/>
      <c r="J424" s="298">
        <f>ROUND(I424*H424,2)</f>
        <v>0</v>
      </c>
      <c r="K424" s="294" t="s">
        <v>183</v>
      </c>
      <c r="L424" s="299"/>
      <c r="M424" s="300" t="s">
        <v>19</v>
      </c>
      <c r="N424" s="301" t="s">
        <v>43</v>
      </c>
      <c r="O424" s="87"/>
      <c r="P424" s="226">
        <f>O424*H424</f>
        <v>0</v>
      </c>
      <c r="Q424" s="226">
        <v>1</v>
      </c>
      <c r="R424" s="226">
        <f>Q424*H424</f>
        <v>13.234999999999999</v>
      </c>
      <c r="S424" s="226">
        <v>0</v>
      </c>
      <c r="T424" s="227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8" t="s">
        <v>197</v>
      </c>
      <c r="AT424" s="228" t="s">
        <v>450</v>
      </c>
      <c r="AU424" s="228" t="s">
        <v>184</v>
      </c>
      <c r="AY424" s="20" t="s">
        <v>177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20" t="s">
        <v>80</v>
      </c>
      <c r="BK424" s="229">
        <f>ROUND(I424*H424,2)</f>
        <v>0</v>
      </c>
      <c r="BL424" s="20" t="s">
        <v>184</v>
      </c>
      <c r="BM424" s="228" t="s">
        <v>648</v>
      </c>
    </row>
    <row r="425" s="2" customFormat="1">
      <c r="A425" s="41"/>
      <c r="B425" s="42"/>
      <c r="C425" s="43"/>
      <c r="D425" s="230" t="s">
        <v>186</v>
      </c>
      <c r="E425" s="43"/>
      <c r="F425" s="231" t="s">
        <v>647</v>
      </c>
      <c r="G425" s="43"/>
      <c r="H425" s="43"/>
      <c r="I425" s="232"/>
      <c r="J425" s="43"/>
      <c r="K425" s="43"/>
      <c r="L425" s="47"/>
      <c r="M425" s="233"/>
      <c r="N425" s="234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186</v>
      </c>
      <c r="AU425" s="20" t="s">
        <v>184</v>
      </c>
    </row>
    <row r="426" s="13" customFormat="1">
      <c r="A426" s="13"/>
      <c r="B426" s="235"/>
      <c r="C426" s="236"/>
      <c r="D426" s="230" t="s">
        <v>188</v>
      </c>
      <c r="E426" s="237" t="s">
        <v>19</v>
      </c>
      <c r="F426" s="238" t="s">
        <v>649</v>
      </c>
      <c r="G426" s="236"/>
      <c r="H426" s="239">
        <v>13.234999999999999</v>
      </c>
      <c r="I426" s="240"/>
      <c r="J426" s="236"/>
      <c r="K426" s="236"/>
      <c r="L426" s="241"/>
      <c r="M426" s="242"/>
      <c r="N426" s="243"/>
      <c r="O426" s="243"/>
      <c r="P426" s="243"/>
      <c r="Q426" s="243"/>
      <c r="R426" s="243"/>
      <c r="S426" s="243"/>
      <c r="T426" s="24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5" t="s">
        <v>188</v>
      </c>
      <c r="AU426" s="245" t="s">
        <v>184</v>
      </c>
      <c r="AV426" s="13" t="s">
        <v>82</v>
      </c>
      <c r="AW426" s="13" t="s">
        <v>33</v>
      </c>
      <c r="AX426" s="13" t="s">
        <v>80</v>
      </c>
      <c r="AY426" s="245" t="s">
        <v>177</v>
      </c>
    </row>
    <row r="427" s="16" customFormat="1" ht="20.88" customHeight="1">
      <c r="A427" s="16"/>
      <c r="B427" s="268"/>
      <c r="C427" s="269"/>
      <c r="D427" s="270" t="s">
        <v>71</v>
      </c>
      <c r="E427" s="270" t="s">
        <v>650</v>
      </c>
      <c r="F427" s="270" t="s">
        <v>651</v>
      </c>
      <c r="G427" s="269"/>
      <c r="H427" s="269"/>
      <c r="I427" s="271"/>
      <c r="J427" s="272">
        <f>BK427</f>
        <v>0</v>
      </c>
      <c r="K427" s="269"/>
      <c r="L427" s="273"/>
      <c r="M427" s="274"/>
      <c r="N427" s="275"/>
      <c r="O427" s="275"/>
      <c r="P427" s="276">
        <f>SUM(P428:P450)</f>
        <v>0</v>
      </c>
      <c r="Q427" s="275"/>
      <c r="R427" s="276">
        <f>SUM(R428:R450)</f>
        <v>0</v>
      </c>
      <c r="S427" s="275"/>
      <c r="T427" s="277">
        <f>SUM(T428:T450)</f>
        <v>0</v>
      </c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R427" s="278" t="s">
        <v>80</v>
      </c>
      <c r="AT427" s="279" t="s">
        <v>71</v>
      </c>
      <c r="AU427" s="279" t="s">
        <v>101</v>
      </c>
      <c r="AY427" s="278" t="s">
        <v>177</v>
      </c>
      <c r="BK427" s="280">
        <f>SUM(BK428:BK450)</f>
        <v>0</v>
      </c>
    </row>
    <row r="428" s="2" customFormat="1" ht="16.5" customHeight="1">
      <c r="A428" s="41"/>
      <c r="B428" s="42"/>
      <c r="C428" s="217" t="s">
        <v>652</v>
      </c>
      <c r="D428" s="217" t="s">
        <v>179</v>
      </c>
      <c r="E428" s="218" t="s">
        <v>653</v>
      </c>
      <c r="F428" s="219" t="s">
        <v>654</v>
      </c>
      <c r="G428" s="220" t="s">
        <v>195</v>
      </c>
      <c r="H428" s="221">
        <v>12</v>
      </c>
      <c r="I428" s="222"/>
      <c r="J428" s="223">
        <f>ROUND(I428*H428,2)</f>
        <v>0</v>
      </c>
      <c r="K428" s="219" t="s">
        <v>196</v>
      </c>
      <c r="L428" s="47"/>
      <c r="M428" s="224" t="s">
        <v>19</v>
      </c>
      <c r="N428" s="225" t="s">
        <v>43</v>
      </c>
      <c r="O428" s="87"/>
      <c r="P428" s="226">
        <f>O428*H428</f>
        <v>0</v>
      </c>
      <c r="Q428" s="226">
        <v>0</v>
      </c>
      <c r="R428" s="226">
        <f>Q428*H428</f>
        <v>0</v>
      </c>
      <c r="S428" s="226">
        <v>0</v>
      </c>
      <c r="T428" s="227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8" t="s">
        <v>184</v>
      </c>
      <c r="AT428" s="228" t="s">
        <v>179</v>
      </c>
      <c r="AU428" s="228" t="s">
        <v>184</v>
      </c>
      <c r="AY428" s="20" t="s">
        <v>177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20" t="s">
        <v>80</v>
      </c>
      <c r="BK428" s="229">
        <f>ROUND(I428*H428,2)</f>
        <v>0</v>
      </c>
      <c r="BL428" s="20" t="s">
        <v>184</v>
      </c>
      <c r="BM428" s="228" t="s">
        <v>655</v>
      </c>
    </row>
    <row r="429" s="2" customFormat="1">
      <c r="A429" s="41"/>
      <c r="B429" s="42"/>
      <c r="C429" s="43"/>
      <c r="D429" s="230" t="s">
        <v>186</v>
      </c>
      <c r="E429" s="43"/>
      <c r="F429" s="231" t="s">
        <v>654</v>
      </c>
      <c r="G429" s="43"/>
      <c r="H429" s="43"/>
      <c r="I429" s="232"/>
      <c r="J429" s="43"/>
      <c r="K429" s="43"/>
      <c r="L429" s="47"/>
      <c r="M429" s="233"/>
      <c r="N429" s="234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186</v>
      </c>
      <c r="AU429" s="20" t="s">
        <v>184</v>
      </c>
    </row>
    <row r="430" s="2" customFormat="1" ht="16.5" customHeight="1">
      <c r="A430" s="41"/>
      <c r="B430" s="42"/>
      <c r="C430" s="217" t="s">
        <v>410</v>
      </c>
      <c r="D430" s="217" t="s">
        <v>179</v>
      </c>
      <c r="E430" s="218" t="s">
        <v>656</v>
      </c>
      <c r="F430" s="219" t="s">
        <v>657</v>
      </c>
      <c r="G430" s="220" t="s">
        <v>380</v>
      </c>
      <c r="H430" s="221">
        <v>16</v>
      </c>
      <c r="I430" s="222"/>
      <c r="J430" s="223">
        <f>ROUND(I430*H430,2)</f>
        <v>0</v>
      </c>
      <c r="K430" s="219" t="s">
        <v>196</v>
      </c>
      <c r="L430" s="47"/>
      <c r="M430" s="224" t="s">
        <v>19</v>
      </c>
      <c r="N430" s="225" t="s">
        <v>43</v>
      </c>
      <c r="O430" s="87"/>
      <c r="P430" s="226">
        <f>O430*H430</f>
        <v>0</v>
      </c>
      <c r="Q430" s="226">
        <v>0</v>
      </c>
      <c r="R430" s="226">
        <f>Q430*H430</f>
        <v>0</v>
      </c>
      <c r="S430" s="226">
        <v>0</v>
      </c>
      <c r="T430" s="22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8" t="s">
        <v>184</v>
      </c>
      <c r="AT430" s="228" t="s">
        <v>179</v>
      </c>
      <c r="AU430" s="228" t="s">
        <v>184</v>
      </c>
      <c r="AY430" s="20" t="s">
        <v>177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20" t="s">
        <v>80</v>
      </c>
      <c r="BK430" s="229">
        <f>ROUND(I430*H430,2)</f>
        <v>0</v>
      </c>
      <c r="BL430" s="20" t="s">
        <v>184</v>
      </c>
      <c r="BM430" s="228" t="s">
        <v>658</v>
      </c>
    </row>
    <row r="431" s="2" customFormat="1">
      <c r="A431" s="41"/>
      <c r="B431" s="42"/>
      <c r="C431" s="43"/>
      <c r="D431" s="230" t="s">
        <v>186</v>
      </c>
      <c r="E431" s="43"/>
      <c r="F431" s="231" t="s">
        <v>657</v>
      </c>
      <c r="G431" s="43"/>
      <c r="H431" s="43"/>
      <c r="I431" s="232"/>
      <c r="J431" s="43"/>
      <c r="K431" s="43"/>
      <c r="L431" s="47"/>
      <c r="M431" s="233"/>
      <c r="N431" s="23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186</v>
      </c>
      <c r="AU431" s="20" t="s">
        <v>184</v>
      </c>
    </row>
    <row r="432" s="2" customFormat="1">
      <c r="A432" s="41"/>
      <c r="B432" s="42"/>
      <c r="C432" s="43"/>
      <c r="D432" s="230" t="s">
        <v>239</v>
      </c>
      <c r="E432" s="43"/>
      <c r="F432" s="246" t="s">
        <v>659</v>
      </c>
      <c r="G432" s="43"/>
      <c r="H432" s="43"/>
      <c r="I432" s="232"/>
      <c r="J432" s="43"/>
      <c r="K432" s="43"/>
      <c r="L432" s="47"/>
      <c r="M432" s="233"/>
      <c r="N432" s="234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239</v>
      </c>
      <c r="AU432" s="20" t="s">
        <v>184</v>
      </c>
    </row>
    <row r="433" s="2" customFormat="1" ht="16.5" customHeight="1">
      <c r="A433" s="41"/>
      <c r="B433" s="42"/>
      <c r="C433" s="217" t="s">
        <v>660</v>
      </c>
      <c r="D433" s="217" t="s">
        <v>179</v>
      </c>
      <c r="E433" s="218" t="s">
        <v>661</v>
      </c>
      <c r="F433" s="219" t="s">
        <v>662</v>
      </c>
      <c r="G433" s="220" t="s">
        <v>380</v>
      </c>
      <c r="H433" s="221">
        <v>128</v>
      </c>
      <c r="I433" s="222"/>
      <c r="J433" s="223">
        <f>ROUND(I433*H433,2)</f>
        <v>0</v>
      </c>
      <c r="K433" s="219" t="s">
        <v>196</v>
      </c>
      <c r="L433" s="47"/>
      <c r="M433" s="224" t="s">
        <v>19</v>
      </c>
      <c r="N433" s="225" t="s">
        <v>43</v>
      </c>
      <c r="O433" s="87"/>
      <c r="P433" s="226">
        <f>O433*H433</f>
        <v>0</v>
      </c>
      <c r="Q433" s="226">
        <v>0</v>
      </c>
      <c r="R433" s="226">
        <f>Q433*H433</f>
        <v>0</v>
      </c>
      <c r="S433" s="226">
        <v>0</v>
      </c>
      <c r="T433" s="227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8" t="s">
        <v>184</v>
      </c>
      <c r="AT433" s="228" t="s">
        <v>179</v>
      </c>
      <c r="AU433" s="228" t="s">
        <v>184</v>
      </c>
      <c r="AY433" s="20" t="s">
        <v>177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20" t="s">
        <v>80</v>
      </c>
      <c r="BK433" s="229">
        <f>ROUND(I433*H433,2)</f>
        <v>0</v>
      </c>
      <c r="BL433" s="20" t="s">
        <v>184</v>
      </c>
      <c r="BM433" s="228" t="s">
        <v>663</v>
      </c>
    </row>
    <row r="434" s="2" customFormat="1">
      <c r="A434" s="41"/>
      <c r="B434" s="42"/>
      <c r="C434" s="43"/>
      <c r="D434" s="230" t="s">
        <v>186</v>
      </c>
      <c r="E434" s="43"/>
      <c r="F434" s="231" t="s">
        <v>662</v>
      </c>
      <c r="G434" s="43"/>
      <c r="H434" s="43"/>
      <c r="I434" s="232"/>
      <c r="J434" s="43"/>
      <c r="K434" s="43"/>
      <c r="L434" s="47"/>
      <c r="M434" s="233"/>
      <c r="N434" s="234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186</v>
      </c>
      <c r="AU434" s="20" t="s">
        <v>184</v>
      </c>
    </row>
    <row r="435" s="2" customFormat="1">
      <c r="A435" s="41"/>
      <c r="B435" s="42"/>
      <c r="C435" s="43"/>
      <c r="D435" s="230" t="s">
        <v>239</v>
      </c>
      <c r="E435" s="43"/>
      <c r="F435" s="246" t="s">
        <v>664</v>
      </c>
      <c r="G435" s="43"/>
      <c r="H435" s="43"/>
      <c r="I435" s="232"/>
      <c r="J435" s="43"/>
      <c r="K435" s="43"/>
      <c r="L435" s="47"/>
      <c r="M435" s="233"/>
      <c r="N435" s="23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239</v>
      </c>
      <c r="AU435" s="20" t="s">
        <v>184</v>
      </c>
    </row>
    <row r="436" s="2" customFormat="1" ht="16.5" customHeight="1">
      <c r="A436" s="41"/>
      <c r="B436" s="42"/>
      <c r="C436" s="217" t="s">
        <v>416</v>
      </c>
      <c r="D436" s="217" t="s">
        <v>179</v>
      </c>
      <c r="E436" s="218" t="s">
        <v>665</v>
      </c>
      <c r="F436" s="219" t="s">
        <v>666</v>
      </c>
      <c r="G436" s="220" t="s">
        <v>345</v>
      </c>
      <c r="H436" s="221">
        <v>12</v>
      </c>
      <c r="I436" s="222"/>
      <c r="J436" s="223">
        <f>ROUND(I436*H436,2)</f>
        <v>0</v>
      </c>
      <c r="K436" s="219" t="s">
        <v>196</v>
      </c>
      <c r="L436" s="47"/>
      <c r="M436" s="224" t="s">
        <v>19</v>
      </c>
      <c r="N436" s="225" t="s">
        <v>43</v>
      </c>
      <c r="O436" s="87"/>
      <c r="P436" s="226">
        <f>O436*H436</f>
        <v>0</v>
      </c>
      <c r="Q436" s="226">
        <v>0</v>
      </c>
      <c r="R436" s="226">
        <f>Q436*H436</f>
        <v>0</v>
      </c>
      <c r="S436" s="226">
        <v>0</v>
      </c>
      <c r="T436" s="227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28" t="s">
        <v>184</v>
      </c>
      <c r="AT436" s="228" t="s">
        <v>179</v>
      </c>
      <c r="AU436" s="228" t="s">
        <v>184</v>
      </c>
      <c r="AY436" s="20" t="s">
        <v>177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20" t="s">
        <v>80</v>
      </c>
      <c r="BK436" s="229">
        <f>ROUND(I436*H436,2)</f>
        <v>0</v>
      </c>
      <c r="BL436" s="20" t="s">
        <v>184</v>
      </c>
      <c r="BM436" s="228" t="s">
        <v>667</v>
      </c>
    </row>
    <row r="437" s="2" customFormat="1">
      <c r="A437" s="41"/>
      <c r="B437" s="42"/>
      <c r="C437" s="43"/>
      <c r="D437" s="230" t="s">
        <v>186</v>
      </c>
      <c r="E437" s="43"/>
      <c r="F437" s="231" t="s">
        <v>666</v>
      </c>
      <c r="G437" s="43"/>
      <c r="H437" s="43"/>
      <c r="I437" s="232"/>
      <c r="J437" s="43"/>
      <c r="K437" s="43"/>
      <c r="L437" s="47"/>
      <c r="M437" s="233"/>
      <c r="N437" s="234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186</v>
      </c>
      <c r="AU437" s="20" t="s">
        <v>184</v>
      </c>
    </row>
    <row r="438" s="2" customFormat="1" ht="16.5" customHeight="1">
      <c r="A438" s="41"/>
      <c r="B438" s="42"/>
      <c r="C438" s="217" t="s">
        <v>668</v>
      </c>
      <c r="D438" s="217" t="s">
        <v>179</v>
      </c>
      <c r="E438" s="218" t="s">
        <v>669</v>
      </c>
      <c r="F438" s="219" t="s">
        <v>670</v>
      </c>
      <c r="G438" s="220" t="s">
        <v>195</v>
      </c>
      <c r="H438" s="221">
        <v>1</v>
      </c>
      <c r="I438" s="222"/>
      <c r="J438" s="223">
        <f>ROUND(I438*H438,2)</f>
        <v>0</v>
      </c>
      <c r="K438" s="219" t="s">
        <v>196</v>
      </c>
      <c r="L438" s="47"/>
      <c r="M438" s="224" t="s">
        <v>19</v>
      </c>
      <c r="N438" s="225" t="s">
        <v>43</v>
      </c>
      <c r="O438" s="87"/>
      <c r="P438" s="226">
        <f>O438*H438</f>
        <v>0</v>
      </c>
      <c r="Q438" s="226">
        <v>0</v>
      </c>
      <c r="R438" s="226">
        <f>Q438*H438</f>
        <v>0</v>
      </c>
      <c r="S438" s="226">
        <v>0</v>
      </c>
      <c r="T438" s="227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28" t="s">
        <v>184</v>
      </c>
      <c r="AT438" s="228" t="s">
        <v>179</v>
      </c>
      <c r="AU438" s="228" t="s">
        <v>184</v>
      </c>
      <c r="AY438" s="20" t="s">
        <v>177</v>
      </c>
      <c r="BE438" s="229">
        <f>IF(N438="základní",J438,0)</f>
        <v>0</v>
      </c>
      <c r="BF438" s="229">
        <f>IF(N438="snížená",J438,0)</f>
        <v>0</v>
      </c>
      <c r="BG438" s="229">
        <f>IF(N438="zákl. přenesená",J438,0)</f>
        <v>0</v>
      </c>
      <c r="BH438" s="229">
        <f>IF(N438="sníž. přenesená",J438,0)</f>
        <v>0</v>
      </c>
      <c r="BI438" s="229">
        <f>IF(N438="nulová",J438,0)</f>
        <v>0</v>
      </c>
      <c r="BJ438" s="20" t="s">
        <v>80</v>
      </c>
      <c r="BK438" s="229">
        <f>ROUND(I438*H438,2)</f>
        <v>0</v>
      </c>
      <c r="BL438" s="20" t="s">
        <v>184</v>
      </c>
      <c r="BM438" s="228" t="s">
        <v>671</v>
      </c>
    </row>
    <row r="439" s="2" customFormat="1">
      <c r="A439" s="41"/>
      <c r="B439" s="42"/>
      <c r="C439" s="43"/>
      <c r="D439" s="230" t="s">
        <v>186</v>
      </c>
      <c r="E439" s="43"/>
      <c r="F439" s="231" t="s">
        <v>670</v>
      </c>
      <c r="G439" s="43"/>
      <c r="H439" s="43"/>
      <c r="I439" s="232"/>
      <c r="J439" s="43"/>
      <c r="K439" s="43"/>
      <c r="L439" s="47"/>
      <c r="M439" s="233"/>
      <c r="N439" s="234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186</v>
      </c>
      <c r="AU439" s="20" t="s">
        <v>184</v>
      </c>
    </row>
    <row r="440" s="2" customFormat="1" ht="16.5" customHeight="1">
      <c r="A440" s="41"/>
      <c r="B440" s="42"/>
      <c r="C440" s="217" t="s">
        <v>421</v>
      </c>
      <c r="D440" s="217" t="s">
        <v>179</v>
      </c>
      <c r="E440" s="218" t="s">
        <v>672</v>
      </c>
      <c r="F440" s="219" t="s">
        <v>673</v>
      </c>
      <c r="G440" s="220" t="s">
        <v>195</v>
      </c>
      <c r="H440" s="221">
        <v>3</v>
      </c>
      <c r="I440" s="222"/>
      <c r="J440" s="223">
        <f>ROUND(I440*H440,2)</f>
        <v>0</v>
      </c>
      <c r="K440" s="219" t="s">
        <v>196</v>
      </c>
      <c r="L440" s="47"/>
      <c r="M440" s="224" t="s">
        <v>19</v>
      </c>
      <c r="N440" s="225" t="s">
        <v>43</v>
      </c>
      <c r="O440" s="87"/>
      <c r="P440" s="226">
        <f>O440*H440</f>
        <v>0</v>
      </c>
      <c r="Q440" s="226">
        <v>0</v>
      </c>
      <c r="R440" s="226">
        <f>Q440*H440</f>
        <v>0</v>
      </c>
      <c r="S440" s="226">
        <v>0</v>
      </c>
      <c r="T440" s="227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8" t="s">
        <v>184</v>
      </c>
      <c r="AT440" s="228" t="s">
        <v>179</v>
      </c>
      <c r="AU440" s="228" t="s">
        <v>184</v>
      </c>
      <c r="AY440" s="20" t="s">
        <v>177</v>
      </c>
      <c r="BE440" s="229">
        <f>IF(N440="základní",J440,0)</f>
        <v>0</v>
      </c>
      <c r="BF440" s="229">
        <f>IF(N440="snížená",J440,0)</f>
        <v>0</v>
      </c>
      <c r="BG440" s="229">
        <f>IF(N440="zákl. přenesená",J440,0)</f>
        <v>0</v>
      </c>
      <c r="BH440" s="229">
        <f>IF(N440="sníž. přenesená",J440,0)</f>
        <v>0</v>
      </c>
      <c r="BI440" s="229">
        <f>IF(N440="nulová",J440,0)</f>
        <v>0</v>
      </c>
      <c r="BJ440" s="20" t="s">
        <v>80</v>
      </c>
      <c r="BK440" s="229">
        <f>ROUND(I440*H440,2)</f>
        <v>0</v>
      </c>
      <c r="BL440" s="20" t="s">
        <v>184</v>
      </c>
      <c r="BM440" s="228" t="s">
        <v>674</v>
      </c>
    </row>
    <row r="441" s="2" customFormat="1">
      <c r="A441" s="41"/>
      <c r="B441" s="42"/>
      <c r="C441" s="43"/>
      <c r="D441" s="230" t="s">
        <v>186</v>
      </c>
      <c r="E441" s="43"/>
      <c r="F441" s="231" t="s">
        <v>673</v>
      </c>
      <c r="G441" s="43"/>
      <c r="H441" s="43"/>
      <c r="I441" s="232"/>
      <c r="J441" s="43"/>
      <c r="K441" s="43"/>
      <c r="L441" s="47"/>
      <c r="M441" s="233"/>
      <c r="N441" s="234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186</v>
      </c>
      <c r="AU441" s="20" t="s">
        <v>184</v>
      </c>
    </row>
    <row r="442" s="2" customFormat="1" ht="16.5" customHeight="1">
      <c r="A442" s="41"/>
      <c r="B442" s="42"/>
      <c r="C442" s="217" t="s">
        <v>675</v>
      </c>
      <c r="D442" s="217" t="s">
        <v>179</v>
      </c>
      <c r="E442" s="218" t="s">
        <v>676</v>
      </c>
      <c r="F442" s="219" t="s">
        <v>677</v>
      </c>
      <c r="G442" s="220" t="s">
        <v>195</v>
      </c>
      <c r="H442" s="221">
        <v>1</v>
      </c>
      <c r="I442" s="222"/>
      <c r="J442" s="223">
        <f>ROUND(I442*H442,2)</f>
        <v>0</v>
      </c>
      <c r="K442" s="219" t="s">
        <v>196</v>
      </c>
      <c r="L442" s="47"/>
      <c r="M442" s="224" t="s">
        <v>19</v>
      </c>
      <c r="N442" s="225" t="s">
        <v>43</v>
      </c>
      <c r="O442" s="87"/>
      <c r="P442" s="226">
        <f>O442*H442</f>
        <v>0</v>
      </c>
      <c r="Q442" s="226">
        <v>0</v>
      </c>
      <c r="R442" s="226">
        <f>Q442*H442</f>
        <v>0</v>
      </c>
      <c r="S442" s="226">
        <v>0</v>
      </c>
      <c r="T442" s="22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8" t="s">
        <v>184</v>
      </c>
      <c r="AT442" s="228" t="s">
        <v>179</v>
      </c>
      <c r="AU442" s="228" t="s">
        <v>184</v>
      </c>
      <c r="AY442" s="20" t="s">
        <v>177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20" t="s">
        <v>80</v>
      </c>
      <c r="BK442" s="229">
        <f>ROUND(I442*H442,2)</f>
        <v>0</v>
      </c>
      <c r="BL442" s="20" t="s">
        <v>184</v>
      </c>
      <c r="BM442" s="228" t="s">
        <v>678</v>
      </c>
    </row>
    <row r="443" s="2" customFormat="1">
      <c r="A443" s="41"/>
      <c r="B443" s="42"/>
      <c r="C443" s="43"/>
      <c r="D443" s="230" t="s">
        <v>186</v>
      </c>
      <c r="E443" s="43"/>
      <c r="F443" s="231" t="s">
        <v>677</v>
      </c>
      <c r="G443" s="43"/>
      <c r="H443" s="43"/>
      <c r="I443" s="232"/>
      <c r="J443" s="43"/>
      <c r="K443" s="43"/>
      <c r="L443" s="47"/>
      <c r="M443" s="233"/>
      <c r="N443" s="234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186</v>
      </c>
      <c r="AU443" s="20" t="s">
        <v>184</v>
      </c>
    </row>
    <row r="444" s="2" customFormat="1" ht="16.5" customHeight="1">
      <c r="A444" s="41"/>
      <c r="B444" s="42"/>
      <c r="C444" s="217" t="s">
        <v>426</v>
      </c>
      <c r="D444" s="217" t="s">
        <v>179</v>
      </c>
      <c r="E444" s="218" t="s">
        <v>679</v>
      </c>
      <c r="F444" s="219" t="s">
        <v>680</v>
      </c>
      <c r="G444" s="220" t="s">
        <v>195</v>
      </c>
      <c r="H444" s="221">
        <v>12</v>
      </c>
      <c r="I444" s="222"/>
      <c r="J444" s="223">
        <f>ROUND(I444*H444,2)</f>
        <v>0</v>
      </c>
      <c r="K444" s="219" t="s">
        <v>196</v>
      </c>
      <c r="L444" s="47"/>
      <c r="M444" s="224" t="s">
        <v>19</v>
      </c>
      <c r="N444" s="225" t="s">
        <v>43</v>
      </c>
      <c r="O444" s="87"/>
      <c r="P444" s="226">
        <f>O444*H444</f>
        <v>0</v>
      </c>
      <c r="Q444" s="226">
        <v>0</v>
      </c>
      <c r="R444" s="226">
        <f>Q444*H444</f>
        <v>0</v>
      </c>
      <c r="S444" s="226">
        <v>0</v>
      </c>
      <c r="T444" s="227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8" t="s">
        <v>184</v>
      </c>
      <c r="AT444" s="228" t="s">
        <v>179</v>
      </c>
      <c r="AU444" s="228" t="s">
        <v>184</v>
      </c>
      <c r="AY444" s="20" t="s">
        <v>177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20" t="s">
        <v>80</v>
      </c>
      <c r="BK444" s="229">
        <f>ROUND(I444*H444,2)</f>
        <v>0</v>
      </c>
      <c r="BL444" s="20" t="s">
        <v>184</v>
      </c>
      <c r="BM444" s="228" t="s">
        <v>681</v>
      </c>
    </row>
    <row r="445" s="2" customFormat="1">
      <c r="A445" s="41"/>
      <c r="B445" s="42"/>
      <c r="C445" s="43"/>
      <c r="D445" s="230" t="s">
        <v>186</v>
      </c>
      <c r="E445" s="43"/>
      <c r="F445" s="231" t="s">
        <v>680</v>
      </c>
      <c r="G445" s="43"/>
      <c r="H445" s="43"/>
      <c r="I445" s="232"/>
      <c r="J445" s="43"/>
      <c r="K445" s="43"/>
      <c r="L445" s="47"/>
      <c r="M445" s="233"/>
      <c r="N445" s="234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186</v>
      </c>
      <c r="AU445" s="20" t="s">
        <v>184</v>
      </c>
    </row>
    <row r="446" s="2" customFormat="1" ht="16.5" customHeight="1">
      <c r="A446" s="41"/>
      <c r="B446" s="42"/>
      <c r="C446" s="217" t="s">
        <v>682</v>
      </c>
      <c r="D446" s="217" t="s">
        <v>179</v>
      </c>
      <c r="E446" s="218" t="s">
        <v>683</v>
      </c>
      <c r="F446" s="219" t="s">
        <v>684</v>
      </c>
      <c r="G446" s="220" t="s">
        <v>195</v>
      </c>
      <c r="H446" s="221">
        <v>1</v>
      </c>
      <c r="I446" s="222"/>
      <c r="J446" s="223">
        <f>ROUND(I446*H446,2)</f>
        <v>0</v>
      </c>
      <c r="K446" s="219" t="s">
        <v>196</v>
      </c>
      <c r="L446" s="47"/>
      <c r="M446" s="224" t="s">
        <v>19</v>
      </c>
      <c r="N446" s="225" t="s">
        <v>43</v>
      </c>
      <c r="O446" s="87"/>
      <c r="P446" s="226">
        <f>O446*H446</f>
        <v>0</v>
      </c>
      <c r="Q446" s="226">
        <v>0</v>
      </c>
      <c r="R446" s="226">
        <f>Q446*H446</f>
        <v>0</v>
      </c>
      <c r="S446" s="226">
        <v>0</v>
      </c>
      <c r="T446" s="227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8" t="s">
        <v>184</v>
      </c>
      <c r="AT446" s="228" t="s">
        <v>179</v>
      </c>
      <c r="AU446" s="228" t="s">
        <v>184</v>
      </c>
      <c r="AY446" s="20" t="s">
        <v>177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20" t="s">
        <v>80</v>
      </c>
      <c r="BK446" s="229">
        <f>ROUND(I446*H446,2)</f>
        <v>0</v>
      </c>
      <c r="BL446" s="20" t="s">
        <v>184</v>
      </c>
      <c r="BM446" s="228" t="s">
        <v>685</v>
      </c>
    </row>
    <row r="447" s="2" customFormat="1">
      <c r="A447" s="41"/>
      <c r="B447" s="42"/>
      <c r="C447" s="43"/>
      <c r="D447" s="230" t="s">
        <v>186</v>
      </c>
      <c r="E447" s="43"/>
      <c r="F447" s="231" t="s">
        <v>684</v>
      </c>
      <c r="G447" s="43"/>
      <c r="H447" s="43"/>
      <c r="I447" s="232"/>
      <c r="J447" s="43"/>
      <c r="K447" s="43"/>
      <c r="L447" s="47"/>
      <c r="M447" s="233"/>
      <c r="N447" s="234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186</v>
      </c>
      <c r="AU447" s="20" t="s">
        <v>184</v>
      </c>
    </row>
    <row r="448" s="2" customFormat="1">
      <c r="A448" s="41"/>
      <c r="B448" s="42"/>
      <c r="C448" s="43"/>
      <c r="D448" s="230" t="s">
        <v>239</v>
      </c>
      <c r="E448" s="43"/>
      <c r="F448" s="246" t="s">
        <v>686</v>
      </c>
      <c r="G448" s="43"/>
      <c r="H448" s="43"/>
      <c r="I448" s="232"/>
      <c r="J448" s="43"/>
      <c r="K448" s="43"/>
      <c r="L448" s="47"/>
      <c r="M448" s="233"/>
      <c r="N448" s="234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239</v>
      </c>
      <c r="AU448" s="20" t="s">
        <v>184</v>
      </c>
    </row>
    <row r="449" s="2" customFormat="1" ht="16.5" customHeight="1">
      <c r="A449" s="41"/>
      <c r="B449" s="42"/>
      <c r="C449" s="217" t="s">
        <v>431</v>
      </c>
      <c r="D449" s="217" t="s">
        <v>179</v>
      </c>
      <c r="E449" s="218" t="s">
        <v>687</v>
      </c>
      <c r="F449" s="219" t="s">
        <v>688</v>
      </c>
      <c r="G449" s="220" t="s">
        <v>195</v>
      </c>
      <c r="H449" s="221">
        <v>12</v>
      </c>
      <c r="I449" s="222"/>
      <c r="J449" s="223">
        <f>ROUND(I449*H449,2)</f>
        <v>0</v>
      </c>
      <c r="K449" s="219" t="s">
        <v>196</v>
      </c>
      <c r="L449" s="47"/>
      <c r="M449" s="224" t="s">
        <v>19</v>
      </c>
      <c r="N449" s="225" t="s">
        <v>43</v>
      </c>
      <c r="O449" s="87"/>
      <c r="P449" s="226">
        <f>O449*H449</f>
        <v>0</v>
      </c>
      <c r="Q449" s="226">
        <v>0</v>
      </c>
      <c r="R449" s="226">
        <f>Q449*H449</f>
        <v>0</v>
      </c>
      <c r="S449" s="226">
        <v>0</v>
      </c>
      <c r="T449" s="227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8" t="s">
        <v>184</v>
      </c>
      <c r="AT449" s="228" t="s">
        <v>179</v>
      </c>
      <c r="AU449" s="228" t="s">
        <v>184</v>
      </c>
      <c r="AY449" s="20" t="s">
        <v>177</v>
      </c>
      <c r="BE449" s="229">
        <f>IF(N449="základní",J449,0)</f>
        <v>0</v>
      </c>
      <c r="BF449" s="229">
        <f>IF(N449="snížená",J449,0)</f>
        <v>0</v>
      </c>
      <c r="BG449" s="229">
        <f>IF(N449="zákl. přenesená",J449,0)</f>
        <v>0</v>
      </c>
      <c r="BH449" s="229">
        <f>IF(N449="sníž. přenesená",J449,0)</f>
        <v>0</v>
      </c>
      <c r="BI449" s="229">
        <f>IF(N449="nulová",J449,0)</f>
        <v>0</v>
      </c>
      <c r="BJ449" s="20" t="s">
        <v>80</v>
      </c>
      <c r="BK449" s="229">
        <f>ROUND(I449*H449,2)</f>
        <v>0</v>
      </c>
      <c r="BL449" s="20" t="s">
        <v>184</v>
      </c>
      <c r="BM449" s="228" t="s">
        <v>689</v>
      </c>
    </row>
    <row r="450" s="2" customFormat="1">
      <c r="A450" s="41"/>
      <c r="B450" s="42"/>
      <c r="C450" s="43"/>
      <c r="D450" s="230" t="s">
        <v>186</v>
      </c>
      <c r="E450" s="43"/>
      <c r="F450" s="231" t="s">
        <v>688</v>
      </c>
      <c r="G450" s="43"/>
      <c r="H450" s="43"/>
      <c r="I450" s="232"/>
      <c r="J450" s="43"/>
      <c r="K450" s="43"/>
      <c r="L450" s="47"/>
      <c r="M450" s="233"/>
      <c r="N450" s="23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186</v>
      </c>
      <c r="AU450" s="20" t="s">
        <v>184</v>
      </c>
    </row>
    <row r="451" s="16" customFormat="1" ht="20.88" customHeight="1">
      <c r="A451" s="16"/>
      <c r="B451" s="268"/>
      <c r="C451" s="269"/>
      <c r="D451" s="270" t="s">
        <v>71</v>
      </c>
      <c r="E451" s="270" t="s">
        <v>690</v>
      </c>
      <c r="F451" s="270" t="s">
        <v>691</v>
      </c>
      <c r="G451" s="269"/>
      <c r="H451" s="269"/>
      <c r="I451" s="271"/>
      <c r="J451" s="272">
        <f>BK451</f>
        <v>0</v>
      </c>
      <c r="K451" s="269"/>
      <c r="L451" s="273"/>
      <c r="M451" s="274"/>
      <c r="N451" s="275"/>
      <c r="O451" s="275"/>
      <c r="P451" s="276">
        <f>SUM(P452:P476)</f>
        <v>0</v>
      </c>
      <c r="Q451" s="275"/>
      <c r="R451" s="276">
        <f>SUM(R452:R476)</f>
        <v>0</v>
      </c>
      <c r="S451" s="275"/>
      <c r="T451" s="277">
        <f>SUM(T452:T476)</f>
        <v>0</v>
      </c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R451" s="278" t="s">
        <v>80</v>
      </c>
      <c r="AT451" s="279" t="s">
        <v>71</v>
      </c>
      <c r="AU451" s="279" t="s">
        <v>101</v>
      </c>
      <c r="AY451" s="278" t="s">
        <v>177</v>
      </c>
      <c r="BK451" s="280">
        <f>SUM(BK452:BK476)</f>
        <v>0</v>
      </c>
    </row>
    <row r="452" s="2" customFormat="1" ht="16.5" customHeight="1">
      <c r="A452" s="41"/>
      <c r="B452" s="42"/>
      <c r="C452" s="217" t="s">
        <v>692</v>
      </c>
      <c r="D452" s="217" t="s">
        <v>179</v>
      </c>
      <c r="E452" s="218" t="s">
        <v>693</v>
      </c>
      <c r="F452" s="219" t="s">
        <v>694</v>
      </c>
      <c r="G452" s="220" t="s">
        <v>195</v>
      </c>
      <c r="H452" s="221">
        <v>13</v>
      </c>
      <c r="I452" s="222"/>
      <c r="J452" s="223">
        <f>ROUND(I452*H452,2)</f>
        <v>0</v>
      </c>
      <c r="K452" s="219" t="s">
        <v>196</v>
      </c>
      <c r="L452" s="47"/>
      <c r="M452" s="224" t="s">
        <v>19</v>
      </c>
      <c r="N452" s="225" t="s">
        <v>43</v>
      </c>
      <c r="O452" s="87"/>
      <c r="P452" s="226">
        <f>O452*H452</f>
        <v>0</v>
      </c>
      <c r="Q452" s="226">
        <v>0</v>
      </c>
      <c r="R452" s="226">
        <f>Q452*H452</f>
        <v>0</v>
      </c>
      <c r="S452" s="226">
        <v>0</v>
      </c>
      <c r="T452" s="227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8" t="s">
        <v>184</v>
      </c>
      <c r="AT452" s="228" t="s">
        <v>179</v>
      </c>
      <c r="AU452" s="228" t="s">
        <v>184</v>
      </c>
      <c r="AY452" s="20" t="s">
        <v>177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20" t="s">
        <v>80</v>
      </c>
      <c r="BK452" s="229">
        <f>ROUND(I452*H452,2)</f>
        <v>0</v>
      </c>
      <c r="BL452" s="20" t="s">
        <v>184</v>
      </c>
      <c r="BM452" s="228" t="s">
        <v>695</v>
      </c>
    </row>
    <row r="453" s="2" customFormat="1">
      <c r="A453" s="41"/>
      <c r="B453" s="42"/>
      <c r="C453" s="43"/>
      <c r="D453" s="230" t="s">
        <v>186</v>
      </c>
      <c r="E453" s="43"/>
      <c r="F453" s="231" t="s">
        <v>694</v>
      </c>
      <c r="G453" s="43"/>
      <c r="H453" s="43"/>
      <c r="I453" s="232"/>
      <c r="J453" s="43"/>
      <c r="K453" s="43"/>
      <c r="L453" s="47"/>
      <c r="M453" s="233"/>
      <c r="N453" s="234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186</v>
      </c>
      <c r="AU453" s="20" t="s">
        <v>184</v>
      </c>
    </row>
    <row r="454" s="2" customFormat="1" ht="16.5" customHeight="1">
      <c r="A454" s="41"/>
      <c r="B454" s="42"/>
      <c r="C454" s="292" t="s">
        <v>437</v>
      </c>
      <c r="D454" s="292" t="s">
        <v>450</v>
      </c>
      <c r="E454" s="293" t="s">
        <v>696</v>
      </c>
      <c r="F454" s="294" t="s">
        <v>697</v>
      </c>
      <c r="G454" s="295" t="s">
        <v>698</v>
      </c>
      <c r="H454" s="296">
        <v>44</v>
      </c>
      <c r="I454" s="297"/>
      <c r="J454" s="298">
        <f>ROUND(I454*H454,2)</f>
        <v>0</v>
      </c>
      <c r="K454" s="294" t="s">
        <v>196</v>
      </c>
      <c r="L454" s="299"/>
      <c r="M454" s="300" t="s">
        <v>19</v>
      </c>
      <c r="N454" s="301" t="s">
        <v>43</v>
      </c>
      <c r="O454" s="87"/>
      <c r="P454" s="226">
        <f>O454*H454</f>
        <v>0</v>
      </c>
      <c r="Q454" s="226">
        <v>0</v>
      </c>
      <c r="R454" s="226">
        <f>Q454*H454</f>
        <v>0</v>
      </c>
      <c r="S454" s="226">
        <v>0</v>
      </c>
      <c r="T454" s="22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8" t="s">
        <v>197</v>
      </c>
      <c r="AT454" s="228" t="s">
        <v>450</v>
      </c>
      <c r="AU454" s="228" t="s">
        <v>184</v>
      </c>
      <c r="AY454" s="20" t="s">
        <v>177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20" t="s">
        <v>80</v>
      </c>
      <c r="BK454" s="229">
        <f>ROUND(I454*H454,2)</f>
        <v>0</v>
      </c>
      <c r="BL454" s="20" t="s">
        <v>184</v>
      </c>
      <c r="BM454" s="228" t="s">
        <v>699</v>
      </c>
    </row>
    <row r="455" s="2" customFormat="1">
      <c r="A455" s="41"/>
      <c r="B455" s="42"/>
      <c r="C455" s="43"/>
      <c r="D455" s="230" t="s">
        <v>186</v>
      </c>
      <c r="E455" s="43"/>
      <c r="F455" s="231" t="s">
        <v>697</v>
      </c>
      <c r="G455" s="43"/>
      <c r="H455" s="43"/>
      <c r="I455" s="232"/>
      <c r="J455" s="43"/>
      <c r="K455" s="43"/>
      <c r="L455" s="47"/>
      <c r="M455" s="233"/>
      <c r="N455" s="23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186</v>
      </c>
      <c r="AU455" s="20" t="s">
        <v>184</v>
      </c>
    </row>
    <row r="456" s="2" customFormat="1">
      <c r="A456" s="41"/>
      <c r="B456" s="42"/>
      <c r="C456" s="43"/>
      <c r="D456" s="230" t="s">
        <v>239</v>
      </c>
      <c r="E456" s="43"/>
      <c r="F456" s="246" t="s">
        <v>700</v>
      </c>
      <c r="G456" s="43"/>
      <c r="H456" s="43"/>
      <c r="I456" s="232"/>
      <c r="J456" s="43"/>
      <c r="K456" s="43"/>
      <c r="L456" s="47"/>
      <c r="M456" s="233"/>
      <c r="N456" s="234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239</v>
      </c>
      <c r="AU456" s="20" t="s">
        <v>184</v>
      </c>
    </row>
    <row r="457" s="2" customFormat="1" ht="16.5" customHeight="1">
      <c r="A457" s="41"/>
      <c r="B457" s="42"/>
      <c r="C457" s="292" t="s">
        <v>701</v>
      </c>
      <c r="D457" s="292" t="s">
        <v>450</v>
      </c>
      <c r="E457" s="293" t="s">
        <v>702</v>
      </c>
      <c r="F457" s="294" t="s">
        <v>703</v>
      </c>
      <c r="G457" s="295" t="s">
        <v>345</v>
      </c>
      <c r="H457" s="296">
        <v>224.40000000000001</v>
      </c>
      <c r="I457" s="297"/>
      <c r="J457" s="298">
        <f>ROUND(I457*H457,2)</f>
        <v>0</v>
      </c>
      <c r="K457" s="294" t="s">
        <v>196</v>
      </c>
      <c r="L457" s="299"/>
      <c r="M457" s="300" t="s">
        <v>19</v>
      </c>
      <c r="N457" s="301" t="s">
        <v>43</v>
      </c>
      <c r="O457" s="87"/>
      <c r="P457" s="226">
        <f>O457*H457</f>
        <v>0</v>
      </c>
      <c r="Q457" s="226">
        <v>0</v>
      </c>
      <c r="R457" s="226">
        <f>Q457*H457</f>
        <v>0</v>
      </c>
      <c r="S457" s="226">
        <v>0</v>
      </c>
      <c r="T457" s="227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8" t="s">
        <v>197</v>
      </c>
      <c r="AT457" s="228" t="s">
        <v>450</v>
      </c>
      <c r="AU457" s="228" t="s">
        <v>184</v>
      </c>
      <c r="AY457" s="20" t="s">
        <v>177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20" t="s">
        <v>80</v>
      </c>
      <c r="BK457" s="229">
        <f>ROUND(I457*H457,2)</f>
        <v>0</v>
      </c>
      <c r="BL457" s="20" t="s">
        <v>184</v>
      </c>
      <c r="BM457" s="228" t="s">
        <v>704</v>
      </c>
    </row>
    <row r="458" s="2" customFormat="1">
      <c r="A458" s="41"/>
      <c r="B458" s="42"/>
      <c r="C458" s="43"/>
      <c r="D458" s="230" t="s">
        <v>186</v>
      </c>
      <c r="E458" s="43"/>
      <c r="F458" s="231" t="s">
        <v>703</v>
      </c>
      <c r="G458" s="43"/>
      <c r="H458" s="43"/>
      <c r="I458" s="232"/>
      <c r="J458" s="43"/>
      <c r="K458" s="43"/>
      <c r="L458" s="47"/>
      <c r="M458" s="233"/>
      <c r="N458" s="23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186</v>
      </c>
      <c r="AU458" s="20" t="s">
        <v>184</v>
      </c>
    </row>
    <row r="459" s="2" customFormat="1">
      <c r="A459" s="41"/>
      <c r="B459" s="42"/>
      <c r="C459" s="43"/>
      <c r="D459" s="230" t="s">
        <v>239</v>
      </c>
      <c r="E459" s="43"/>
      <c r="F459" s="246" t="s">
        <v>705</v>
      </c>
      <c r="G459" s="43"/>
      <c r="H459" s="43"/>
      <c r="I459" s="232"/>
      <c r="J459" s="43"/>
      <c r="K459" s="43"/>
      <c r="L459" s="47"/>
      <c r="M459" s="233"/>
      <c r="N459" s="234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239</v>
      </c>
      <c r="AU459" s="20" t="s">
        <v>184</v>
      </c>
    </row>
    <row r="460" s="2" customFormat="1" ht="16.5" customHeight="1">
      <c r="A460" s="41"/>
      <c r="B460" s="42"/>
      <c r="C460" s="292" t="s">
        <v>706</v>
      </c>
      <c r="D460" s="292" t="s">
        <v>450</v>
      </c>
      <c r="E460" s="293" t="s">
        <v>707</v>
      </c>
      <c r="F460" s="294" t="s">
        <v>708</v>
      </c>
      <c r="G460" s="295" t="s">
        <v>345</v>
      </c>
      <c r="H460" s="296">
        <v>152.40000000000001</v>
      </c>
      <c r="I460" s="297"/>
      <c r="J460" s="298">
        <f>ROUND(I460*H460,2)</f>
        <v>0</v>
      </c>
      <c r="K460" s="294" t="s">
        <v>196</v>
      </c>
      <c r="L460" s="299"/>
      <c r="M460" s="300" t="s">
        <v>19</v>
      </c>
      <c r="N460" s="301" t="s">
        <v>43</v>
      </c>
      <c r="O460" s="87"/>
      <c r="P460" s="226">
        <f>O460*H460</f>
        <v>0</v>
      </c>
      <c r="Q460" s="226">
        <v>0</v>
      </c>
      <c r="R460" s="226">
        <f>Q460*H460</f>
        <v>0</v>
      </c>
      <c r="S460" s="226">
        <v>0</v>
      </c>
      <c r="T460" s="227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8" t="s">
        <v>197</v>
      </c>
      <c r="AT460" s="228" t="s">
        <v>450</v>
      </c>
      <c r="AU460" s="228" t="s">
        <v>184</v>
      </c>
      <c r="AY460" s="20" t="s">
        <v>177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20" t="s">
        <v>80</v>
      </c>
      <c r="BK460" s="229">
        <f>ROUND(I460*H460,2)</f>
        <v>0</v>
      </c>
      <c r="BL460" s="20" t="s">
        <v>184</v>
      </c>
      <c r="BM460" s="228" t="s">
        <v>709</v>
      </c>
    </row>
    <row r="461" s="2" customFormat="1">
      <c r="A461" s="41"/>
      <c r="B461" s="42"/>
      <c r="C461" s="43"/>
      <c r="D461" s="230" t="s">
        <v>186</v>
      </c>
      <c r="E461" s="43"/>
      <c r="F461" s="231" t="s">
        <v>708</v>
      </c>
      <c r="G461" s="43"/>
      <c r="H461" s="43"/>
      <c r="I461" s="232"/>
      <c r="J461" s="43"/>
      <c r="K461" s="43"/>
      <c r="L461" s="47"/>
      <c r="M461" s="233"/>
      <c r="N461" s="234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186</v>
      </c>
      <c r="AU461" s="20" t="s">
        <v>184</v>
      </c>
    </row>
    <row r="462" s="2" customFormat="1">
      <c r="A462" s="41"/>
      <c r="B462" s="42"/>
      <c r="C462" s="43"/>
      <c r="D462" s="230" t="s">
        <v>239</v>
      </c>
      <c r="E462" s="43"/>
      <c r="F462" s="246" t="s">
        <v>710</v>
      </c>
      <c r="G462" s="43"/>
      <c r="H462" s="43"/>
      <c r="I462" s="232"/>
      <c r="J462" s="43"/>
      <c r="K462" s="43"/>
      <c r="L462" s="47"/>
      <c r="M462" s="233"/>
      <c r="N462" s="23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239</v>
      </c>
      <c r="AU462" s="20" t="s">
        <v>184</v>
      </c>
    </row>
    <row r="463" s="2" customFormat="1" ht="16.5" customHeight="1">
      <c r="A463" s="41"/>
      <c r="B463" s="42"/>
      <c r="C463" s="292" t="s">
        <v>711</v>
      </c>
      <c r="D463" s="292" t="s">
        <v>450</v>
      </c>
      <c r="E463" s="293" t="s">
        <v>712</v>
      </c>
      <c r="F463" s="294" t="s">
        <v>713</v>
      </c>
      <c r="G463" s="295" t="s">
        <v>714</v>
      </c>
      <c r="H463" s="296">
        <v>13</v>
      </c>
      <c r="I463" s="297"/>
      <c r="J463" s="298">
        <f>ROUND(I463*H463,2)</f>
        <v>0</v>
      </c>
      <c r="K463" s="294" t="s">
        <v>196</v>
      </c>
      <c r="L463" s="299"/>
      <c r="M463" s="300" t="s">
        <v>19</v>
      </c>
      <c r="N463" s="301" t="s">
        <v>43</v>
      </c>
      <c r="O463" s="87"/>
      <c r="P463" s="226">
        <f>O463*H463</f>
        <v>0</v>
      </c>
      <c r="Q463" s="226">
        <v>0</v>
      </c>
      <c r="R463" s="226">
        <f>Q463*H463</f>
        <v>0</v>
      </c>
      <c r="S463" s="226">
        <v>0</v>
      </c>
      <c r="T463" s="227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8" t="s">
        <v>197</v>
      </c>
      <c r="AT463" s="228" t="s">
        <v>450</v>
      </c>
      <c r="AU463" s="228" t="s">
        <v>184</v>
      </c>
      <c r="AY463" s="20" t="s">
        <v>177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20" t="s">
        <v>80</v>
      </c>
      <c r="BK463" s="229">
        <f>ROUND(I463*H463,2)</f>
        <v>0</v>
      </c>
      <c r="BL463" s="20" t="s">
        <v>184</v>
      </c>
      <c r="BM463" s="228" t="s">
        <v>715</v>
      </c>
    </row>
    <row r="464" s="2" customFormat="1">
      <c r="A464" s="41"/>
      <c r="B464" s="42"/>
      <c r="C464" s="43"/>
      <c r="D464" s="230" t="s">
        <v>186</v>
      </c>
      <c r="E464" s="43"/>
      <c r="F464" s="231" t="s">
        <v>713</v>
      </c>
      <c r="G464" s="43"/>
      <c r="H464" s="43"/>
      <c r="I464" s="232"/>
      <c r="J464" s="43"/>
      <c r="K464" s="43"/>
      <c r="L464" s="47"/>
      <c r="M464" s="233"/>
      <c r="N464" s="234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186</v>
      </c>
      <c r="AU464" s="20" t="s">
        <v>184</v>
      </c>
    </row>
    <row r="465" s="2" customFormat="1">
      <c r="A465" s="41"/>
      <c r="B465" s="42"/>
      <c r="C465" s="43"/>
      <c r="D465" s="230" t="s">
        <v>239</v>
      </c>
      <c r="E465" s="43"/>
      <c r="F465" s="246" t="s">
        <v>716</v>
      </c>
      <c r="G465" s="43"/>
      <c r="H465" s="43"/>
      <c r="I465" s="232"/>
      <c r="J465" s="43"/>
      <c r="K465" s="43"/>
      <c r="L465" s="47"/>
      <c r="M465" s="233"/>
      <c r="N465" s="234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239</v>
      </c>
      <c r="AU465" s="20" t="s">
        <v>184</v>
      </c>
    </row>
    <row r="466" s="2" customFormat="1" ht="16.5" customHeight="1">
      <c r="A466" s="41"/>
      <c r="B466" s="42"/>
      <c r="C466" s="292" t="s">
        <v>717</v>
      </c>
      <c r="D466" s="292" t="s">
        <v>450</v>
      </c>
      <c r="E466" s="293" t="s">
        <v>718</v>
      </c>
      <c r="F466" s="294" t="s">
        <v>719</v>
      </c>
      <c r="G466" s="295" t="s">
        <v>195</v>
      </c>
      <c r="H466" s="296">
        <v>13</v>
      </c>
      <c r="I466" s="297"/>
      <c r="J466" s="298">
        <f>ROUND(I466*H466,2)</f>
        <v>0</v>
      </c>
      <c r="K466" s="294" t="s">
        <v>196</v>
      </c>
      <c r="L466" s="299"/>
      <c r="M466" s="300" t="s">
        <v>19</v>
      </c>
      <c r="N466" s="301" t="s">
        <v>43</v>
      </c>
      <c r="O466" s="87"/>
      <c r="P466" s="226">
        <f>O466*H466</f>
        <v>0</v>
      </c>
      <c r="Q466" s="226">
        <v>0</v>
      </c>
      <c r="R466" s="226">
        <f>Q466*H466</f>
        <v>0</v>
      </c>
      <c r="S466" s="226">
        <v>0</v>
      </c>
      <c r="T466" s="227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8" t="s">
        <v>197</v>
      </c>
      <c r="AT466" s="228" t="s">
        <v>450</v>
      </c>
      <c r="AU466" s="228" t="s">
        <v>184</v>
      </c>
      <c r="AY466" s="20" t="s">
        <v>177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20" t="s">
        <v>80</v>
      </c>
      <c r="BK466" s="229">
        <f>ROUND(I466*H466,2)</f>
        <v>0</v>
      </c>
      <c r="BL466" s="20" t="s">
        <v>184</v>
      </c>
      <c r="BM466" s="228" t="s">
        <v>720</v>
      </c>
    </row>
    <row r="467" s="2" customFormat="1">
      <c r="A467" s="41"/>
      <c r="B467" s="42"/>
      <c r="C467" s="43"/>
      <c r="D467" s="230" t="s">
        <v>186</v>
      </c>
      <c r="E467" s="43"/>
      <c r="F467" s="231" t="s">
        <v>719</v>
      </c>
      <c r="G467" s="43"/>
      <c r="H467" s="43"/>
      <c r="I467" s="232"/>
      <c r="J467" s="43"/>
      <c r="K467" s="43"/>
      <c r="L467" s="47"/>
      <c r="M467" s="233"/>
      <c r="N467" s="234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186</v>
      </c>
      <c r="AU467" s="20" t="s">
        <v>184</v>
      </c>
    </row>
    <row r="468" s="2" customFormat="1">
      <c r="A468" s="41"/>
      <c r="B468" s="42"/>
      <c r="C468" s="43"/>
      <c r="D468" s="230" t="s">
        <v>239</v>
      </c>
      <c r="E468" s="43"/>
      <c r="F468" s="246" t="s">
        <v>716</v>
      </c>
      <c r="G468" s="43"/>
      <c r="H468" s="43"/>
      <c r="I468" s="232"/>
      <c r="J468" s="43"/>
      <c r="K468" s="43"/>
      <c r="L468" s="47"/>
      <c r="M468" s="233"/>
      <c r="N468" s="234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239</v>
      </c>
      <c r="AU468" s="20" t="s">
        <v>184</v>
      </c>
    </row>
    <row r="469" s="2" customFormat="1" ht="16.5" customHeight="1">
      <c r="A469" s="41"/>
      <c r="B469" s="42"/>
      <c r="C469" s="292" t="s">
        <v>721</v>
      </c>
      <c r="D469" s="292" t="s">
        <v>450</v>
      </c>
      <c r="E469" s="293" t="s">
        <v>722</v>
      </c>
      <c r="F469" s="294" t="s">
        <v>723</v>
      </c>
      <c r="G469" s="295" t="s">
        <v>724</v>
      </c>
      <c r="H469" s="296">
        <v>2</v>
      </c>
      <c r="I469" s="297"/>
      <c r="J469" s="298">
        <f>ROUND(I469*H469,2)</f>
        <v>0</v>
      </c>
      <c r="K469" s="294" t="s">
        <v>196</v>
      </c>
      <c r="L469" s="299"/>
      <c r="M469" s="300" t="s">
        <v>19</v>
      </c>
      <c r="N469" s="301" t="s">
        <v>43</v>
      </c>
      <c r="O469" s="87"/>
      <c r="P469" s="226">
        <f>O469*H469</f>
        <v>0</v>
      </c>
      <c r="Q469" s="226">
        <v>0</v>
      </c>
      <c r="R469" s="226">
        <f>Q469*H469</f>
        <v>0</v>
      </c>
      <c r="S469" s="226">
        <v>0</v>
      </c>
      <c r="T469" s="227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28" t="s">
        <v>197</v>
      </c>
      <c r="AT469" s="228" t="s">
        <v>450</v>
      </c>
      <c r="AU469" s="228" t="s">
        <v>184</v>
      </c>
      <c r="AY469" s="20" t="s">
        <v>177</v>
      </c>
      <c r="BE469" s="229">
        <f>IF(N469="základní",J469,0)</f>
        <v>0</v>
      </c>
      <c r="BF469" s="229">
        <f>IF(N469="snížená",J469,0)</f>
        <v>0</v>
      </c>
      <c r="BG469" s="229">
        <f>IF(N469="zákl. přenesená",J469,0)</f>
        <v>0</v>
      </c>
      <c r="BH469" s="229">
        <f>IF(N469="sníž. přenesená",J469,0)</f>
        <v>0</v>
      </c>
      <c r="BI469" s="229">
        <f>IF(N469="nulová",J469,0)</f>
        <v>0</v>
      </c>
      <c r="BJ469" s="20" t="s">
        <v>80</v>
      </c>
      <c r="BK469" s="229">
        <f>ROUND(I469*H469,2)</f>
        <v>0</v>
      </c>
      <c r="BL469" s="20" t="s">
        <v>184</v>
      </c>
      <c r="BM469" s="228" t="s">
        <v>725</v>
      </c>
    </row>
    <row r="470" s="2" customFormat="1">
      <c r="A470" s="41"/>
      <c r="B470" s="42"/>
      <c r="C470" s="43"/>
      <c r="D470" s="230" t="s">
        <v>186</v>
      </c>
      <c r="E470" s="43"/>
      <c r="F470" s="231" t="s">
        <v>723</v>
      </c>
      <c r="G470" s="43"/>
      <c r="H470" s="43"/>
      <c r="I470" s="232"/>
      <c r="J470" s="43"/>
      <c r="K470" s="43"/>
      <c r="L470" s="47"/>
      <c r="M470" s="233"/>
      <c r="N470" s="234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186</v>
      </c>
      <c r="AU470" s="20" t="s">
        <v>184</v>
      </c>
    </row>
    <row r="471" s="2" customFormat="1" ht="16.5" customHeight="1">
      <c r="A471" s="41"/>
      <c r="B471" s="42"/>
      <c r="C471" s="292" t="s">
        <v>726</v>
      </c>
      <c r="D471" s="292" t="s">
        <v>450</v>
      </c>
      <c r="E471" s="293" t="s">
        <v>727</v>
      </c>
      <c r="F471" s="294" t="s">
        <v>728</v>
      </c>
      <c r="G471" s="295" t="s">
        <v>345</v>
      </c>
      <c r="H471" s="296">
        <v>51.299999999999997</v>
      </c>
      <c r="I471" s="297"/>
      <c r="J471" s="298">
        <f>ROUND(I471*H471,2)</f>
        <v>0</v>
      </c>
      <c r="K471" s="294" t="s">
        <v>196</v>
      </c>
      <c r="L471" s="299"/>
      <c r="M471" s="300" t="s">
        <v>19</v>
      </c>
      <c r="N471" s="301" t="s">
        <v>43</v>
      </c>
      <c r="O471" s="87"/>
      <c r="P471" s="226">
        <f>O471*H471</f>
        <v>0</v>
      </c>
      <c r="Q471" s="226">
        <v>0</v>
      </c>
      <c r="R471" s="226">
        <f>Q471*H471</f>
        <v>0</v>
      </c>
      <c r="S471" s="226">
        <v>0</v>
      </c>
      <c r="T471" s="227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28" t="s">
        <v>197</v>
      </c>
      <c r="AT471" s="228" t="s">
        <v>450</v>
      </c>
      <c r="AU471" s="228" t="s">
        <v>184</v>
      </c>
      <c r="AY471" s="20" t="s">
        <v>177</v>
      </c>
      <c r="BE471" s="229">
        <f>IF(N471="základní",J471,0)</f>
        <v>0</v>
      </c>
      <c r="BF471" s="229">
        <f>IF(N471="snížená",J471,0)</f>
        <v>0</v>
      </c>
      <c r="BG471" s="229">
        <f>IF(N471="zákl. přenesená",J471,0)</f>
        <v>0</v>
      </c>
      <c r="BH471" s="229">
        <f>IF(N471="sníž. přenesená",J471,0)</f>
        <v>0</v>
      </c>
      <c r="BI471" s="229">
        <f>IF(N471="nulová",J471,0)</f>
        <v>0</v>
      </c>
      <c r="BJ471" s="20" t="s">
        <v>80</v>
      </c>
      <c r="BK471" s="229">
        <f>ROUND(I471*H471,2)</f>
        <v>0</v>
      </c>
      <c r="BL471" s="20" t="s">
        <v>184</v>
      </c>
      <c r="BM471" s="228" t="s">
        <v>729</v>
      </c>
    </row>
    <row r="472" s="2" customFormat="1">
      <c r="A472" s="41"/>
      <c r="B472" s="42"/>
      <c r="C472" s="43"/>
      <c r="D472" s="230" t="s">
        <v>186</v>
      </c>
      <c r="E472" s="43"/>
      <c r="F472" s="231" t="s">
        <v>728</v>
      </c>
      <c r="G472" s="43"/>
      <c r="H472" s="43"/>
      <c r="I472" s="232"/>
      <c r="J472" s="43"/>
      <c r="K472" s="43"/>
      <c r="L472" s="47"/>
      <c r="M472" s="233"/>
      <c r="N472" s="234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186</v>
      </c>
      <c r="AU472" s="20" t="s">
        <v>184</v>
      </c>
    </row>
    <row r="473" s="2" customFormat="1">
      <c r="A473" s="41"/>
      <c r="B473" s="42"/>
      <c r="C473" s="43"/>
      <c r="D473" s="230" t="s">
        <v>239</v>
      </c>
      <c r="E473" s="43"/>
      <c r="F473" s="246" t="s">
        <v>730</v>
      </c>
      <c r="G473" s="43"/>
      <c r="H473" s="43"/>
      <c r="I473" s="232"/>
      <c r="J473" s="43"/>
      <c r="K473" s="43"/>
      <c r="L473" s="47"/>
      <c r="M473" s="233"/>
      <c r="N473" s="234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239</v>
      </c>
      <c r="AU473" s="20" t="s">
        <v>184</v>
      </c>
    </row>
    <row r="474" s="2" customFormat="1" ht="16.5" customHeight="1">
      <c r="A474" s="41"/>
      <c r="B474" s="42"/>
      <c r="C474" s="292" t="s">
        <v>731</v>
      </c>
      <c r="D474" s="292" t="s">
        <v>450</v>
      </c>
      <c r="E474" s="293" t="s">
        <v>732</v>
      </c>
      <c r="F474" s="294" t="s">
        <v>733</v>
      </c>
      <c r="G474" s="295" t="s">
        <v>345</v>
      </c>
      <c r="H474" s="296">
        <v>51.299999999999997</v>
      </c>
      <c r="I474" s="297"/>
      <c r="J474" s="298">
        <f>ROUND(I474*H474,2)</f>
        <v>0</v>
      </c>
      <c r="K474" s="294" t="s">
        <v>196</v>
      </c>
      <c r="L474" s="299"/>
      <c r="M474" s="300" t="s">
        <v>19</v>
      </c>
      <c r="N474" s="301" t="s">
        <v>43</v>
      </c>
      <c r="O474" s="87"/>
      <c r="P474" s="226">
        <f>O474*H474</f>
        <v>0</v>
      </c>
      <c r="Q474" s="226">
        <v>0</v>
      </c>
      <c r="R474" s="226">
        <f>Q474*H474</f>
        <v>0</v>
      </c>
      <c r="S474" s="226">
        <v>0</v>
      </c>
      <c r="T474" s="227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28" t="s">
        <v>197</v>
      </c>
      <c r="AT474" s="228" t="s">
        <v>450</v>
      </c>
      <c r="AU474" s="228" t="s">
        <v>184</v>
      </c>
      <c r="AY474" s="20" t="s">
        <v>177</v>
      </c>
      <c r="BE474" s="229">
        <f>IF(N474="základní",J474,0)</f>
        <v>0</v>
      </c>
      <c r="BF474" s="229">
        <f>IF(N474="snížená",J474,0)</f>
        <v>0</v>
      </c>
      <c r="BG474" s="229">
        <f>IF(N474="zákl. přenesená",J474,0)</f>
        <v>0</v>
      </c>
      <c r="BH474" s="229">
        <f>IF(N474="sníž. přenesená",J474,0)</f>
        <v>0</v>
      </c>
      <c r="BI474" s="229">
        <f>IF(N474="nulová",J474,0)</f>
        <v>0</v>
      </c>
      <c r="BJ474" s="20" t="s">
        <v>80</v>
      </c>
      <c r="BK474" s="229">
        <f>ROUND(I474*H474,2)</f>
        <v>0</v>
      </c>
      <c r="BL474" s="20" t="s">
        <v>184</v>
      </c>
      <c r="BM474" s="228" t="s">
        <v>734</v>
      </c>
    </row>
    <row r="475" s="2" customFormat="1">
      <c r="A475" s="41"/>
      <c r="B475" s="42"/>
      <c r="C475" s="43"/>
      <c r="D475" s="230" t="s">
        <v>186</v>
      </c>
      <c r="E475" s="43"/>
      <c r="F475" s="231" t="s">
        <v>733</v>
      </c>
      <c r="G475" s="43"/>
      <c r="H475" s="43"/>
      <c r="I475" s="232"/>
      <c r="J475" s="43"/>
      <c r="K475" s="43"/>
      <c r="L475" s="47"/>
      <c r="M475" s="233"/>
      <c r="N475" s="234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186</v>
      </c>
      <c r="AU475" s="20" t="s">
        <v>184</v>
      </c>
    </row>
    <row r="476" s="2" customFormat="1">
      <c r="A476" s="41"/>
      <c r="B476" s="42"/>
      <c r="C476" s="43"/>
      <c r="D476" s="230" t="s">
        <v>239</v>
      </c>
      <c r="E476" s="43"/>
      <c r="F476" s="246" t="s">
        <v>730</v>
      </c>
      <c r="G476" s="43"/>
      <c r="H476" s="43"/>
      <c r="I476" s="232"/>
      <c r="J476" s="43"/>
      <c r="K476" s="43"/>
      <c r="L476" s="47"/>
      <c r="M476" s="233"/>
      <c r="N476" s="234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239</v>
      </c>
      <c r="AU476" s="20" t="s">
        <v>184</v>
      </c>
    </row>
    <row r="477" s="16" customFormat="1" ht="20.88" customHeight="1">
      <c r="A477" s="16"/>
      <c r="B477" s="268"/>
      <c r="C477" s="269"/>
      <c r="D477" s="270" t="s">
        <v>71</v>
      </c>
      <c r="E477" s="270" t="s">
        <v>735</v>
      </c>
      <c r="F477" s="270" t="s">
        <v>736</v>
      </c>
      <c r="G477" s="269"/>
      <c r="H477" s="269"/>
      <c r="I477" s="271"/>
      <c r="J477" s="272">
        <f>BK477</f>
        <v>0</v>
      </c>
      <c r="K477" s="269"/>
      <c r="L477" s="273"/>
      <c r="M477" s="274"/>
      <c r="N477" s="275"/>
      <c r="O477" s="275"/>
      <c r="P477" s="276">
        <f>SUM(P478:P483)</f>
        <v>0</v>
      </c>
      <c r="Q477" s="275"/>
      <c r="R477" s="276">
        <f>SUM(R478:R483)</f>
        <v>0</v>
      </c>
      <c r="S477" s="275"/>
      <c r="T477" s="277">
        <f>SUM(T478:T483)</f>
        <v>0</v>
      </c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R477" s="278" t="s">
        <v>80</v>
      </c>
      <c r="AT477" s="279" t="s">
        <v>71</v>
      </c>
      <c r="AU477" s="279" t="s">
        <v>101</v>
      </c>
      <c r="AY477" s="278" t="s">
        <v>177</v>
      </c>
      <c r="BK477" s="280">
        <f>SUM(BK478:BK483)</f>
        <v>0</v>
      </c>
    </row>
    <row r="478" s="2" customFormat="1" ht="16.5" customHeight="1">
      <c r="A478" s="41"/>
      <c r="B478" s="42"/>
      <c r="C478" s="217" t="s">
        <v>737</v>
      </c>
      <c r="D478" s="217" t="s">
        <v>179</v>
      </c>
      <c r="E478" s="218" t="s">
        <v>738</v>
      </c>
      <c r="F478" s="219" t="s">
        <v>739</v>
      </c>
      <c r="G478" s="220" t="s">
        <v>714</v>
      </c>
      <c r="H478" s="221">
        <v>13</v>
      </c>
      <c r="I478" s="222"/>
      <c r="J478" s="223">
        <f>ROUND(I478*H478,2)</f>
        <v>0</v>
      </c>
      <c r="K478" s="219" t="s">
        <v>196</v>
      </c>
      <c r="L478" s="47"/>
      <c r="M478" s="224" t="s">
        <v>19</v>
      </c>
      <c r="N478" s="225" t="s">
        <v>43</v>
      </c>
      <c r="O478" s="87"/>
      <c r="P478" s="226">
        <f>O478*H478</f>
        <v>0</v>
      </c>
      <c r="Q478" s="226">
        <v>0</v>
      </c>
      <c r="R478" s="226">
        <f>Q478*H478</f>
        <v>0</v>
      </c>
      <c r="S478" s="226">
        <v>0</v>
      </c>
      <c r="T478" s="227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28" t="s">
        <v>184</v>
      </c>
      <c r="AT478" s="228" t="s">
        <v>179</v>
      </c>
      <c r="AU478" s="228" t="s">
        <v>184</v>
      </c>
      <c r="AY478" s="20" t="s">
        <v>177</v>
      </c>
      <c r="BE478" s="229">
        <f>IF(N478="základní",J478,0)</f>
        <v>0</v>
      </c>
      <c r="BF478" s="229">
        <f>IF(N478="snížená",J478,0)</f>
        <v>0</v>
      </c>
      <c r="BG478" s="229">
        <f>IF(N478="zákl. přenesená",J478,0)</f>
        <v>0</v>
      </c>
      <c r="BH478" s="229">
        <f>IF(N478="sníž. přenesená",J478,0)</f>
        <v>0</v>
      </c>
      <c r="BI478" s="229">
        <f>IF(N478="nulová",J478,0)</f>
        <v>0</v>
      </c>
      <c r="BJ478" s="20" t="s">
        <v>80</v>
      </c>
      <c r="BK478" s="229">
        <f>ROUND(I478*H478,2)</f>
        <v>0</v>
      </c>
      <c r="BL478" s="20" t="s">
        <v>184</v>
      </c>
      <c r="BM478" s="228" t="s">
        <v>740</v>
      </c>
    </row>
    <row r="479" s="2" customFormat="1">
      <c r="A479" s="41"/>
      <c r="B479" s="42"/>
      <c r="C479" s="43"/>
      <c r="D479" s="230" t="s">
        <v>186</v>
      </c>
      <c r="E479" s="43"/>
      <c r="F479" s="231" t="s">
        <v>741</v>
      </c>
      <c r="G479" s="43"/>
      <c r="H479" s="43"/>
      <c r="I479" s="232"/>
      <c r="J479" s="43"/>
      <c r="K479" s="43"/>
      <c r="L479" s="47"/>
      <c r="M479" s="233"/>
      <c r="N479" s="234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186</v>
      </c>
      <c r="AU479" s="20" t="s">
        <v>184</v>
      </c>
    </row>
    <row r="480" s="2" customFormat="1">
      <c r="A480" s="41"/>
      <c r="B480" s="42"/>
      <c r="C480" s="43"/>
      <c r="D480" s="230" t="s">
        <v>239</v>
      </c>
      <c r="E480" s="43"/>
      <c r="F480" s="246" t="s">
        <v>742</v>
      </c>
      <c r="G480" s="43"/>
      <c r="H480" s="43"/>
      <c r="I480" s="232"/>
      <c r="J480" s="43"/>
      <c r="K480" s="43"/>
      <c r="L480" s="47"/>
      <c r="M480" s="233"/>
      <c r="N480" s="234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239</v>
      </c>
      <c r="AU480" s="20" t="s">
        <v>184</v>
      </c>
    </row>
    <row r="481" s="2" customFormat="1" ht="16.5" customHeight="1">
      <c r="A481" s="41"/>
      <c r="B481" s="42"/>
      <c r="C481" s="217" t="s">
        <v>743</v>
      </c>
      <c r="D481" s="217" t="s">
        <v>179</v>
      </c>
      <c r="E481" s="218" t="s">
        <v>744</v>
      </c>
      <c r="F481" s="219" t="s">
        <v>745</v>
      </c>
      <c r="G481" s="220" t="s">
        <v>182</v>
      </c>
      <c r="H481" s="221">
        <v>563.5</v>
      </c>
      <c r="I481" s="222"/>
      <c r="J481" s="223">
        <f>ROUND(I481*H481,2)</f>
        <v>0</v>
      </c>
      <c r="K481" s="219" t="s">
        <v>196</v>
      </c>
      <c r="L481" s="47"/>
      <c r="M481" s="224" t="s">
        <v>19</v>
      </c>
      <c r="N481" s="225" t="s">
        <v>43</v>
      </c>
      <c r="O481" s="87"/>
      <c r="P481" s="226">
        <f>O481*H481</f>
        <v>0</v>
      </c>
      <c r="Q481" s="226">
        <v>0</v>
      </c>
      <c r="R481" s="226">
        <f>Q481*H481</f>
        <v>0</v>
      </c>
      <c r="S481" s="226">
        <v>0</v>
      </c>
      <c r="T481" s="227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28" t="s">
        <v>184</v>
      </c>
      <c r="AT481" s="228" t="s">
        <v>179</v>
      </c>
      <c r="AU481" s="228" t="s">
        <v>184</v>
      </c>
      <c r="AY481" s="20" t="s">
        <v>177</v>
      </c>
      <c r="BE481" s="229">
        <f>IF(N481="základní",J481,0)</f>
        <v>0</v>
      </c>
      <c r="BF481" s="229">
        <f>IF(N481="snížená",J481,0)</f>
        <v>0</v>
      </c>
      <c r="BG481" s="229">
        <f>IF(N481="zákl. přenesená",J481,0)</f>
        <v>0</v>
      </c>
      <c r="BH481" s="229">
        <f>IF(N481="sníž. přenesená",J481,0)</f>
        <v>0</v>
      </c>
      <c r="BI481" s="229">
        <f>IF(N481="nulová",J481,0)</f>
        <v>0</v>
      </c>
      <c r="BJ481" s="20" t="s">
        <v>80</v>
      </c>
      <c r="BK481" s="229">
        <f>ROUND(I481*H481,2)</f>
        <v>0</v>
      </c>
      <c r="BL481" s="20" t="s">
        <v>184</v>
      </c>
      <c r="BM481" s="228" t="s">
        <v>746</v>
      </c>
    </row>
    <row r="482" s="2" customFormat="1">
      <c r="A482" s="41"/>
      <c r="B482" s="42"/>
      <c r="C482" s="43"/>
      <c r="D482" s="230" t="s">
        <v>186</v>
      </c>
      <c r="E482" s="43"/>
      <c r="F482" s="231" t="s">
        <v>745</v>
      </c>
      <c r="G482" s="43"/>
      <c r="H482" s="43"/>
      <c r="I482" s="232"/>
      <c r="J482" s="43"/>
      <c r="K482" s="43"/>
      <c r="L482" s="47"/>
      <c r="M482" s="233"/>
      <c r="N482" s="234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186</v>
      </c>
      <c r="AU482" s="20" t="s">
        <v>184</v>
      </c>
    </row>
    <row r="483" s="2" customFormat="1">
      <c r="A483" s="41"/>
      <c r="B483" s="42"/>
      <c r="C483" s="43"/>
      <c r="D483" s="230" t="s">
        <v>239</v>
      </c>
      <c r="E483" s="43"/>
      <c r="F483" s="246" t="s">
        <v>747</v>
      </c>
      <c r="G483" s="43"/>
      <c r="H483" s="43"/>
      <c r="I483" s="232"/>
      <c r="J483" s="43"/>
      <c r="K483" s="43"/>
      <c r="L483" s="47"/>
      <c r="M483" s="233"/>
      <c r="N483" s="234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239</v>
      </c>
      <c r="AU483" s="20" t="s">
        <v>184</v>
      </c>
    </row>
    <row r="484" s="12" customFormat="1" ht="22.8" customHeight="1">
      <c r="A484" s="12"/>
      <c r="B484" s="201"/>
      <c r="C484" s="202"/>
      <c r="D484" s="203" t="s">
        <v>71</v>
      </c>
      <c r="E484" s="215" t="s">
        <v>206</v>
      </c>
      <c r="F484" s="215" t="s">
        <v>748</v>
      </c>
      <c r="G484" s="202"/>
      <c r="H484" s="202"/>
      <c r="I484" s="205"/>
      <c r="J484" s="216">
        <f>BK484</f>
        <v>0</v>
      </c>
      <c r="K484" s="202"/>
      <c r="L484" s="207"/>
      <c r="M484" s="208"/>
      <c r="N484" s="209"/>
      <c r="O484" s="209"/>
      <c r="P484" s="210">
        <f>P485+P491</f>
        <v>0</v>
      </c>
      <c r="Q484" s="209"/>
      <c r="R484" s="210">
        <f>R485+R491</f>
        <v>11.281816000000001</v>
      </c>
      <c r="S484" s="209"/>
      <c r="T484" s="211">
        <f>T485+T491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12" t="s">
        <v>80</v>
      </c>
      <c r="AT484" s="213" t="s">
        <v>71</v>
      </c>
      <c r="AU484" s="213" t="s">
        <v>80</v>
      </c>
      <c r="AY484" s="212" t="s">
        <v>177</v>
      </c>
      <c r="BK484" s="214">
        <f>BK485+BK491</f>
        <v>0</v>
      </c>
    </row>
    <row r="485" s="12" customFormat="1" ht="20.88" customHeight="1">
      <c r="A485" s="12"/>
      <c r="B485" s="201"/>
      <c r="C485" s="202"/>
      <c r="D485" s="203" t="s">
        <v>71</v>
      </c>
      <c r="E485" s="215" t="s">
        <v>503</v>
      </c>
      <c r="F485" s="215" t="s">
        <v>749</v>
      </c>
      <c r="G485" s="202"/>
      <c r="H485" s="202"/>
      <c r="I485" s="205"/>
      <c r="J485" s="216">
        <f>BK485</f>
        <v>0</v>
      </c>
      <c r="K485" s="202"/>
      <c r="L485" s="207"/>
      <c r="M485" s="208"/>
      <c r="N485" s="209"/>
      <c r="O485" s="209"/>
      <c r="P485" s="210">
        <f>SUM(P486:P490)</f>
        <v>0</v>
      </c>
      <c r="Q485" s="209"/>
      <c r="R485" s="210">
        <f>SUM(R486:R490)</f>
        <v>0.049815999999999999</v>
      </c>
      <c r="S485" s="209"/>
      <c r="T485" s="211">
        <f>SUM(T486:T490)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2" t="s">
        <v>80</v>
      </c>
      <c r="AT485" s="213" t="s">
        <v>71</v>
      </c>
      <c r="AU485" s="213" t="s">
        <v>82</v>
      </c>
      <c r="AY485" s="212" t="s">
        <v>177</v>
      </c>
      <c r="BK485" s="214">
        <f>SUM(BK486:BK490)</f>
        <v>0</v>
      </c>
    </row>
    <row r="486" s="2" customFormat="1" ht="16.5" customHeight="1">
      <c r="A486" s="41"/>
      <c r="B486" s="42"/>
      <c r="C486" s="217" t="s">
        <v>750</v>
      </c>
      <c r="D486" s="217" t="s">
        <v>179</v>
      </c>
      <c r="E486" s="218" t="s">
        <v>751</v>
      </c>
      <c r="F486" s="219" t="s">
        <v>752</v>
      </c>
      <c r="G486" s="220" t="s">
        <v>195</v>
      </c>
      <c r="H486" s="221">
        <v>1</v>
      </c>
      <c r="I486" s="222"/>
      <c r="J486" s="223">
        <f>ROUND(I486*H486,2)</f>
        <v>0</v>
      </c>
      <c r="K486" s="219" t="s">
        <v>183</v>
      </c>
      <c r="L486" s="47"/>
      <c r="M486" s="224" t="s">
        <v>19</v>
      </c>
      <c r="N486" s="225" t="s">
        <v>43</v>
      </c>
      <c r="O486" s="87"/>
      <c r="P486" s="226">
        <f>O486*H486</f>
        <v>0</v>
      </c>
      <c r="Q486" s="226">
        <v>0.041500000000000002</v>
      </c>
      <c r="R486" s="226">
        <f>Q486*H486</f>
        <v>0.041500000000000002</v>
      </c>
      <c r="S486" s="226">
        <v>0</v>
      </c>
      <c r="T486" s="227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28" t="s">
        <v>184</v>
      </c>
      <c r="AT486" s="228" t="s">
        <v>179</v>
      </c>
      <c r="AU486" s="228" t="s">
        <v>101</v>
      </c>
      <c r="AY486" s="20" t="s">
        <v>177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20" t="s">
        <v>80</v>
      </c>
      <c r="BK486" s="229">
        <f>ROUND(I486*H486,2)</f>
        <v>0</v>
      </c>
      <c r="BL486" s="20" t="s">
        <v>184</v>
      </c>
      <c r="BM486" s="228" t="s">
        <v>753</v>
      </c>
    </row>
    <row r="487" s="2" customFormat="1">
      <c r="A487" s="41"/>
      <c r="B487" s="42"/>
      <c r="C487" s="43"/>
      <c r="D487" s="230" t="s">
        <v>186</v>
      </c>
      <c r="E487" s="43"/>
      <c r="F487" s="231" t="s">
        <v>754</v>
      </c>
      <c r="G487" s="43"/>
      <c r="H487" s="43"/>
      <c r="I487" s="232"/>
      <c r="J487" s="43"/>
      <c r="K487" s="43"/>
      <c r="L487" s="47"/>
      <c r="M487" s="233"/>
      <c r="N487" s="234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186</v>
      </c>
      <c r="AU487" s="20" t="s">
        <v>101</v>
      </c>
    </row>
    <row r="488" s="2" customFormat="1" ht="16.5" customHeight="1">
      <c r="A488" s="41"/>
      <c r="B488" s="42"/>
      <c r="C488" s="217" t="s">
        <v>755</v>
      </c>
      <c r="D488" s="217" t="s">
        <v>179</v>
      </c>
      <c r="E488" s="218" t="s">
        <v>756</v>
      </c>
      <c r="F488" s="219" t="s">
        <v>757</v>
      </c>
      <c r="G488" s="220" t="s">
        <v>345</v>
      </c>
      <c r="H488" s="221">
        <v>5.5439999999999996</v>
      </c>
      <c r="I488" s="222"/>
      <c r="J488" s="223">
        <f>ROUND(I488*H488,2)</f>
        <v>0</v>
      </c>
      <c r="K488" s="219" t="s">
        <v>183</v>
      </c>
      <c r="L488" s="47"/>
      <c r="M488" s="224" t="s">
        <v>19</v>
      </c>
      <c r="N488" s="225" t="s">
        <v>43</v>
      </c>
      <c r="O488" s="87"/>
      <c r="P488" s="226">
        <f>O488*H488</f>
        <v>0</v>
      </c>
      <c r="Q488" s="226">
        <v>0.0015</v>
      </c>
      <c r="R488" s="226">
        <f>Q488*H488</f>
        <v>0.0083159999999999987</v>
      </c>
      <c r="S488" s="226">
        <v>0</v>
      </c>
      <c r="T488" s="227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28" t="s">
        <v>184</v>
      </c>
      <c r="AT488" s="228" t="s">
        <v>179</v>
      </c>
      <c r="AU488" s="228" t="s">
        <v>101</v>
      </c>
      <c r="AY488" s="20" t="s">
        <v>177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20" t="s">
        <v>80</v>
      </c>
      <c r="BK488" s="229">
        <f>ROUND(I488*H488,2)</f>
        <v>0</v>
      </c>
      <c r="BL488" s="20" t="s">
        <v>184</v>
      </c>
      <c r="BM488" s="228" t="s">
        <v>758</v>
      </c>
    </row>
    <row r="489" s="2" customFormat="1">
      <c r="A489" s="41"/>
      <c r="B489" s="42"/>
      <c r="C489" s="43"/>
      <c r="D489" s="230" t="s">
        <v>186</v>
      </c>
      <c r="E489" s="43"/>
      <c r="F489" s="231" t="s">
        <v>759</v>
      </c>
      <c r="G489" s="43"/>
      <c r="H489" s="43"/>
      <c r="I489" s="232"/>
      <c r="J489" s="43"/>
      <c r="K489" s="43"/>
      <c r="L489" s="47"/>
      <c r="M489" s="233"/>
      <c r="N489" s="234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186</v>
      </c>
      <c r="AU489" s="20" t="s">
        <v>101</v>
      </c>
    </row>
    <row r="490" s="13" customFormat="1">
      <c r="A490" s="13"/>
      <c r="B490" s="235"/>
      <c r="C490" s="236"/>
      <c r="D490" s="230" t="s">
        <v>188</v>
      </c>
      <c r="E490" s="237" t="s">
        <v>19</v>
      </c>
      <c r="F490" s="238" t="s">
        <v>760</v>
      </c>
      <c r="G490" s="236"/>
      <c r="H490" s="239">
        <v>5.5439999999999996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5" t="s">
        <v>188</v>
      </c>
      <c r="AU490" s="245" t="s">
        <v>101</v>
      </c>
      <c r="AV490" s="13" t="s">
        <v>82</v>
      </c>
      <c r="AW490" s="13" t="s">
        <v>33</v>
      </c>
      <c r="AX490" s="13" t="s">
        <v>80</v>
      </c>
      <c r="AY490" s="245" t="s">
        <v>177</v>
      </c>
    </row>
    <row r="491" s="12" customFormat="1" ht="20.88" customHeight="1">
      <c r="A491" s="12"/>
      <c r="B491" s="201"/>
      <c r="C491" s="202"/>
      <c r="D491" s="203" t="s">
        <v>71</v>
      </c>
      <c r="E491" s="215" t="s">
        <v>513</v>
      </c>
      <c r="F491" s="215" t="s">
        <v>761</v>
      </c>
      <c r="G491" s="202"/>
      <c r="H491" s="202"/>
      <c r="I491" s="205"/>
      <c r="J491" s="216">
        <f>BK491</f>
        <v>0</v>
      </c>
      <c r="K491" s="202"/>
      <c r="L491" s="207"/>
      <c r="M491" s="208"/>
      <c r="N491" s="209"/>
      <c r="O491" s="209"/>
      <c r="P491" s="210">
        <f>SUM(P492:P493)</f>
        <v>0</v>
      </c>
      <c r="Q491" s="209"/>
      <c r="R491" s="210">
        <f>SUM(R492:R493)</f>
        <v>11.232000000000001</v>
      </c>
      <c r="S491" s="209"/>
      <c r="T491" s="211">
        <f>SUM(T492:T493)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2" t="s">
        <v>80</v>
      </c>
      <c r="AT491" s="213" t="s">
        <v>71</v>
      </c>
      <c r="AU491" s="213" t="s">
        <v>82</v>
      </c>
      <c r="AY491" s="212" t="s">
        <v>177</v>
      </c>
      <c r="BK491" s="214">
        <f>SUM(BK492:BK493)</f>
        <v>0</v>
      </c>
    </row>
    <row r="492" s="2" customFormat="1" ht="16.5" customHeight="1">
      <c r="A492" s="41"/>
      <c r="B492" s="42"/>
      <c r="C492" s="217" t="s">
        <v>762</v>
      </c>
      <c r="D492" s="217" t="s">
        <v>179</v>
      </c>
      <c r="E492" s="218" t="s">
        <v>763</v>
      </c>
      <c r="F492" s="219" t="s">
        <v>764</v>
      </c>
      <c r="G492" s="220" t="s">
        <v>222</v>
      </c>
      <c r="H492" s="221">
        <v>5.2000000000000002</v>
      </c>
      <c r="I492" s="222"/>
      <c r="J492" s="223">
        <f>ROUND(I492*H492,2)</f>
        <v>0</v>
      </c>
      <c r="K492" s="219" t="s">
        <v>183</v>
      </c>
      <c r="L492" s="47"/>
      <c r="M492" s="224" t="s">
        <v>19</v>
      </c>
      <c r="N492" s="225" t="s">
        <v>43</v>
      </c>
      <c r="O492" s="87"/>
      <c r="P492" s="226">
        <f>O492*H492</f>
        <v>0</v>
      </c>
      <c r="Q492" s="226">
        <v>2.1600000000000001</v>
      </c>
      <c r="R492" s="226">
        <f>Q492*H492</f>
        <v>11.232000000000001</v>
      </c>
      <c r="S492" s="226">
        <v>0</v>
      </c>
      <c r="T492" s="227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8" t="s">
        <v>184</v>
      </c>
      <c r="AT492" s="228" t="s">
        <v>179</v>
      </c>
      <c r="AU492" s="228" t="s">
        <v>101</v>
      </c>
      <c r="AY492" s="20" t="s">
        <v>177</v>
      </c>
      <c r="BE492" s="229">
        <f>IF(N492="základní",J492,0)</f>
        <v>0</v>
      </c>
      <c r="BF492" s="229">
        <f>IF(N492="snížená",J492,0)</f>
        <v>0</v>
      </c>
      <c r="BG492" s="229">
        <f>IF(N492="zákl. přenesená",J492,0)</f>
        <v>0</v>
      </c>
      <c r="BH492" s="229">
        <f>IF(N492="sníž. přenesená",J492,0)</f>
        <v>0</v>
      </c>
      <c r="BI492" s="229">
        <f>IF(N492="nulová",J492,0)</f>
        <v>0</v>
      </c>
      <c r="BJ492" s="20" t="s">
        <v>80</v>
      </c>
      <c r="BK492" s="229">
        <f>ROUND(I492*H492,2)</f>
        <v>0</v>
      </c>
      <c r="BL492" s="20" t="s">
        <v>184</v>
      </c>
      <c r="BM492" s="228" t="s">
        <v>327</v>
      </c>
    </row>
    <row r="493" s="2" customFormat="1">
      <c r="A493" s="41"/>
      <c r="B493" s="42"/>
      <c r="C493" s="43"/>
      <c r="D493" s="230" t="s">
        <v>186</v>
      </c>
      <c r="E493" s="43"/>
      <c r="F493" s="231" t="s">
        <v>765</v>
      </c>
      <c r="G493" s="43"/>
      <c r="H493" s="43"/>
      <c r="I493" s="232"/>
      <c r="J493" s="43"/>
      <c r="K493" s="43"/>
      <c r="L493" s="47"/>
      <c r="M493" s="233"/>
      <c r="N493" s="234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186</v>
      </c>
      <c r="AU493" s="20" t="s">
        <v>101</v>
      </c>
    </row>
    <row r="494" s="12" customFormat="1" ht="22.8" customHeight="1">
      <c r="A494" s="12"/>
      <c r="B494" s="201"/>
      <c r="C494" s="202"/>
      <c r="D494" s="203" t="s">
        <v>71</v>
      </c>
      <c r="E494" s="215" t="s">
        <v>219</v>
      </c>
      <c r="F494" s="215" t="s">
        <v>766</v>
      </c>
      <c r="G494" s="202"/>
      <c r="H494" s="202"/>
      <c r="I494" s="205"/>
      <c r="J494" s="216">
        <f>BK494</f>
        <v>0</v>
      </c>
      <c r="K494" s="202"/>
      <c r="L494" s="207"/>
      <c r="M494" s="208"/>
      <c r="N494" s="209"/>
      <c r="O494" s="209"/>
      <c r="P494" s="210">
        <f>P495+P503+P518+P522+P531</f>
        <v>0</v>
      </c>
      <c r="Q494" s="209"/>
      <c r="R494" s="210">
        <f>R495+R503+R518+R522+R531</f>
        <v>0.080582000000000015</v>
      </c>
      <c r="S494" s="209"/>
      <c r="T494" s="211">
        <f>T495+T503+T518+T522+T531</f>
        <v>0.90226399999999995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12" t="s">
        <v>80</v>
      </c>
      <c r="AT494" s="213" t="s">
        <v>71</v>
      </c>
      <c r="AU494" s="213" t="s">
        <v>80</v>
      </c>
      <c r="AY494" s="212" t="s">
        <v>177</v>
      </c>
      <c r="BK494" s="214">
        <f>BK495+BK503+BK518+BK522+BK531</f>
        <v>0</v>
      </c>
    </row>
    <row r="495" s="12" customFormat="1" ht="20.88" customHeight="1">
      <c r="A495" s="12"/>
      <c r="B495" s="201"/>
      <c r="C495" s="202"/>
      <c r="D495" s="203" t="s">
        <v>71</v>
      </c>
      <c r="E495" s="215" t="s">
        <v>416</v>
      </c>
      <c r="F495" s="215" t="s">
        <v>767</v>
      </c>
      <c r="G495" s="202"/>
      <c r="H495" s="202"/>
      <c r="I495" s="205"/>
      <c r="J495" s="216">
        <f>BK495</f>
        <v>0</v>
      </c>
      <c r="K495" s="202"/>
      <c r="L495" s="207"/>
      <c r="M495" s="208"/>
      <c r="N495" s="209"/>
      <c r="O495" s="209"/>
      <c r="P495" s="210">
        <f>SUM(P496:P502)</f>
        <v>0</v>
      </c>
      <c r="Q495" s="209"/>
      <c r="R495" s="210">
        <f>SUM(R496:R502)</f>
        <v>0</v>
      </c>
      <c r="S495" s="209"/>
      <c r="T495" s="211">
        <f>SUM(T496:T502)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2" t="s">
        <v>80</v>
      </c>
      <c r="AT495" s="213" t="s">
        <v>71</v>
      </c>
      <c r="AU495" s="213" t="s">
        <v>82</v>
      </c>
      <c r="AY495" s="212" t="s">
        <v>177</v>
      </c>
      <c r="BK495" s="214">
        <f>SUM(BK496:BK502)</f>
        <v>0</v>
      </c>
    </row>
    <row r="496" s="2" customFormat="1" ht="16.5" customHeight="1">
      <c r="A496" s="41"/>
      <c r="B496" s="42"/>
      <c r="C496" s="217" t="s">
        <v>768</v>
      </c>
      <c r="D496" s="217" t="s">
        <v>179</v>
      </c>
      <c r="E496" s="218" t="s">
        <v>769</v>
      </c>
      <c r="F496" s="219" t="s">
        <v>770</v>
      </c>
      <c r="G496" s="220" t="s">
        <v>698</v>
      </c>
      <c r="H496" s="221">
        <v>2</v>
      </c>
      <c r="I496" s="222"/>
      <c r="J496" s="223">
        <f>ROUND(I496*H496,2)</f>
        <v>0</v>
      </c>
      <c r="K496" s="219" t="s">
        <v>183</v>
      </c>
      <c r="L496" s="47"/>
      <c r="M496" s="224" t="s">
        <v>19</v>
      </c>
      <c r="N496" s="225" t="s">
        <v>43</v>
      </c>
      <c r="O496" s="87"/>
      <c r="P496" s="226">
        <f>O496*H496</f>
        <v>0</v>
      </c>
      <c r="Q496" s="226">
        <v>0</v>
      </c>
      <c r="R496" s="226">
        <f>Q496*H496</f>
        <v>0</v>
      </c>
      <c r="S496" s="226">
        <v>0</v>
      </c>
      <c r="T496" s="227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8" t="s">
        <v>184</v>
      </c>
      <c r="AT496" s="228" t="s">
        <v>179</v>
      </c>
      <c r="AU496" s="228" t="s">
        <v>101</v>
      </c>
      <c r="AY496" s="20" t="s">
        <v>177</v>
      </c>
      <c r="BE496" s="229">
        <f>IF(N496="základní",J496,0)</f>
        <v>0</v>
      </c>
      <c r="BF496" s="229">
        <f>IF(N496="snížená",J496,0)</f>
        <v>0</v>
      </c>
      <c r="BG496" s="229">
        <f>IF(N496="zákl. přenesená",J496,0)</f>
        <v>0</v>
      </c>
      <c r="BH496" s="229">
        <f>IF(N496="sníž. přenesená",J496,0)</f>
        <v>0</v>
      </c>
      <c r="BI496" s="229">
        <f>IF(N496="nulová",J496,0)</f>
        <v>0</v>
      </c>
      <c r="BJ496" s="20" t="s">
        <v>80</v>
      </c>
      <c r="BK496" s="229">
        <f>ROUND(I496*H496,2)</f>
        <v>0</v>
      </c>
      <c r="BL496" s="20" t="s">
        <v>184</v>
      </c>
      <c r="BM496" s="228" t="s">
        <v>771</v>
      </c>
    </row>
    <row r="497" s="2" customFormat="1">
      <c r="A497" s="41"/>
      <c r="B497" s="42"/>
      <c r="C497" s="43"/>
      <c r="D497" s="230" t="s">
        <v>186</v>
      </c>
      <c r="E497" s="43"/>
      <c r="F497" s="231" t="s">
        <v>772</v>
      </c>
      <c r="G497" s="43"/>
      <c r="H497" s="43"/>
      <c r="I497" s="232"/>
      <c r="J497" s="43"/>
      <c r="K497" s="43"/>
      <c r="L497" s="47"/>
      <c r="M497" s="233"/>
      <c r="N497" s="23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186</v>
      </c>
      <c r="AU497" s="20" t="s">
        <v>101</v>
      </c>
    </row>
    <row r="498" s="2" customFormat="1" ht="16.5" customHeight="1">
      <c r="A498" s="41"/>
      <c r="B498" s="42"/>
      <c r="C498" s="217" t="s">
        <v>773</v>
      </c>
      <c r="D498" s="217" t="s">
        <v>179</v>
      </c>
      <c r="E498" s="218" t="s">
        <v>774</v>
      </c>
      <c r="F498" s="219" t="s">
        <v>775</v>
      </c>
      <c r="G498" s="220" t="s">
        <v>698</v>
      </c>
      <c r="H498" s="221">
        <v>60</v>
      </c>
      <c r="I498" s="222"/>
      <c r="J498" s="223">
        <f>ROUND(I498*H498,2)</f>
        <v>0</v>
      </c>
      <c r="K498" s="219" t="s">
        <v>183</v>
      </c>
      <c r="L498" s="47"/>
      <c r="M498" s="224" t="s">
        <v>19</v>
      </c>
      <c r="N498" s="225" t="s">
        <v>43</v>
      </c>
      <c r="O498" s="87"/>
      <c r="P498" s="226">
        <f>O498*H498</f>
        <v>0</v>
      </c>
      <c r="Q498" s="226">
        <v>0</v>
      </c>
      <c r="R498" s="226">
        <f>Q498*H498</f>
        <v>0</v>
      </c>
      <c r="S498" s="226">
        <v>0</v>
      </c>
      <c r="T498" s="227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28" t="s">
        <v>184</v>
      </c>
      <c r="AT498" s="228" t="s">
        <v>179</v>
      </c>
      <c r="AU498" s="228" t="s">
        <v>101</v>
      </c>
      <c r="AY498" s="20" t="s">
        <v>177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20" t="s">
        <v>80</v>
      </c>
      <c r="BK498" s="229">
        <f>ROUND(I498*H498,2)</f>
        <v>0</v>
      </c>
      <c r="BL498" s="20" t="s">
        <v>184</v>
      </c>
      <c r="BM498" s="228" t="s">
        <v>776</v>
      </c>
    </row>
    <row r="499" s="2" customFormat="1">
      <c r="A499" s="41"/>
      <c r="B499" s="42"/>
      <c r="C499" s="43"/>
      <c r="D499" s="230" t="s">
        <v>186</v>
      </c>
      <c r="E499" s="43"/>
      <c r="F499" s="231" t="s">
        <v>777</v>
      </c>
      <c r="G499" s="43"/>
      <c r="H499" s="43"/>
      <c r="I499" s="232"/>
      <c r="J499" s="43"/>
      <c r="K499" s="43"/>
      <c r="L499" s="47"/>
      <c r="M499" s="233"/>
      <c r="N499" s="234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186</v>
      </c>
      <c r="AU499" s="20" t="s">
        <v>101</v>
      </c>
    </row>
    <row r="500" s="13" customFormat="1">
      <c r="A500" s="13"/>
      <c r="B500" s="235"/>
      <c r="C500" s="236"/>
      <c r="D500" s="230" t="s">
        <v>188</v>
      </c>
      <c r="E500" s="236"/>
      <c r="F500" s="238" t="s">
        <v>778</v>
      </c>
      <c r="G500" s="236"/>
      <c r="H500" s="239">
        <v>60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5" t="s">
        <v>188</v>
      </c>
      <c r="AU500" s="245" t="s">
        <v>101</v>
      </c>
      <c r="AV500" s="13" t="s">
        <v>82</v>
      </c>
      <c r="AW500" s="13" t="s">
        <v>4</v>
      </c>
      <c r="AX500" s="13" t="s">
        <v>80</v>
      </c>
      <c r="AY500" s="245" t="s">
        <v>177</v>
      </c>
    </row>
    <row r="501" s="2" customFormat="1" ht="16.5" customHeight="1">
      <c r="A501" s="41"/>
      <c r="B501" s="42"/>
      <c r="C501" s="217" t="s">
        <v>779</v>
      </c>
      <c r="D501" s="217" t="s">
        <v>179</v>
      </c>
      <c r="E501" s="218" t="s">
        <v>780</v>
      </c>
      <c r="F501" s="219" t="s">
        <v>781</v>
      </c>
      <c r="G501" s="220" t="s">
        <v>698</v>
      </c>
      <c r="H501" s="221">
        <v>2</v>
      </c>
      <c r="I501" s="222"/>
      <c r="J501" s="223">
        <f>ROUND(I501*H501,2)</f>
        <v>0</v>
      </c>
      <c r="K501" s="219" t="s">
        <v>183</v>
      </c>
      <c r="L501" s="47"/>
      <c r="M501" s="224" t="s">
        <v>19</v>
      </c>
      <c r="N501" s="225" t="s">
        <v>43</v>
      </c>
      <c r="O501" s="87"/>
      <c r="P501" s="226">
        <f>O501*H501</f>
        <v>0</v>
      </c>
      <c r="Q501" s="226">
        <v>0</v>
      </c>
      <c r="R501" s="226">
        <f>Q501*H501</f>
        <v>0</v>
      </c>
      <c r="S501" s="226">
        <v>0</v>
      </c>
      <c r="T501" s="227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8" t="s">
        <v>184</v>
      </c>
      <c r="AT501" s="228" t="s">
        <v>179</v>
      </c>
      <c r="AU501" s="228" t="s">
        <v>101</v>
      </c>
      <c r="AY501" s="20" t="s">
        <v>177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20" t="s">
        <v>80</v>
      </c>
      <c r="BK501" s="229">
        <f>ROUND(I501*H501,2)</f>
        <v>0</v>
      </c>
      <c r="BL501" s="20" t="s">
        <v>184</v>
      </c>
      <c r="BM501" s="228" t="s">
        <v>782</v>
      </c>
    </row>
    <row r="502" s="2" customFormat="1">
      <c r="A502" s="41"/>
      <c r="B502" s="42"/>
      <c r="C502" s="43"/>
      <c r="D502" s="230" t="s">
        <v>186</v>
      </c>
      <c r="E502" s="43"/>
      <c r="F502" s="231" t="s">
        <v>783</v>
      </c>
      <c r="G502" s="43"/>
      <c r="H502" s="43"/>
      <c r="I502" s="232"/>
      <c r="J502" s="43"/>
      <c r="K502" s="43"/>
      <c r="L502" s="47"/>
      <c r="M502" s="233"/>
      <c r="N502" s="234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186</v>
      </c>
      <c r="AU502" s="20" t="s">
        <v>101</v>
      </c>
    </row>
    <row r="503" s="12" customFormat="1" ht="20.88" customHeight="1">
      <c r="A503" s="12"/>
      <c r="B503" s="201"/>
      <c r="C503" s="202"/>
      <c r="D503" s="203" t="s">
        <v>71</v>
      </c>
      <c r="E503" s="215" t="s">
        <v>668</v>
      </c>
      <c r="F503" s="215" t="s">
        <v>784</v>
      </c>
      <c r="G503" s="202"/>
      <c r="H503" s="202"/>
      <c r="I503" s="205"/>
      <c r="J503" s="216">
        <f>BK503</f>
        <v>0</v>
      </c>
      <c r="K503" s="202"/>
      <c r="L503" s="207"/>
      <c r="M503" s="208"/>
      <c r="N503" s="209"/>
      <c r="O503" s="209"/>
      <c r="P503" s="210">
        <f>SUM(P504:P517)</f>
        <v>0</v>
      </c>
      <c r="Q503" s="209"/>
      <c r="R503" s="210">
        <f>SUM(R504:R517)</f>
        <v>0.080582000000000015</v>
      </c>
      <c r="S503" s="209"/>
      <c r="T503" s="211">
        <f>SUM(T504:T517)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12" t="s">
        <v>80</v>
      </c>
      <c r="AT503" s="213" t="s">
        <v>71</v>
      </c>
      <c r="AU503" s="213" t="s">
        <v>82</v>
      </c>
      <c r="AY503" s="212" t="s">
        <v>177</v>
      </c>
      <c r="BK503" s="214">
        <f>SUM(BK504:BK517)</f>
        <v>0</v>
      </c>
    </row>
    <row r="504" s="2" customFormat="1" ht="16.5" customHeight="1">
      <c r="A504" s="41"/>
      <c r="B504" s="42"/>
      <c r="C504" s="217" t="s">
        <v>785</v>
      </c>
      <c r="D504" s="217" t="s">
        <v>179</v>
      </c>
      <c r="E504" s="218" t="s">
        <v>786</v>
      </c>
      <c r="F504" s="219" t="s">
        <v>787</v>
      </c>
      <c r="G504" s="220" t="s">
        <v>182</v>
      </c>
      <c r="H504" s="221">
        <v>187.55000000000001</v>
      </c>
      <c r="I504" s="222"/>
      <c r="J504" s="223">
        <f>ROUND(I504*H504,2)</f>
        <v>0</v>
      </c>
      <c r="K504" s="219" t="s">
        <v>183</v>
      </c>
      <c r="L504" s="47"/>
      <c r="M504" s="224" t="s">
        <v>19</v>
      </c>
      <c r="N504" s="225" t="s">
        <v>43</v>
      </c>
      <c r="O504" s="87"/>
      <c r="P504" s="226">
        <f>O504*H504</f>
        <v>0</v>
      </c>
      <c r="Q504" s="226">
        <v>4.0000000000000003E-05</v>
      </c>
      <c r="R504" s="226">
        <f>Q504*H504</f>
        <v>0.0075020000000000009</v>
      </c>
      <c r="S504" s="226">
        <v>0</v>
      </c>
      <c r="T504" s="227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8" t="s">
        <v>184</v>
      </c>
      <c r="AT504" s="228" t="s">
        <v>179</v>
      </c>
      <c r="AU504" s="228" t="s">
        <v>101</v>
      </c>
      <c r="AY504" s="20" t="s">
        <v>177</v>
      </c>
      <c r="BE504" s="229">
        <f>IF(N504="základní",J504,0)</f>
        <v>0</v>
      </c>
      <c r="BF504" s="229">
        <f>IF(N504="snížená",J504,0)</f>
        <v>0</v>
      </c>
      <c r="BG504" s="229">
        <f>IF(N504="zákl. přenesená",J504,0)</f>
        <v>0</v>
      </c>
      <c r="BH504" s="229">
        <f>IF(N504="sníž. přenesená",J504,0)</f>
        <v>0</v>
      </c>
      <c r="BI504" s="229">
        <f>IF(N504="nulová",J504,0)</f>
        <v>0</v>
      </c>
      <c r="BJ504" s="20" t="s">
        <v>80</v>
      </c>
      <c r="BK504" s="229">
        <f>ROUND(I504*H504,2)</f>
        <v>0</v>
      </c>
      <c r="BL504" s="20" t="s">
        <v>184</v>
      </c>
      <c r="BM504" s="228" t="s">
        <v>788</v>
      </c>
    </row>
    <row r="505" s="2" customFormat="1">
      <c r="A505" s="41"/>
      <c r="B505" s="42"/>
      <c r="C505" s="43"/>
      <c r="D505" s="230" t="s">
        <v>186</v>
      </c>
      <c r="E505" s="43"/>
      <c r="F505" s="231" t="s">
        <v>789</v>
      </c>
      <c r="G505" s="43"/>
      <c r="H505" s="43"/>
      <c r="I505" s="232"/>
      <c r="J505" s="43"/>
      <c r="K505" s="43"/>
      <c r="L505" s="47"/>
      <c r="M505" s="233"/>
      <c r="N505" s="23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186</v>
      </c>
      <c r="AU505" s="20" t="s">
        <v>101</v>
      </c>
    </row>
    <row r="506" s="14" customFormat="1">
      <c r="A506" s="14"/>
      <c r="B506" s="247"/>
      <c r="C506" s="248"/>
      <c r="D506" s="230" t="s">
        <v>188</v>
      </c>
      <c r="E506" s="249" t="s">
        <v>19</v>
      </c>
      <c r="F506" s="250" t="s">
        <v>790</v>
      </c>
      <c r="G506" s="248"/>
      <c r="H506" s="249" t="s">
        <v>19</v>
      </c>
      <c r="I506" s="251"/>
      <c r="J506" s="248"/>
      <c r="K506" s="248"/>
      <c r="L506" s="252"/>
      <c r="M506" s="253"/>
      <c r="N506" s="254"/>
      <c r="O506" s="254"/>
      <c r="P506" s="254"/>
      <c r="Q506" s="254"/>
      <c r="R506" s="254"/>
      <c r="S506" s="254"/>
      <c r="T506" s="255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6" t="s">
        <v>188</v>
      </c>
      <c r="AU506" s="256" t="s">
        <v>101</v>
      </c>
      <c r="AV506" s="14" t="s">
        <v>80</v>
      </c>
      <c r="AW506" s="14" t="s">
        <v>33</v>
      </c>
      <c r="AX506" s="14" t="s">
        <v>72</v>
      </c>
      <c r="AY506" s="256" t="s">
        <v>177</v>
      </c>
    </row>
    <row r="507" s="13" customFormat="1">
      <c r="A507" s="13"/>
      <c r="B507" s="235"/>
      <c r="C507" s="236"/>
      <c r="D507" s="230" t="s">
        <v>188</v>
      </c>
      <c r="E507" s="237" t="s">
        <v>19</v>
      </c>
      <c r="F507" s="238" t="s">
        <v>791</v>
      </c>
      <c r="G507" s="236"/>
      <c r="H507" s="239">
        <v>187.55000000000001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5" t="s">
        <v>188</v>
      </c>
      <c r="AU507" s="245" t="s">
        <v>101</v>
      </c>
      <c r="AV507" s="13" t="s">
        <v>82</v>
      </c>
      <c r="AW507" s="13" t="s">
        <v>33</v>
      </c>
      <c r="AX507" s="13" t="s">
        <v>72</v>
      </c>
      <c r="AY507" s="245" t="s">
        <v>177</v>
      </c>
    </row>
    <row r="508" s="15" customFormat="1">
      <c r="A508" s="15"/>
      <c r="B508" s="257"/>
      <c r="C508" s="258"/>
      <c r="D508" s="230" t="s">
        <v>188</v>
      </c>
      <c r="E508" s="259" t="s">
        <v>19</v>
      </c>
      <c r="F508" s="260" t="s">
        <v>264</v>
      </c>
      <c r="G508" s="258"/>
      <c r="H508" s="261">
        <v>187.55000000000001</v>
      </c>
      <c r="I508" s="262"/>
      <c r="J508" s="258"/>
      <c r="K508" s="258"/>
      <c r="L508" s="263"/>
      <c r="M508" s="264"/>
      <c r="N508" s="265"/>
      <c r="O508" s="265"/>
      <c r="P508" s="265"/>
      <c r="Q508" s="265"/>
      <c r="R508" s="265"/>
      <c r="S508" s="265"/>
      <c r="T508" s="266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7" t="s">
        <v>188</v>
      </c>
      <c r="AU508" s="267" t="s">
        <v>101</v>
      </c>
      <c r="AV508" s="15" t="s">
        <v>184</v>
      </c>
      <c r="AW508" s="15" t="s">
        <v>33</v>
      </c>
      <c r="AX508" s="15" t="s">
        <v>80</v>
      </c>
      <c r="AY508" s="267" t="s">
        <v>177</v>
      </c>
    </row>
    <row r="509" s="2" customFormat="1" ht="16.5" customHeight="1">
      <c r="A509" s="41"/>
      <c r="B509" s="42"/>
      <c r="C509" s="217" t="s">
        <v>792</v>
      </c>
      <c r="D509" s="217" t="s">
        <v>179</v>
      </c>
      <c r="E509" s="218" t="s">
        <v>793</v>
      </c>
      <c r="F509" s="219" t="s">
        <v>794</v>
      </c>
      <c r="G509" s="220" t="s">
        <v>182</v>
      </c>
      <c r="H509" s="221">
        <v>91.349999999999994</v>
      </c>
      <c r="I509" s="222"/>
      <c r="J509" s="223">
        <f>ROUND(I509*H509,2)</f>
        <v>0</v>
      </c>
      <c r="K509" s="219" t="s">
        <v>183</v>
      </c>
      <c r="L509" s="47"/>
      <c r="M509" s="224" t="s">
        <v>19</v>
      </c>
      <c r="N509" s="225" t="s">
        <v>43</v>
      </c>
      <c r="O509" s="87"/>
      <c r="P509" s="226">
        <f>O509*H509</f>
        <v>0</v>
      </c>
      <c r="Q509" s="226">
        <v>0</v>
      </c>
      <c r="R509" s="226">
        <f>Q509*H509</f>
        <v>0</v>
      </c>
      <c r="S509" s="226">
        <v>0</v>
      </c>
      <c r="T509" s="227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28" t="s">
        <v>184</v>
      </c>
      <c r="AT509" s="228" t="s">
        <v>179</v>
      </c>
      <c r="AU509" s="228" t="s">
        <v>101</v>
      </c>
      <c r="AY509" s="20" t="s">
        <v>177</v>
      </c>
      <c r="BE509" s="229">
        <f>IF(N509="základní",J509,0)</f>
        <v>0</v>
      </c>
      <c r="BF509" s="229">
        <f>IF(N509="snížená",J509,0)</f>
        <v>0</v>
      </c>
      <c r="BG509" s="229">
        <f>IF(N509="zákl. přenesená",J509,0)</f>
        <v>0</v>
      </c>
      <c r="BH509" s="229">
        <f>IF(N509="sníž. přenesená",J509,0)</f>
        <v>0</v>
      </c>
      <c r="BI509" s="229">
        <f>IF(N509="nulová",J509,0)</f>
        <v>0</v>
      </c>
      <c r="BJ509" s="20" t="s">
        <v>80</v>
      </c>
      <c r="BK509" s="229">
        <f>ROUND(I509*H509,2)</f>
        <v>0</v>
      </c>
      <c r="BL509" s="20" t="s">
        <v>184</v>
      </c>
      <c r="BM509" s="228" t="s">
        <v>795</v>
      </c>
    </row>
    <row r="510" s="2" customFormat="1">
      <c r="A510" s="41"/>
      <c r="B510" s="42"/>
      <c r="C510" s="43"/>
      <c r="D510" s="230" t="s">
        <v>186</v>
      </c>
      <c r="E510" s="43"/>
      <c r="F510" s="231" t="s">
        <v>796</v>
      </c>
      <c r="G510" s="43"/>
      <c r="H510" s="43"/>
      <c r="I510" s="232"/>
      <c r="J510" s="43"/>
      <c r="K510" s="43"/>
      <c r="L510" s="47"/>
      <c r="M510" s="233"/>
      <c r="N510" s="234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186</v>
      </c>
      <c r="AU510" s="20" t="s">
        <v>101</v>
      </c>
    </row>
    <row r="511" s="14" customFormat="1">
      <c r="A511" s="14"/>
      <c r="B511" s="247"/>
      <c r="C511" s="248"/>
      <c r="D511" s="230" t="s">
        <v>188</v>
      </c>
      <c r="E511" s="249" t="s">
        <v>19</v>
      </c>
      <c r="F511" s="250" t="s">
        <v>797</v>
      </c>
      <c r="G511" s="248"/>
      <c r="H511" s="249" t="s">
        <v>19</v>
      </c>
      <c r="I511" s="251"/>
      <c r="J511" s="248"/>
      <c r="K511" s="248"/>
      <c r="L511" s="252"/>
      <c r="M511" s="253"/>
      <c r="N511" s="254"/>
      <c r="O511" s="254"/>
      <c r="P511" s="254"/>
      <c r="Q511" s="254"/>
      <c r="R511" s="254"/>
      <c r="S511" s="254"/>
      <c r="T511" s="255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6" t="s">
        <v>188</v>
      </c>
      <c r="AU511" s="256" t="s">
        <v>101</v>
      </c>
      <c r="AV511" s="14" t="s">
        <v>80</v>
      </c>
      <c r="AW511" s="14" t="s">
        <v>33</v>
      </c>
      <c r="AX511" s="14" t="s">
        <v>72</v>
      </c>
      <c r="AY511" s="256" t="s">
        <v>177</v>
      </c>
    </row>
    <row r="512" s="13" customFormat="1">
      <c r="A512" s="13"/>
      <c r="B512" s="235"/>
      <c r="C512" s="236"/>
      <c r="D512" s="230" t="s">
        <v>188</v>
      </c>
      <c r="E512" s="237" t="s">
        <v>19</v>
      </c>
      <c r="F512" s="238" t="s">
        <v>798</v>
      </c>
      <c r="G512" s="236"/>
      <c r="H512" s="239">
        <v>91.349999999999994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5" t="s">
        <v>188</v>
      </c>
      <c r="AU512" s="245" t="s">
        <v>101</v>
      </c>
      <c r="AV512" s="13" t="s">
        <v>82</v>
      </c>
      <c r="AW512" s="13" t="s">
        <v>33</v>
      </c>
      <c r="AX512" s="13" t="s">
        <v>72</v>
      </c>
      <c r="AY512" s="245" t="s">
        <v>177</v>
      </c>
    </row>
    <row r="513" s="15" customFormat="1">
      <c r="A513" s="15"/>
      <c r="B513" s="257"/>
      <c r="C513" s="258"/>
      <c r="D513" s="230" t="s">
        <v>188</v>
      </c>
      <c r="E513" s="259" t="s">
        <v>19</v>
      </c>
      <c r="F513" s="260" t="s">
        <v>264</v>
      </c>
      <c r="G513" s="258"/>
      <c r="H513" s="261">
        <v>91.349999999999994</v>
      </c>
      <c r="I513" s="262"/>
      <c r="J513" s="258"/>
      <c r="K513" s="258"/>
      <c r="L513" s="263"/>
      <c r="M513" s="264"/>
      <c r="N513" s="265"/>
      <c r="O513" s="265"/>
      <c r="P513" s="265"/>
      <c r="Q513" s="265"/>
      <c r="R513" s="265"/>
      <c r="S513" s="265"/>
      <c r="T513" s="266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7" t="s">
        <v>188</v>
      </c>
      <c r="AU513" s="267" t="s">
        <v>101</v>
      </c>
      <c r="AV513" s="15" t="s">
        <v>184</v>
      </c>
      <c r="AW513" s="15" t="s">
        <v>33</v>
      </c>
      <c r="AX513" s="15" t="s">
        <v>80</v>
      </c>
      <c r="AY513" s="267" t="s">
        <v>177</v>
      </c>
    </row>
    <row r="514" s="2" customFormat="1" ht="16.5" customHeight="1">
      <c r="A514" s="41"/>
      <c r="B514" s="42"/>
      <c r="C514" s="217" t="s">
        <v>799</v>
      </c>
      <c r="D514" s="217" t="s">
        <v>179</v>
      </c>
      <c r="E514" s="218" t="s">
        <v>800</v>
      </c>
      <c r="F514" s="219" t="s">
        <v>801</v>
      </c>
      <c r="G514" s="220" t="s">
        <v>195</v>
      </c>
      <c r="H514" s="221">
        <v>6</v>
      </c>
      <c r="I514" s="222"/>
      <c r="J514" s="223">
        <f>ROUND(I514*H514,2)</f>
        <v>0</v>
      </c>
      <c r="K514" s="219" t="s">
        <v>183</v>
      </c>
      <c r="L514" s="47"/>
      <c r="M514" s="224" t="s">
        <v>19</v>
      </c>
      <c r="N514" s="225" t="s">
        <v>43</v>
      </c>
      <c r="O514" s="87"/>
      <c r="P514" s="226">
        <f>O514*H514</f>
        <v>0</v>
      </c>
      <c r="Q514" s="226">
        <v>0.00018000000000000001</v>
      </c>
      <c r="R514" s="226">
        <f>Q514*H514</f>
        <v>0.00108</v>
      </c>
      <c r="S514" s="226">
        <v>0</v>
      </c>
      <c r="T514" s="227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8" t="s">
        <v>184</v>
      </c>
      <c r="AT514" s="228" t="s">
        <v>179</v>
      </c>
      <c r="AU514" s="228" t="s">
        <v>101</v>
      </c>
      <c r="AY514" s="20" t="s">
        <v>177</v>
      </c>
      <c r="BE514" s="229">
        <f>IF(N514="základní",J514,0)</f>
        <v>0</v>
      </c>
      <c r="BF514" s="229">
        <f>IF(N514="snížená",J514,0)</f>
        <v>0</v>
      </c>
      <c r="BG514" s="229">
        <f>IF(N514="zákl. přenesená",J514,0)</f>
        <v>0</v>
      </c>
      <c r="BH514" s="229">
        <f>IF(N514="sníž. přenesená",J514,0)</f>
        <v>0</v>
      </c>
      <c r="BI514" s="229">
        <f>IF(N514="nulová",J514,0)</f>
        <v>0</v>
      </c>
      <c r="BJ514" s="20" t="s">
        <v>80</v>
      </c>
      <c r="BK514" s="229">
        <f>ROUND(I514*H514,2)</f>
        <v>0</v>
      </c>
      <c r="BL514" s="20" t="s">
        <v>184</v>
      </c>
      <c r="BM514" s="228" t="s">
        <v>802</v>
      </c>
    </row>
    <row r="515" s="2" customFormat="1">
      <c r="A515" s="41"/>
      <c r="B515" s="42"/>
      <c r="C515" s="43"/>
      <c r="D515" s="230" t="s">
        <v>186</v>
      </c>
      <c r="E515" s="43"/>
      <c r="F515" s="231" t="s">
        <v>803</v>
      </c>
      <c r="G515" s="43"/>
      <c r="H515" s="43"/>
      <c r="I515" s="232"/>
      <c r="J515" s="43"/>
      <c r="K515" s="43"/>
      <c r="L515" s="47"/>
      <c r="M515" s="233"/>
      <c r="N515" s="234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186</v>
      </c>
      <c r="AU515" s="20" t="s">
        <v>101</v>
      </c>
    </row>
    <row r="516" s="2" customFormat="1" ht="16.5" customHeight="1">
      <c r="A516" s="41"/>
      <c r="B516" s="42"/>
      <c r="C516" s="292" t="s">
        <v>804</v>
      </c>
      <c r="D516" s="292" t="s">
        <v>450</v>
      </c>
      <c r="E516" s="293" t="s">
        <v>805</v>
      </c>
      <c r="F516" s="294" t="s">
        <v>806</v>
      </c>
      <c r="G516" s="295" t="s">
        <v>195</v>
      </c>
      <c r="H516" s="296">
        <v>6</v>
      </c>
      <c r="I516" s="297"/>
      <c r="J516" s="298">
        <f>ROUND(I516*H516,2)</f>
        <v>0</v>
      </c>
      <c r="K516" s="294" t="s">
        <v>196</v>
      </c>
      <c r="L516" s="299"/>
      <c r="M516" s="300" t="s">
        <v>19</v>
      </c>
      <c r="N516" s="301" t="s">
        <v>43</v>
      </c>
      <c r="O516" s="87"/>
      <c r="P516" s="226">
        <f>O516*H516</f>
        <v>0</v>
      </c>
      <c r="Q516" s="226">
        <v>0.012</v>
      </c>
      <c r="R516" s="226">
        <f>Q516*H516</f>
        <v>0.072000000000000008</v>
      </c>
      <c r="S516" s="226">
        <v>0</v>
      </c>
      <c r="T516" s="227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28" t="s">
        <v>197</v>
      </c>
      <c r="AT516" s="228" t="s">
        <v>450</v>
      </c>
      <c r="AU516" s="228" t="s">
        <v>101</v>
      </c>
      <c r="AY516" s="20" t="s">
        <v>177</v>
      </c>
      <c r="BE516" s="229">
        <f>IF(N516="základní",J516,0)</f>
        <v>0</v>
      </c>
      <c r="BF516" s="229">
        <f>IF(N516="snížená",J516,0)</f>
        <v>0</v>
      </c>
      <c r="BG516" s="229">
        <f>IF(N516="zákl. přenesená",J516,0)</f>
        <v>0</v>
      </c>
      <c r="BH516" s="229">
        <f>IF(N516="sníž. přenesená",J516,0)</f>
        <v>0</v>
      </c>
      <c r="BI516" s="229">
        <f>IF(N516="nulová",J516,0)</f>
        <v>0</v>
      </c>
      <c r="BJ516" s="20" t="s">
        <v>80</v>
      </c>
      <c r="BK516" s="229">
        <f>ROUND(I516*H516,2)</f>
        <v>0</v>
      </c>
      <c r="BL516" s="20" t="s">
        <v>184</v>
      </c>
      <c r="BM516" s="228" t="s">
        <v>807</v>
      </c>
    </row>
    <row r="517" s="2" customFormat="1">
      <c r="A517" s="41"/>
      <c r="B517" s="42"/>
      <c r="C517" s="43"/>
      <c r="D517" s="230" t="s">
        <v>186</v>
      </c>
      <c r="E517" s="43"/>
      <c r="F517" s="231" t="s">
        <v>806</v>
      </c>
      <c r="G517" s="43"/>
      <c r="H517" s="43"/>
      <c r="I517" s="232"/>
      <c r="J517" s="43"/>
      <c r="K517" s="43"/>
      <c r="L517" s="47"/>
      <c r="M517" s="233"/>
      <c r="N517" s="234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186</v>
      </c>
      <c r="AU517" s="20" t="s">
        <v>101</v>
      </c>
    </row>
    <row r="518" s="12" customFormat="1" ht="20.88" customHeight="1">
      <c r="A518" s="12"/>
      <c r="B518" s="201"/>
      <c r="C518" s="202"/>
      <c r="D518" s="203" t="s">
        <v>71</v>
      </c>
      <c r="E518" s="215" t="s">
        <v>421</v>
      </c>
      <c r="F518" s="215" t="s">
        <v>808</v>
      </c>
      <c r="G518" s="202"/>
      <c r="H518" s="202"/>
      <c r="I518" s="205"/>
      <c r="J518" s="216">
        <f>BK518</f>
        <v>0</v>
      </c>
      <c r="K518" s="202"/>
      <c r="L518" s="207"/>
      <c r="M518" s="208"/>
      <c r="N518" s="209"/>
      <c r="O518" s="209"/>
      <c r="P518" s="210">
        <f>SUM(P519:P521)</f>
        <v>0</v>
      </c>
      <c r="Q518" s="209"/>
      <c r="R518" s="210">
        <f>SUM(R519:R521)</f>
        <v>0</v>
      </c>
      <c r="S518" s="209"/>
      <c r="T518" s="211">
        <f>SUM(T519:T521)</f>
        <v>0.070663999999999991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2" t="s">
        <v>80</v>
      </c>
      <c r="AT518" s="213" t="s">
        <v>71</v>
      </c>
      <c r="AU518" s="213" t="s">
        <v>82</v>
      </c>
      <c r="AY518" s="212" t="s">
        <v>177</v>
      </c>
      <c r="BK518" s="214">
        <f>SUM(BK519:BK521)</f>
        <v>0</v>
      </c>
    </row>
    <row r="519" s="2" customFormat="1" ht="16.5" customHeight="1">
      <c r="A519" s="41"/>
      <c r="B519" s="42"/>
      <c r="C519" s="217" t="s">
        <v>809</v>
      </c>
      <c r="D519" s="217" t="s">
        <v>179</v>
      </c>
      <c r="E519" s="218" t="s">
        <v>810</v>
      </c>
      <c r="F519" s="219" t="s">
        <v>811</v>
      </c>
      <c r="G519" s="220" t="s">
        <v>182</v>
      </c>
      <c r="H519" s="221">
        <v>0.96799999999999997</v>
      </c>
      <c r="I519" s="222"/>
      <c r="J519" s="223">
        <f>ROUND(I519*H519,2)</f>
        <v>0</v>
      </c>
      <c r="K519" s="219" t="s">
        <v>183</v>
      </c>
      <c r="L519" s="47"/>
      <c r="M519" s="224" t="s">
        <v>19</v>
      </c>
      <c r="N519" s="225" t="s">
        <v>43</v>
      </c>
      <c r="O519" s="87"/>
      <c r="P519" s="226">
        <f>O519*H519</f>
        <v>0</v>
      </c>
      <c r="Q519" s="226">
        <v>0</v>
      </c>
      <c r="R519" s="226">
        <f>Q519*H519</f>
        <v>0</v>
      </c>
      <c r="S519" s="226">
        <v>0.072999999999999995</v>
      </c>
      <c r="T519" s="227">
        <f>S519*H519</f>
        <v>0.070663999999999991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8" t="s">
        <v>184</v>
      </c>
      <c r="AT519" s="228" t="s">
        <v>179</v>
      </c>
      <c r="AU519" s="228" t="s">
        <v>101</v>
      </c>
      <c r="AY519" s="20" t="s">
        <v>177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20" t="s">
        <v>80</v>
      </c>
      <c r="BK519" s="229">
        <f>ROUND(I519*H519,2)</f>
        <v>0</v>
      </c>
      <c r="BL519" s="20" t="s">
        <v>184</v>
      </c>
      <c r="BM519" s="228" t="s">
        <v>812</v>
      </c>
    </row>
    <row r="520" s="2" customFormat="1">
      <c r="A520" s="41"/>
      <c r="B520" s="42"/>
      <c r="C520" s="43"/>
      <c r="D520" s="230" t="s">
        <v>186</v>
      </c>
      <c r="E520" s="43"/>
      <c r="F520" s="231" t="s">
        <v>813</v>
      </c>
      <c r="G520" s="43"/>
      <c r="H520" s="43"/>
      <c r="I520" s="232"/>
      <c r="J520" s="43"/>
      <c r="K520" s="43"/>
      <c r="L520" s="47"/>
      <c r="M520" s="233"/>
      <c r="N520" s="234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186</v>
      </c>
      <c r="AU520" s="20" t="s">
        <v>101</v>
      </c>
    </row>
    <row r="521" s="13" customFormat="1">
      <c r="A521" s="13"/>
      <c r="B521" s="235"/>
      <c r="C521" s="236"/>
      <c r="D521" s="230" t="s">
        <v>188</v>
      </c>
      <c r="E521" s="237" t="s">
        <v>19</v>
      </c>
      <c r="F521" s="238" t="s">
        <v>814</v>
      </c>
      <c r="G521" s="236"/>
      <c r="H521" s="239">
        <v>0.96799999999999997</v>
      </c>
      <c r="I521" s="240"/>
      <c r="J521" s="236"/>
      <c r="K521" s="236"/>
      <c r="L521" s="241"/>
      <c r="M521" s="242"/>
      <c r="N521" s="243"/>
      <c r="O521" s="243"/>
      <c r="P521" s="243"/>
      <c r="Q521" s="243"/>
      <c r="R521" s="243"/>
      <c r="S521" s="243"/>
      <c r="T521" s="24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5" t="s">
        <v>188</v>
      </c>
      <c r="AU521" s="245" t="s">
        <v>101</v>
      </c>
      <c r="AV521" s="13" t="s">
        <v>82</v>
      </c>
      <c r="AW521" s="13" t="s">
        <v>33</v>
      </c>
      <c r="AX521" s="13" t="s">
        <v>80</v>
      </c>
      <c r="AY521" s="245" t="s">
        <v>177</v>
      </c>
    </row>
    <row r="522" s="12" customFormat="1" ht="20.88" customHeight="1">
      <c r="A522" s="12"/>
      <c r="B522" s="201"/>
      <c r="C522" s="202"/>
      <c r="D522" s="203" t="s">
        <v>71</v>
      </c>
      <c r="E522" s="215" t="s">
        <v>675</v>
      </c>
      <c r="F522" s="215" t="s">
        <v>815</v>
      </c>
      <c r="G522" s="202"/>
      <c r="H522" s="202"/>
      <c r="I522" s="205"/>
      <c r="J522" s="216">
        <f>BK522</f>
        <v>0</v>
      </c>
      <c r="K522" s="202"/>
      <c r="L522" s="207"/>
      <c r="M522" s="208"/>
      <c r="N522" s="209"/>
      <c r="O522" s="209"/>
      <c r="P522" s="210">
        <f>SUM(P523:P530)</f>
        <v>0</v>
      </c>
      <c r="Q522" s="209"/>
      <c r="R522" s="210">
        <f>SUM(R523:R530)</f>
        <v>0</v>
      </c>
      <c r="S522" s="209"/>
      <c r="T522" s="211">
        <f>SUM(T523:T530)</f>
        <v>0.83160000000000001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2" t="s">
        <v>80</v>
      </c>
      <c r="AT522" s="213" t="s">
        <v>71</v>
      </c>
      <c r="AU522" s="213" t="s">
        <v>82</v>
      </c>
      <c r="AY522" s="212" t="s">
        <v>177</v>
      </c>
      <c r="BK522" s="214">
        <f>SUM(BK523:BK530)</f>
        <v>0</v>
      </c>
    </row>
    <row r="523" s="2" customFormat="1" ht="16.5" customHeight="1">
      <c r="A523" s="41"/>
      <c r="B523" s="42"/>
      <c r="C523" s="217" t="s">
        <v>816</v>
      </c>
      <c r="D523" s="217" t="s">
        <v>179</v>
      </c>
      <c r="E523" s="218" t="s">
        <v>817</v>
      </c>
      <c r="F523" s="219" t="s">
        <v>818</v>
      </c>
      <c r="G523" s="220" t="s">
        <v>222</v>
      </c>
      <c r="H523" s="221">
        <v>0.39200000000000002</v>
      </c>
      <c r="I523" s="222"/>
      <c r="J523" s="223">
        <f>ROUND(I523*H523,2)</f>
        <v>0</v>
      </c>
      <c r="K523" s="219" t="s">
        <v>183</v>
      </c>
      <c r="L523" s="47"/>
      <c r="M523" s="224" t="s">
        <v>19</v>
      </c>
      <c r="N523" s="225" t="s">
        <v>43</v>
      </c>
      <c r="O523" s="87"/>
      <c r="P523" s="226">
        <f>O523*H523</f>
        <v>0</v>
      </c>
      <c r="Q523" s="226">
        <v>0</v>
      </c>
      <c r="R523" s="226">
        <f>Q523*H523</f>
        <v>0</v>
      </c>
      <c r="S523" s="226">
        <v>1.8</v>
      </c>
      <c r="T523" s="227">
        <f>S523*H523</f>
        <v>0.7056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28" t="s">
        <v>184</v>
      </c>
      <c r="AT523" s="228" t="s">
        <v>179</v>
      </c>
      <c r="AU523" s="228" t="s">
        <v>101</v>
      </c>
      <c r="AY523" s="20" t="s">
        <v>177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20" t="s">
        <v>80</v>
      </c>
      <c r="BK523" s="229">
        <f>ROUND(I523*H523,2)</f>
        <v>0</v>
      </c>
      <c r="BL523" s="20" t="s">
        <v>184</v>
      </c>
      <c r="BM523" s="228" t="s">
        <v>819</v>
      </c>
    </row>
    <row r="524" s="2" customFormat="1">
      <c r="A524" s="41"/>
      <c r="B524" s="42"/>
      <c r="C524" s="43"/>
      <c r="D524" s="230" t="s">
        <v>186</v>
      </c>
      <c r="E524" s="43"/>
      <c r="F524" s="231" t="s">
        <v>820</v>
      </c>
      <c r="G524" s="43"/>
      <c r="H524" s="43"/>
      <c r="I524" s="232"/>
      <c r="J524" s="43"/>
      <c r="K524" s="43"/>
      <c r="L524" s="47"/>
      <c r="M524" s="233"/>
      <c r="N524" s="234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186</v>
      </c>
      <c r="AU524" s="20" t="s">
        <v>101</v>
      </c>
    </row>
    <row r="525" s="13" customFormat="1">
      <c r="A525" s="13"/>
      <c r="B525" s="235"/>
      <c r="C525" s="236"/>
      <c r="D525" s="230" t="s">
        <v>188</v>
      </c>
      <c r="E525" s="237" t="s">
        <v>19</v>
      </c>
      <c r="F525" s="238" t="s">
        <v>821</v>
      </c>
      <c r="G525" s="236"/>
      <c r="H525" s="239">
        <v>0.39200000000000002</v>
      </c>
      <c r="I525" s="240"/>
      <c r="J525" s="236"/>
      <c r="K525" s="236"/>
      <c r="L525" s="241"/>
      <c r="M525" s="242"/>
      <c r="N525" s="243"/>
      <c r="O525" s="243"/>
      <c r="P525" s="243"/>
      <c r="Q525" s="243"/>
      <c r="R525" s="243"/>
      <c r="S525" s="243"/>
      <c r="T525" s="24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5" t="s">
        <v>188</v>
      </c>
      <c r="AU525" s="245" t="s">
        <v>101</v>
      </c>
      <c r="AV525" s="13" t="s">
        <v>82</v>
      </c>
      <c r="AW525" s="13" t="s">
        <v>33</v>
      </c>
      <c r="AX525" s="13" t="s">
        <v>80</v>
      </c>
      <c r="AY525" s="245" t="s">
        <v>177</v>
      </c>
    </row>
    <row r="526" s="2" customFormat="1" ht="16.5" customHeight="1">
      <c r="A526" s="41"/>
      <c r="B526" s="42"/>
      <c r="C526" s="217" t="s">
        <v>822</v>
      </c>
      <c r="D526" s="217" t="s">
        <v>179</v>
      </c>
      <c r="E526" s="218" t="s">
        <v>823</v>
      </c>
      <c r="F526" s="219" t="s">
        <v>824</v>
      </c>
      <c r="G526" s="220" t="s">
        <v>345</v>
      </c>
      <c r="H526" s="221">
        <v>3</v>
      </c>
      <c r="I526" s="222"/>
      <c r="J526" s="223">
        <f>ROUND(I526*H526,2)</f>
        <v>0</v>
      </c>
      <c r="K526" s="219" t="s">
        <v>183</v>
      </c>
      <c r="L526" s="47"/>
      <c r="M526" s="224" t="s">
        <v>19</v>
      </c>
      <c r="N526" s="225" t="s">
        <v>43</v>
      </c>
      <c r="O526" s="87"/>
      <c r="P526" s="226">
        <f>O526*H526</f>
        <v>0</v>
      </c>
      <c r="Q526" s="226">
        <v>0</v>
      </c>
      <c r="R526" s="226">
        <f>Q526*H526</f>
        <v>0</v>
      </c>
      <c r="S526" s="226">
        <v>0.042000000000000003</v>
      </c>
      <c r="T526" s="227">
        <f>S526*H526</f>
        <v>0.126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28" t="s">
        <v>184</v>
      </c>
      <c r="AT526" s="228" t="s">
        <v>179</v>
      </c>
      <c r="AU526" s="228" t="s">
        <v>101</v>
      </c>
      <c r="AY526" s="20" t="s">
        <v>177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20" t="s">
        <v>80</v>
      </c>
      <c r="BK526" s="229">
        <f>ROUND(I526*H526,2)</f>
        <v>0</v>
      </c>
      <c r="BL526" s="20" t="s">
        <v>184</v>
      </c>
      <c r="BM526" s="228" t="s">
        <v>825</v>
      </c>
    </row>
    <row r="527" s="2" customFormat="1">
      <c r="A527" s="41"/>
      <c r="B527" s="42"/>
      <c r="C527" s="43"/>
      <c r="D527" s="230" t="s">
        <v>186</v>
      </c>
      <c r="E527" s="43"/>
      <c r="F527" s="231" t="s">
        <v>826</v>
      </c>
      <c r="G527" s="43"/>
      <c r="H527" s="43"/>
      <c r="I527" s="232"/>
      <c r="J527" s="43"/>
      <c r="K527" s="43"/>
      <c r="L527" s="47"/>
      <c r="M527" s="233"/>
      <c r="N527" s="234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186</v>
      </c>
      <c r="AU527" s="20" t="s">
        <v>101</v>
      </c>
    </row>
    <row r="528" s="14" customFormat="1">
      <c r="A528" s="14"/>
      <c r="B528" s="247"/>
      <c r="C528" s="248"/>
      <c r="D528" s="230" t="s">
        <v>188</v>
      </c>
      <c r="E528" s="249" t="s">
        <v>19</v>
      </c>
      <c r="F528" s="250" t="s">
        <v>311</v>
      </c>
      <c r="G528" s="248"/>
      <c r="H528" s="249" t="s">
        <v>19</v>
      </c>
      <c r="I528" s="251"/>
      <c r="J528" s="248"/>
      <c r="K528" s="248"/>
      <c r="L528" s="252"/>
      <c r="M528" s="253"/>
      <c r="N528" s="254"/>
      <c r="O528" s="254"/>
      <c r="P528" s="254"/>
      <c r="Q528" s="254"/>
      <c r="R528" s="254"/>
      <c r="S528" s="254"/>
      <c r="T528" s="255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6" t="s">
        <v>188</v>
      </c>
      <c r="AU528" s="256" t="s">
        <v>101</v>
      </c>
      <c r="AV528" s="14" t="s">
        <v>80</v>
      </c>
      <c r="AW528" s="14" t="s">
        <v>33</v>
      </c>
      <c r="AX528" s="14" t="s">
        <v>72</v>
      </c>
      <c r="AY528" s="256" t="s">
        <v>177</v>
      </c>
    </row>
    <row r="529" s="13" customFormat="1">
      <c r="A529" s="13"/>
      <c r="B529" s="235"/>
      <c r="C529" s="236"/>
      <c r="D529" s="230" t="s">
        <v>188</v>
      </c>
      <c r="E529" s="237" t="s">
        <v>19</v>
      </c>
      <c r="F529" s="238" t="s">
        <v>827</v>
      </c>
      <c r="G529" s="236"/>
      <c r="H529" s="239">
        <v>3</v>
      </c>
      <c r="I529" s="240"/>
      <c r="J529" s="236"/>
      <c r="K529" s="236"/>
      <c r="L529" s="241"/>
      <c r="M529" s="242"/>
      <c r="N529" s="243"/>
      <c r="O529" s="243"/>
      <c r="P529" s="243"/>
      <c r="Q529" s="243"/>
      <c r="R529" s="243"/>
      <c r="S529" s="243"/>
      <c r="T529" s="24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5" t="s">
        <v>188</v>
      </c>
      <c r="AU529" s="245" t="s">
        <v>101</v>
      </c>
      <c r="AV529" s="13" t="s">
        <v>82</v>
      </c>
      <c r="AW529" s="13" t="s">
        <v>33</v>
      </c>
      <c r="AX529" s="13" t="s">
        <v>72</v>
      </c>
      <c r="AY529" s="245" t="s">
        <v>177</v>
      </c>
    </row>
    <row r="530" s="15" customFormat="1">
      <c r="A530" s="15"/>
      <c r="B530" s="257"/>
      <c r="C530" s="258"/>
      <c r="D530" s="230" t="s">
        <v>188</v>
      </c>
      <c r="E530" s="259" t="s">
        <v>19</v>
      </c>
      <c r="F530" s="260" t="s">
        <v>264</v>
      </c>
      <c r="G530" s="258"/>
      <c r="H530" s="261">
        <v>3</v>
      </c>
      <c r="I530" s="262"/>
      <c r="J530" s="258"/>
      <c r="K530" s="258"/>
      <c r="L530" s="263"/>
      <c r="M530" s="264"/>
      <c r="N530" s="265"/>
      <c r="O530" s="265"/>
      <c r="P530" s="265"/>
      <c r="Q530" s="265"/>
      <c r="R530" s="265"/>
      <c r="S530" s="265"/>
      <c r="T530" s="266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7" t="s">
        <v>188</v>
      </c>
      <c r="AU530" s="267" t="s">
        <v>101</v>
      </c>
      <c r="AV530" s="15" t="s">
        <v>184</v>
      </c>
      <c r="AW530" s="15" t="s">
        <v>33</v>
      </c>
      <c r="AX530" s="15" t="s">
        <v>80</v>
      </c>
      <c r="AY530" s="267" t="s">
        <v>177</v>
      </c>
    </row>
    <row r="531" s="12" customFormat="1" ht="20.88" customHeight="1">
      <c r="A531" s="12"/>
      <c r="B531" s="201"/>
      <c r="C531" s="202"/>
      <c r="D531" s="203" t="s">
        <v>71</v>
      </c>
      <c r="E531" s="215" t="s">
        <v>682</v>
      </c>
      <c r="F531" s="215" t="s">
        <v>828</v>
      </c>
      <c r="G531" s="202"/>
      <c r="H531" s="202"/>
      <c r="I531" s="205"/>
      <c r="J531" s="216">
        <f>BK531</f>
        <v>0</v>
      </c>
      <c r="K531" s="202"/>
      <c r="L531" s="207"/>
      <c r="M531" s="208"/>
      <c r="N531" s="209"/>
      <c r="O531" s="209"/>
      <c r="P531" s="210">
        <f>P532+P542</f>
        <v>0</v>
      </c>
      <c r="Q531" s="209"/>
      <c r="R531" s="210">
        <f>R532+R542</f>
        <v>0</v>
      </c>
      <c r="S531" s="209"/>
      <c r="T531" s="211">
        <f>T532+T542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12" t="s">
        <v>80</v>
      </c>
      <c r="AT531" s="213" t="s">
        <v>71</v>
      </c>
      <c r="AU531" s="213" t="s">
        <v>82</v>
      </c>
      <c r="AY531" s="212" t="s">
        <v>177</v>
      </c>
      <c r="BK531" s="214">
        <f>BK532+BK542</f>
        <v>0</v>
      </c>
    </row>
    <row r="532" s="16" customFormat="1" ht="20.88" customHeight="1">
      <c r="A532" s="16"/>
      <c r="B532" s="268"/>
      <c r="C532" s="269"/>
      <c r="D532" s="270" t="s">
        <v>71</v>
      </c>
      <c r="E532" s="270" t="s">
        <v>829</v>
      </c>
      <c r="F532" s="270" t="s">
        <v>830</v>
      </c>
      <c r="G532" s="269"/>
      <c r="H532" s="269"/>
      <c r="I532" s="271"/>
      <c r="J532" s="272">
        <f>BK532</f>
        <v>0</v>
      </c>
      <c r="K532" s="269"/>
      <c r="L532" s="273"/>
      <c r="M532" s="274"/>
      <c r="N532" s="275"/>
      <c r="O532" s="275"/>
      <c r="P532" s="276">
        <f>SUM(P533:P541)</f>
        <v>0</v>
      </c>
      <c r="Q532" s="275"/>
      <c r="R532" s="276">
        <f>SUM(R533:R541)</f>
        <v>0</v>
      </c>
      <c r="S532" s="275"/>
      <c r="T532" s="277">
        <f>SUM(T533:T541)</f>
        <v>0</v>
      </c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R532" s="278" t="s">
        <v>80</v>
      </c>
      <c r="AT532" s="279" t="s">
        <v>71</v>
      </c>
      <c r="AU532" s="279" t="s">
        <v>101</v>
      </c>
      <c r="AY532" s="278" t="s">
        <v>177</v>
      </c>
      <c r="BK532" s="280">
        <f>SUM(BK533:BK541)</f>
        <v>0</v>
      </c>
    </row>
    <row r="533" s="2" customFormat="1" ht="16.5" customHeight="1">
      <c r="A533" s="41"/>
      <c r="B533" s="42"/>
      <c r="C533" s="217" t="s">
        <v>831</v>
      </c>
      <c r="D533" s="217" t="s">
        <v>179</v>
      </c>
      <c r="E533" s="218" t="s">
        <v>832</v>
      </c>
      <c r="F533" s="219" t="s">
        <v>833</v>
      </c>
      <c r="G533" s="220" t="s">
        <v>253</v>
      </c>
      <c r="H533" s="221">
        <v>1.1060000000000001</v>
      </c>
      <c r="I533" s="222"/>
      <c r="J533" s="223">
        <f>ROUND(I533*H533,2)</f>
        <v>0</v>
      </c>
      <c r="K533" s="219" t="s">
        <v>183</v>
      </c>
      <c r="L533" s="47"/>
      <c r="M533" s="224" t="s">
        <v>19</v>
      </c>
      <c r="N533" s="225" t="s">
        <v>43</v>
      </c>
      <c r="O533" s="87"/>
      <c r="P533" s="226">
        <f>O533*H533</f>
        <v>0</v>
      </c>
      <c r="Q533" s="226">
        <v>0</v>
      </c>
      <c r="R533" s="226">
        <f>Q533*H533</f>
        <v>0</v>
      </c>
      <c r="S533" s="226">
        <v>0</v>
      </c>
      <c r="T533" s="227">
        <f>S533*H533</f>
        <v>0</v>
      </c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R533" s="228" t="s">
        <v>184</v>
      </c>
      <c r="AT533" s="228" t="s">
        <v>179</v>
      </c>
      <c r="AU533" s="228" t="s">
        <v>184</v>
      </c>
      <c r="AY533" s="20" t="s">
        <v>177</v>
      </c>
      <c r="BE533" s="229">
        <f>IF(N533="základní",J533,0)</f>
        <v>0</v>
      </c>
      <c r="BF533" s="229">
        <f>IF(N533="snížená",J533,0)</f>
        <v>0</v>
      </c>
      <c r="BG533" s="229">
        <f>IF(N533="zákl. přenesená",J533,0)</f>
        <v>0</v>
      </c>
      <c r="BH533" s="229">
        <f>IF(N533="sníž. přenesená",J533,0)</f>
        <v>0</v>
      </c>
      <c r="BI533" s="229">
        <f>IF(N533="nulová",J533,0)</f>
        <v>0</v>
      </c>
      <c r="BJ533" s="20" t="s">
        <v>80</v>
      </c>
      <c r="BK533" s="229">
        <f>ROUND(I533*H533,2)</f>
        <v>0</v>
      </c>
      <c r="BL533" s="20" t="s">
        <v>184</v>
      </c>
      <c r="BM533" s="228" t="s">
        <v>834</v>
      </c>
    </row>
    <row r="534" s="2" customFormat="1">
      <c r="A534" s="41"/>
      <c r="B534" s="42"/>
      <c r="C534" s="43"/>
      <c r="D534" s="230" t="s">
        <v>186</v>
      </c>
      <c r="E534" s="43"/>
      <c r="F534" s="231" t="s">
        <v>835</v>
      </c>
      <c r="G534" s="43"/>
      <c r="H534" s="43"/>
      <c r="I534" s="232"/>
      <c r="J534" s="43"/>
      <c r="K534" s="43"/>
      <c r="L534" s="47"/>
      <c r="M534" s="233"/>
      <c r="N534" s="234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186</v>
      </c>
      <c r="AU534" s="20" t="s">
        <v>184</v>
      </c>
    </row>
    <row r="535" s="2" customFormat="1" ht="16.5" customHeight="1">
      <c r="A535" s="41"/>
      <c r="B535" s="42"/>
      <c r="C535" s="217" t="s">
        <v>836</v>
      </c>
      <c r="D535" s="217" t="s">
        <v>179</v>
      </c>
      <c r="E535" s="218" t="s">
        <v>837</v>
      </c>
      <c r="F535" s="219" t="s">
        <v>838</v>
      </c>
      <c r="G535" s="220" t="s">
        <v>253</v>
      </c>
      <c r="H535" s="221">
        <v>1.1060000000000001</v>
      </c>
      <c r="I535" s="222"/>
      <c r="J535" s="223">
        <f>ROUND(I535*H535,2)</f>
        <v>0</v>
      </c>
      <c r="K535" s="219" t="s">
        <v>183</v>
      </c>
      <c r="L535" s="47"/>
      <c r="M535" s="224" t="s">
        <v>19</v>
      </c>
      <c r="N535" s="225" t="s">
        <v>43</v>
      </c>
      <c r="O535" s="87"/>
      <c r="P535" s="226">
        <f>O535*H535</f>
        <v>0</v>
      </c>
      <c r="Q535" s="226">
        <v>0</v>
      </c>
      <c r="R535" s="226">
        <f>Q535*H535</f>
        <v>0</v>
      </c>
      <c r="S535" s="226">
        <v>0</v>
      </c>
      <c r="T535" s="227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28" t="s">
        <v>184</v>
      </c>
      <c r="AT535" s="228" t="s">
        <v>179</v>
      </c>
      <c r="AU535" s="228" t="s">
        <v>184</v>
      </c>
      <c r="AY535" s="20" t="s">
        <v>177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20" t="s">
        <v>80</v>
      </c>
      <c r="BK535" s="229">
        <f>ROUND(I535*H535,2)</f>
        <v>0</v>
      </c>
      <c r="BL535" s="20" t="s">
        <v>184</v>
      </c>
      <c r="BM535" s="228" t="s">
        <v>839</v>
      </c>
    </row>
    <row r="536" s="2" customFormat="1">
      <c r="A536" s="41"/>
      <c r="B536" s="42"/>
      <c r="C536" s="43"/>
      <c r="D536" s="230" t="s">
        <v>186</v>
      </c>
      <c r="E536" s="43"/>
      <c r="F536" s="231" t="s">
        <v>840</v>
      </c>
      <c r="G536" s="43"/>
      <c r="H536" s="43"/>
      <c r="I536" s="232"/>
      <c r="J536" s="43"/>
      <c r="K536" s="43"/>
      <c r="L536" s="47"/>
      <c r="M536" s="233"/>
      <c r="N536" s="234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186</v>
      </c>
      <c r="AU536" s="20" t="s">
        <v>184</v>
      </c>
    </row>
    <row r="537" s="2" customFormat="1" ht="16.5" customHeight="1">
      <c r="A537" s="41"/>
      <c r="B537" s="42"/>
      <c r="C537" s="217" t="s">
        <v>841</v>
      </c>
      <c r="D537" s="217" t="s">
        <v>179</v>
      </c>
      <c r="E537" s="218" t="s">
        <v>842</v>
      </c>
      <c r="F537" s="219" t="s">
        <v>843</v>
      </c>
      <c r="G537" s="220" t="s">
        <v>253</v>
      </c>
      <c r="H537" s="221">
        <v>15.484</v>
      </c>
      <c r="I537" s="222"/>
      <c r="J537" s="223">
        <f>ROUND(I537*H537,2)</f>
        <v>0</v>
      </c>
      <c r="K537" s="219" t="s">
        <v>183</v>
      </c>
      <c r="L537" s="47"/>
      <c r="M537" s="224" t="s">
        <v>19</v>
      </c>
      <c r="N537" s="225" t="s">
        <v>43</v>
      </c>
      <c r="O537" s="87"/>
      <c r="P537" s="226">
        <f>O537*H537</f>
        <v>0</v>
      </c>
      <c r="Q537" s="226">
        <v>0</v>
      </c>
      <c r="R537" s="226">
        <f>Q537*H537</f>
        <v>0</v>
      </c>
      <c r="S537" s="226">
        <v>0</v>
      </c>
      <c r="T537" s="227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28" t="s">
        <v>184</v>
      </c>
      <c r="AT537" s="228" t="s">
        <v>179</v>
      </c>
      <c r="AU537" s="228" t="s">
        <v>184</v>
      </c>
      <c r="AY537" s="20" t="s">
        <v>177</v>
      </c>
      <c r="BE537" s="229">
        <f>IF(N537="základní",J537,0)</f>
        <v>0</v>
      </c>
      <c r="BF537" s="229">
        <f>IF(N537="snížená",J537,0)</f>
        <v>0</v>
      </c>
      <c r="BG537" s="229">
        <f>IF(N537="zákl. přenesená",J537,0)</f>
        <v>0</v>
      </c>
      <c r="BH537" s="229">
        <f>IF(N537="sníž. přenesená",J537,0)</f>
        <v>0</v>
      </c>
      <c r="BI537" s="229">
        <f>IF(N537="nulová",J537,0)</f>
        <v>0</v>
      </c>
      <c r="BJ537" s="20" t="s">
        <v>80</v>
      </c>
      <c r="BK537" s="229">
        <f>ROUND(I537*H537,2)</f>
        <v>0</v>
      </c>
      <c r="BL537" s="20" t="s">
        <v>184</v>
      </c>
      <c r="BM537" s="228" t="s">
        <v>844</v>
      </c>
    </row>
    <row r="538" s="2" customFormat="1">
      <c r="A538" s="41"/>
      <c r="B538" s="42"/>
      <c r="C538" s="43"/>
      <c r="D538" s="230" t="s">
        <v>186</v>
      </c>
      <c r="E538" s="43"/>
      <c r="F538" s="231" t="s">
        <v>845</v>
      </c>
      <c r="G538" s="43"/>
      <c r="H538" s="43"/>
      <c r="I538" s="232"/>
      <c r="J538" s="43"/>
      <c r="K538" s="43"/>
      <c r="L538" s="47"/>
      <c r="M538" s="233"/>
      <c r="N538" s="234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186</v>
      </c>
      <c r="AU538" s="20" t="s">
        <v>184</v>
      </c>
    </row>
    <row r="539" s="13" customFormat="1">
      <c r="A539" s="13"/>
      <c r="B539" s="235"/>
      <c r="C539" s="236"/>
      <c r="D539" s="230" t="s">
        <v>188</v>
      </c>
      <c r="E539" s="236"/>
      <c r="F539" s="238" t="s">
        <v>846</v>
      </c>
      <c r="G539" s="236"/>
      <c r="H539" s="239">
        <v>15.484</v>
      </c>
      <c r="I539" s="240"/>
      <c r="J539" s="236"/>
      <c r="K539" s="236"/>
      <c r="L539" s="241"/>
      <c r="M539" s="242"/>
      <c r="N539" s="243"/>
      <c r="O539" s="243"/>
      <c r="P539" s="243"/>
      <c r="Q539" s="243"/>
      <c r="R539" s="243"/>
      <c r="S539" s="243"/>
      <c r="T539" s="24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5" t="s">
        <v>188</v>
      </c>
      <c r="AU539" s="245" t="s">
        <v>184</v>
      </c>
      <c r="AV539" s="13" t="s">
        <v>82</v>
      </c>
      <c r="AW539" s="13" t="s">
        <v>4</v>
      </c>
      <c r="AX539" s="13" t="s">
        <v>80</v>
      </c>
      <c r="AY539" s="245" t="s">
        <v>177</v>
      </c>
    </row>
    <row r="540" s="2" customFormat="1">
      <c r="A540" s="41"/>
      <c r="B540" s="42"/>
      <c r="C540" s="217" t="s">
        <v>541</v>
      </c>
      <c r="D540" s="217" t="s">
        <v>179</v>
      </c>
      <c r="E540" s="218" t="s">
        <v>847</v>
      </c>
      <c r="F540" s="219" t="s">
        <v>848</v>
      </c>
      <c r="G540" s="220" t="s">
        <v>253</v>
      </c>
      <c r="H540" s="221">
        <v>1.0960000000000001</v>
      </c>
      <c r="I540" s="222"/>
      <c r="J540" s="223">
        <f>ROUND(I540*H540,2)</f>
        <v>0</v>
      </c>
      <c r="K540" s="219" t="s">
        <v>183</v>
      </c>
      <c r="L540" s="47"/>
      <c r="M540" s="224" t="s">
        <v>19</v>
      </c>
      <c r="N540" s="225" t="s">
        <v>43</v>
      </c>
      <c r="O540" s="87"/>
      <c r="P540" s="226">
        <f>O540*H540</f>
        <v>0</v>
      </c>
      <c r="Q540" s="226">
        <v>0</v>
      </c>
      <c r="R540" s="226">
        <f>Q540*H540</f>
        <v>0</v>
      </c>
      <c r="S540" s="226">
        <v>0</v>
      </c>
      <c r="T540" s="227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8" t="s">
        <v>184</v>
      </c>
      <c r="AT540" s="228" t="s">
        <v>179</v>
      </c>
      <c r="AU540" s="228" t="s">
        <v>184</v>
      </c>
      <c r="AY540" s="20" t="s">
        <v>177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20" t="s">
        <v>80</v>
      </c>
      <c r="BK540" s="229">
        <f>ROUND(I540*H540,2)</f>
        <v>0</v>
      </c>
      <c r="BL540" s="20" t="s">
        <v>184</v>
      </c>
      <c r="BM540" s="228" t="s">
        <v>849</v>
      </c>
    </row>
    <row r="541" s="2" customFormat="1">
      <c r="A541" s="41"/>
      <c r="B541" s="42"/>
      <c r="C541" s="43"/>
      <c r="D541" s="230" t="s">
        <v>186</v>
      </c>
      <c r="E541" s="43"/>
      <c r="F541" s="231" t="s">
        <v>850</v>
      </c>
      <c r="G541" s="43"/>
      <c r="H541" s="43"/>
      <c r="I541" s="232"/>
      <c r="J541" s="43"/>
      <c r="K541" s="43"/>
      <c r="L541" s="47"/>
      <c r="M541" s="233"/>
      <c r="N541" s="234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186</v>
      </c>
      <c r="AU541" s="20" t="s">
        <v>184</v>
      </c>
    </row>
    <row r="542" s="16" customFormat="1" ht="20.88" customHeight="1">
      <c r="A542" s="16"/>
      <c r="B542" s="268"/>
      <c r="C542" s="269"/>
      <c r="D542" s="270" t="s">
        <v>71</v>
      </c>
      <c r="E542" s="270" t="s">
        <v>851</v>
      </c>
      <c r="F542" s="270" t="s">
        <v>852</v>
      </c>
      <c r="G542" s="269"/>
      <c r="H542" s="269"/>
      <c r="I542" s="271"/>
      <c r="J542" s="272">
        <f>BK542</f>
        <v>0</v>
      </c>
      <c r="K542" s="269"/>
      <c r="L542" s="273"/>
      <c r="M542" s="274"/>
      <c r="N542" s="275"/>
      <c r="O542" s="275"/>
      <c r="P542" s="276">
        <f>SUM(P543:P544)</f>
        <v>0</v>
      </c>
      <c r="Q542" s="275"/>
      <c r="R542" s="276">
        <f>SUM(R543:R544)</f>
        <v>0</v>
      </c>
      <c r="S542" s="275"/>
      <c r="T542" s="277">
        <f>SUM(T543:T544)</f>
        <v>0</v>
      </c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R542" s="278" t="s">
        <v>80</v>
      </c>
      <c r="AT542" s="279" t="s">
        <v>71</v>
      </c>
      <c r="AU542" s="279" t="s">
        <v>101</v>
      </c>
      <c r="AY542" s="278" t="s">
        <v>177</v>
      </c>
      <c r="BK542" s="280">
        <f>SUM(BK543:BK544)</f>
        <v>0</v>
      </c>
    </row>
    <row r="543" s="2" customFormat="1" ht="16.5" customHeight="1">
      <c r="A543" s="41"/>
      <c r="B543" s="42"/>
      <c r="C543" s="217" t="s">
        <v>853</v>
      </c>
      <c r="D543" s="217" t="s">
        <v>179</v>
      </c>
      <c r="E543" s="218" t="s">
        <v>854</v>
      </c>
      <c r="F543" s="219" t="s">
        <v>855</v>
      </c>
      <c r="G543" s="220" t="s">
        <v>253</v>
      </c>
      <c r="H543" s="221">
        <v>83.463999999999999</v>
      </c>
      <c r="I543" s="222"/>
      <c r="J543" s="223">
        <f>ROUND(I543*H543,2)</f>
        <v>0</v>
      </c>
      <c r="K543" s="219" t="s">
        <v>183</v>
      </c>
      <c r="L543" s="47"/>
      <c r="M543" s="224" t="s">
        <v>19</v>
      </c>
      <c r="N543" s="225" t="s">
        <v>43</v>
      </c>
      <c r="O543" s="87"/>
      <c r="P543" s="226">
        <f>O543*H543</f>
        <v>0</v>
      </c>
      <c r="Q543" s="226">
        <v>0</v>
      </c>
      <c r="R543" s="226">
        <f>Q543*H543</f>
        <v>0</v>
      </c>
      <c r="S543" s="226">
        <v>0</v>
      </c>
      <c r="T543" s="227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28" t="s">
        <v>184</v>
      </c>
      <c r="AT543" s="228" t="s">
        <v>179</v>
      </c>
      <c r="AU543" s="228" t="s">
        <v>184</v>
      </c>
      <c r="AY543" s="20" t="s">
        <v>177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20" t="s">
        <v>80</v>
      </c>
      <c r="BK543" s="229">
        <f>ROUND(I543*H543,2)</f>
        <v>0</v>
      </c>
      <c r="BL543" s="20" t="s">
        <v>184</v>
      </c>
      <c r="BM543" s="228" t="s">
        <v>856</v>
      </c>
    </row>
    <row r="544" s="2" customFormat="1">
      <c r="A544" s="41"/>
      <c r="B544" s="42"/>
      <c r="C544" s="43"/>
      <c r="D544" s="230" t="s">
        <v>186</v>
      </c>
      <c r="E544" s="43"/>
      <c r="F544" s="231" t="s">
        <v>857</v>
      </c>
      <c r="G544" s="43"/>
      <c r="H544" s="43"/>
      <c r="I544" s="232"/>
      <c r="J544" s="43"/>
      <c r="K544" s="43"/>
      <c r="L544" s="47"/>
      <c r="M544" s="233"/>
      <c r="N544" s="234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186</v>
      </c>
      <c r="AU544" s="20" t="s">
        <v>184</v>
      </c>
    </row>
    <row r="545" s="12" customFormat="1" ht="25.92" customHeight="1">
      <c r="A545" s="12"/>
      <c r="B545" s="201"/>
      <c r="C545" s="202"/>
      <c r="D545" s="203" t="s">
        <v>71</v>
      </c>
      <c r="E545" s="204" t="s">
        <v>858</v>
      </c>
      <c r="F545" s="204" t="s">
        <v>859</v>
      </c>
      <c r="G545" s="202"/>
      <c r="H545" s="202"/>
      <c r="I545" s="205"/>
      <c r="J545" s="206">
        <f>BK545</f>
        <v>0</v>
      </c>
      <c r="K545" s="202"/>
      <c r="L545" s="207"/>
      <c r="M545" s="208"/>
      <c r="N545" s="209"/>
      <c r="O545" s="209"/>
      <c r="P545" s="210">
        <f>P546+P555+P591+P691+P723+P777+P862+P882+P902+P915+P919+P935</f>
        <v>0</v>
      </c>
      <c r="Q545" s="209"/>
      <c r="R545" s="210">
        <f>R546+R555+R591+R691+R723+R777+R862+R882+R902+R915+R919+R935</f>
        <v>18.872429850000003</v>
      </c>
      <c r="S545" s="209"/>
      <c r="T545" s="211">
        <f>T546+T555+T591+T691+T723+T777+T862+T882+T902+T915+T919+T935</f>
        <v>0.20378459999999996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12" t="s">
        <v>82</v>
      </c>
      <c r="AT545" s="213" t="s">
        <v>71</v>
      </c>
      <c r="AU545" s="213" t="s">
        <v>72</v>
      </c>
      <c r="AY545" s="212" t="s">
        <v>177</v>
      </c>
      <c r="BK545" s="214">
        <f>BK546+BK555+BK591+BK691+BK723+BK777+BK862+BK882+BK902+BK915+BK919+BK935</f>
        <v>0</v>
      </c>
    </row>
    <row r="546" s="12" customFormat="1" ht="22.8" customHeight="1">
      <c r="A546" s="12"/>
      <c r="B546" s="201"/>
      <c r="C546" s="202"/>
      <c r="D546" s="203" t="s">
        <v>71</v>
      </c>
      <c r="E546" s="215" t="s">
        <v>860</v>
      </c>
      <c r="F546" s="215" t="s">
        <v>861</v>
      </c>
      <c r="G546" s="202"/>
      <c r="H546" s="202"/>
      <c r="I546" s="205"/>
      <c r="J546" s="216">
        <f>BK546</f>
        <v>0</v>
      </c>
      <c r="K546" s="202"/>
      <c r="L546" s="207"/>
      <c r="M546" s="208"/>
      <c r="N546" s="209"/>
      <c r="O546" s="209"/>
      <c r="P546" s="210">
        <f>SUM(P547:P554)</f>
        <v>0</v>
      </c>
      <c r="Q546" s="209"/>
      <c r="R546" s="210">
        <f>SUM(R547:R554)</f>
        <v>0.002934</v>
      </c>
      <c r="S546" s="209"/>
      <c r="T546" s="211">
        <f>SUM(T547:T554)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12" t="s">
        <v>82</v>
      </c>
      <c r="AT546" s="213" t="s">
        <v>71</v>
      </c>
      <c r="AU546" s="213" t="s">
        <v>80</v>
      </c>
      <c r="AY546" s="212" t="s">
        <v>177</v>
      </c>
      <c r="BK546" s="214">
        <f>SUM(BK547:BK554)</f>
        <v>0</v>
      </c>
    </row>
    <row r="547" s="2" customFormat="1" ht="21.75" customHeight="1">
      <c r="A547" s="41"/>
      <c r="B547" s="42"/>
      <c r="C547" s="217" t="s">
        <v>554</v>
      </c>
      <c r="D547" s="217" t="s">
        <v>179</v>
      </c>
      <c r="E547" s="218" t="s">
        <v>862</v>
      </c>
      <c r="F547" s="219" t="s">
        <v>863</v>
      </c>
      <c r="G547" s="220" t="s">
        <v>345</v>
      </c>
      <c r="H547" s="221">
        <v>1.8</v>
      </c>
      <c r="I547" s="222"/>
      <c r="J547" s="223">
        <f>ROUND(I547*H547,2)</f>
        <v>0</v>
      </c>
      <c r="K547" s="219" t="s">
        <v>183</v>
      </c>
      <c r="L547" s="47"/>
      <c r="M547" s="224" t="s">
        <v>19</v>
      </c>
      <c r="N547" s="225" t="s">
        <v>43</v>
      </c>
      <c r="O547" s="87"/>
      <c r="P547" s="226">
        <f>O547*H547</f>
        <v>0</v>
      </c>
      <c r="Q547" s="226">
        <v>0.00042999999999999999</v>
      </c>
      <c r="R547" s="226">
        <f>Q547*H547</f>
        <v>0.00077399999999999995</v>
      </c>
      <c r="S547" s="226">
        <v>0</v>
      </c>
      <c r="T547" s="227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8" t="s">
        <v>217</v>
      </c>
      <c r="AT547" s="228" t="s">
        <v>179</v>
      </c>
      <c r="AU547" s="228" t="s">
        <v>82</v>
      </c>
      <c r="AY547" s="20" t="s">
        <v>177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20" t="s">
        <v>80</v>
      </c>
      <c r="BK547" s="229">
        <f>ROUND(I547*H547,2)</f>
        <v>0</v>
      </c>
      <c r="BL547" s="20" t="s">
        <v>217</v>
      </c>
      <c r="BM547" s="228" t="s">
        <v>864</v>
      </c>
    </row>
    <row r="548" s="2" customFormat="1">
      <c r="A548" s="41"/>
      <c r="B548" s="42"/>
      <c r="C548" s="43"/>
      <c r="D548" s="230" t="s">
        <v>186</v>
      </c>
      <c r="E548" s="43"/>
      <c r="F548" s="231" t="s">
        <v>865</v>
      </c>
      <c r="G548" s="43"/>
      <c r="H548" s="43"/>
      <c r="I548" s="232"/>
      <c r="J548" s="43"/>
      <c r="K548" s="43"/>
      <c r="L548" s="47"/>
      <c r="M548" s="233"/>
      <c r="N548" s="234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186</v>
      </c>
      <c r="AU548" s="20" t="s">
        <v>82</v>
      </c>
    </row>
    <row r="549" s="13" customFormat="1">
      <c r="A549" s="13"/>
      <c r="B549" s="235"/>
      <c r="C549" s="236"/>
      <c r="D549" s="230" t="s">
        <v>188</v>
      </c>
      <c r="E549" s="237" t="s">
        <v>19</v>
      </c>
      <c r="F549" s="238" t="s">
        <v>866</v>
      </c>
      <c r="G549" s="236"/>
      <c r="H549" s="239">
        <v>1.8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5" t="s">
        <v>188</v>
      </c>
      <c r="AU549" s="245" t="s">
        <v>82</v>
      </c>
      <c r="AV549" s="13" t="s">
        <v>82</v>
      </c>
      <c r="AW549" s="13" t="s">
        <v>33</v>
      </c>
      <c r="AX549" s="13" t="s">
        <v>80</v>
      </c>
      <c r="AY549" s="245" t="s">
        <v>177</v>
      </c>
    </row>
    <row r="550" s="2" customFormat="1" ht="21.75" customHeight="1">
      <c r="A550" s="41"/>
      <c r="B550" s="42"/>
      <c r="C550" s="217" t="s">
        <v>867</v>
      </c>
      <c r="D550" s="217" t="s">
        <v>179</v>
      </c>
      <c r="E550" s="218" t="s">
        <v>868</v>
      </c>
      <c r="F550" s="219" t="s">
        <v>869</v>
      </c>
      <c r="G550" s="220" t="s">
        <v>345</v>
      </c>
      <c r="H550" s="221">
        <v>1.8</v>
      </c>
      <c r="I550" s="222"/>
      <c r="J550" s="223">
        <f>ROUND(I550*H550,2)</f>
        <v>0</v>
      </c>
      <c r="K550" s="219" t="s">
        <v>183</v>
      </c>
      <c r="L550" s="47"/>
      <c r="M550" s="224" t="s">
        <v>19</v>
      </c>
      <c r="N550" s="225" t="s">
        <v>43</v>
      </c>
      <c r="O550" s="87"/>
      <c r="P550" s="226">
        <f>O550*H550</f>
        <v>0</v>
      </c>
      <c r="Q550" s="226">
        <v>0.0011999999999999999</v>
      </c>
      <c r="R550" s="226">
        <f>Q550*H550</f>
        <v>0.00216</v>
      </c>
      <c r="S550" s="226">
        <v>0</v>
      </c>
      <c r="T550" s="227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28" t="s">
        <v>217</v>
      </c>
      <c r="AT550" s="228" t="s">
        <v>179</v>
      </c>
      <c r="AU550" s="228" t="s">
        <v>82</v>
      </c>
      <c r="AY550" s="20" t="s">
        <v>177</v>
      </c>
      <c r="BE550" s="229">
        <f>IF(N550="základní",J550,0)</f>
        <v>0</v>
      </c>
      <c r="BF550" s="229">
        <f>IF(N550="snížená",J550,0)</f>
        <v>0</v>
      </c>
      <c r="BG550" s="229">
        <f>IF(N550="zákl. přenesená",J550,0)</f>
        <v>0</v>
      </c>
      <c r="BH550" s="229">
        <f>IF(N550="sníž. přenesená",J550,0)</f>
        <v>0</v>
      </c>
      <c r="BI550" s="229">
        <f>IF(N550="nulová",J550,0)</f>
        <v>0</v>
      </c>
      <c r="BJ550" s="20" t="s">
        <v>80</v>
      </c>
      <c r="BK550" s="229">
        <f>ROUND(I550*H550,2)</f>
        <v>0</v>
      </c>
      <c r="BL550" s="20" t="s">
        <v>217</v>
      </c>
      <c r="BM550" s="228" t="s">
        <v>870</v>
      </c>
    </row>
    <row r="551" s="2" customFormat="1">
      <c r="A551" s="41"/>
      <c r="B551" s="42"/>
      <c r="C551" s="43"/>
      <c r="D551" s="230" t="s">
        <v>186</v>
      </c>
      <c r="E551" s="43"/>
      <c r="F551" s="231" t="s">
        <v>871</v>
      </c>
      <c r="G551" s="43"/>
      <c r="H551" s="43"/>
      <c r="I551" s="232"/>
      <c r="J551" s="43"/>
      <c r="K551" s="43"/>
      <c r="L551" s="47"/>
      <c r="M551" s="233"/>
      <c r="N551" s="234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186</v>
      </c>
      <c r="AU551" s="20" t="s">
        <v>82</v>
      </c>
    </row>
    <row r="552" s="13" customFormat="1">
      <c r="A552" s="13"/>
      <c r="B552" s="235"/>
      <c r="C552" s="236"/>
      <c r="D552" s="230" t="s">
        <v>188</v>
      </c>
      <c r="E552" s="237" t="s">
        <v>19</v>
      </c>
      <c r="F552" s="238" t="s">
        <v>872</v>
      </c>
      <c r="G552" s="236"/>
      <c r="H552" s="239">
        <v>1.8</v>
      </c>
      <c r="I552" s="240"/>
      <c r="J552" s="236"/>
      <c r="K552" s="236"/>
      <c r="L552" s="241"/>
      <c r="M552" s="242"/>
      <c r="N552" s="243"/>
      <c r="O552" s="243"/>
      <c r="P552" s="243"/>
      <c r="Q552" s="243"/>
      <c r="R552" s="243"/>
      <c r="S552" s="243"/>
      <c r="T552" s="24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5" t="s">
        <v>188</v>
      </c>
      <c r="AU552" s="245" t="s">
        <v>82</v>
      </c>
      <c r="AV552" s="13" t="s">
        <v>82</v>
      </c>
      <c r="AW552" s="13" t="s">
        <v>33</v>
      </c>
      <c r="AX552" s="13" t="s">
        <v>80</v>
      </c>
      <c r="AY552" s="245" t="s">
        <v>177</v>
      </c>
    </row>
    <row r="553" s="2" customFormat="1" ht="16.5" customHeight="1">
      <c r="A553" s="41"/>
      <c r="B553" s="42"/>
      <c r="C553" s="217" t="s">
        <v>559</v>
      </c>
      <c r="D553" s="217" t="s">
        <v>179</v>
      </c>
      <c r="E553" s="218" t="s">
        <v>873</v>
      </c>
      <c r="F553" s="219" t="s">
        <v>874</v>
      </c>
      <c r="G553" s="220" t="s">
        <v>253</v>
      </c>
      <c r="H553" s="221">
        <v>0.0030000000000000001</v>
      </c>
      <c r="I553" s="222"/>
      <c r="J553" s="223">
        <f>ROUND(I553*H553,2)</f>
        <v>0</v>
      </c>
      <c r="K553" s="219" t="s">
        <v>183</v>
      </c>
      <c r="L553" s="47"/>
      <c r="M553" s="224" t="s">
        <v>19</v>
      </c>
      <c r="N553" s="225" t="s">
        <v>43</v>
      </c>
      <c r="O553" s="87"/>
      <c r="P553" s="226">
        <f>O553*H553</f>
        <v>0</v>
      </c>
      <c r="Q553" s="226">
        <v>0</v>
      </c>
      <c r="R553" s="226">
        <f>Q553*H553</f>
        <v>0</v>
      </c>
      <c r="S553" s="226">
        <v>0</v>
      </c>
      <c r="T553" s="227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28" t="s">
        <v>217</v>
      </c>
      <c r="AT553" s="228" t="s">
        <v>179</v>
      </c>
      <c r="AU553" s="228" t="s">
        <v>82</v>
      </c>
      <c r="AY553" s="20" t="s">
        <v>177</v>
      </c>
      <c r="BE553" s="229">
        <f>IF(N553="základní",J553,0)</f>
        <v>0</v>
      </c>
      <c r="BF553" s="229">
        <f>IF(N553="snížená",J553,0)</f>
        <v>0</v>
      </c>
      <c r="BG553" s="229">
        <f>IF(N553="zákl. přenesená",J553,0)</f>
        <v>0</v>
      </c>
      <c r="BH553" s="229">
        <f>IF(N553="sníž. přenesená",J553,0)</f>
        <v>0</v>
      </c>
      <c r="BI553" s="229">
        <f>IF(N553="nulová",J553,0)</f>
        <v>0</v>
      </c>
      <c r="BJ553" s="20" t="s">
        <v>80</v>
      </c>
      <c r="BK553" s="229">
        <f>ROUND(I553*H553,2)</f>
        <v>0</v>
      </c>
      <c r="BL553" s="20" t="s">
        <v>217</v>
      </c>
      <c r="BM553" s="228" t="s">
        <v>875</v>
      </c>
    </row>
    <row r="554" s="2" customFormat="1">
      <c r="A554" s="41"/>
      <c r="B554" s="42"/>
      <c r="C554" s="43"/>
      <c r="D554" s="230" t="s">
        <v>186</v>
      </c>
      <c r="E554" s="43"/>
      <c r="F554" s="231" t="s">
        <v>876</v>
      </c>
      <c r="G554" s="43"/>
      <c r="H554" s="43"/>
      <c r="I554" s="232"/>
      <c r="J554" s="43"/>
      <c r="K554" s="43"/>
      <c r="L554" s="47"/>
      <c r="M554" s="233"/>
      <c r="N554" s="234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186</v>
      </c>
      <c r="AU554" s="20" t="s">
        <v>82</v>
      </c>
    </row>
    <row r="555" s="12" customFormat="1" ht="22.8" customHeight="1">
      <c r="A555" s="12"/>
      <c r="B555" s="201"/>
      <c r="C555" s="202"/>
      <c r="D555" s="203" t="s">
        <v>71</v>
      </c>
      <c r="E555" s="215" t="s">
        <v>877</v>
      </c>
      <c r="F555" s="215" t="s">
        <v>878</v>
      </c>
      <c r="G555" s="202"/>
      <c r="H555" s="202"/>
      <c r="I555" s="205"/>
      <c r="J555" s="216">
        <f>BK555</f>
        <v>0</v>
      </c>
      <c r="K555" s="202"/>
      <c r="L555" s="207"/>
      <c r="M555" s="208"/>
      <c r="N555" s="209"/>
      <c r="O555" s="209"/>
      <c r="P555" s="210">
        <f>SUM(P556:P590)</f>
        <v>0</v>
      </c>
      <c r="Q555" s="209"/>
      <c r="R555" s="210">
        <f>SUM(R556:R590)</f>
        <v>0</v>
      </c>
      <c r="S555" s="209"/>
      <c r="T555" s="211">
        <f>SUM(T556:T590)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2" t="s">
        <v>82</v>
      </c>
      <c r="AT555" s="213" t="s">
        <v>71</v>
      </c>
      <c r="AU555" s="213" t="s">
        <v>80</v>
      </c>
      <c r="AY555" s="212" t="s">
        <v>177</v>
      </c>
      <c r="BK555" s="214">
        <f>SUM(BK556:BK590)</f>
        <v>0</v>
      </c>
    </row>
    <row r="556" s="2" customFormat="1" ht="16.5" customHeight="1">
      <c r="A556" s="41"/>
      <c r="B556" s="42"/>
      <c r="C556" s="292" t="s">
        <v>879</v>
      </c>
      <c r="D556" s="292" t="s">
        <v>450</v>
      </c>
      <c r="E556" s="293" t="s">
        <v>880</v>
      </c>
      <c r="F556" s="294" t="s">
        <v>881</v>
      </c>
      <c r="G556" s="295" t="s">
        <v>195</v>
      </c>
      <c r="H556" s="296">
        <v>1</v>
      </c>
      <c r="I556" s="297"/>
      <c r="J556" s="298">
        <f>ROUND(I556*H556,2)</f>
        <v>0</v>
      </c>
      <c r="K556" s="294" t="s">
        <v>196</v>
      </c>
      <c r="L556" s="299"/>
      <c r="M556" s="300" t="s">
        <v>19</v>
      </c>
      <c r="N556" s="301" t="s">
        <v>43</v>
      </c>
      <c r="O556" s="87"/>
      <c r="P556" s="226">
        <f>O556*H556</f>
        <v>0</v>
      </c>
      <c r="Q556" s="226">
        <v>0</v>
      </c>
      <c r="R556" s="226">
        <f>Q556*H556</f>
        <v>0</v>
      </c>
      <c r="S556" s="226">
        <v>0</v>
      </c>
      <c r="T556" s="227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28" t="s">
        <v>197</v>
      </c>
      <c r="AT556" s="228" t="s">
        <v>450</v>
      </c>
      <c r="AU556" s="228" t="s">
        <v>82</v>
      </c>
      <c r="AY556" s="20" t="s">
        <v>177</v>
      </c>
      <c r="BE556" s="229">
        <f>IF(N556="základní",J556,0)</f>
        <v>0</v>
      </c>
      <c r="BF556" s="229">
        <f>IF(N556="snížená",J556,0)</f>
        <v>0</v>
      </c>
      <c r="BG556" s="229">
        <f>IF(N556="zákl. přenesená",J556,0)</f>
        <v>0</v>
      </c>
      <c r="BH556" s="229">
        <f>IF(N556="sníž. přenesená",J556,0)</f>
        <v>0</v>
      </c>
      <c r="BI556" s="229">
        <f>IF(N556="nulová",J556,0)</f>
        <v>0</v>
      </c>
      <c r="BJ556" s="20" t="s">
        <v>80</v>
      </c>
      <c r="BK556" s="229">
        <f>ROUND(I556*H556,2)</f>
        <v>0</v>
      </c>
      <c r="BL556" s="20" t="s">
        <v>184</v>
      </c>
      <c r="BM556" s="228" t="s">
        <v>882</v>
      </c>
    </row>
    <row r="557" s="2" customFormat="1">
      <c r="A557" s="41"/>
      <c r="B557" s="42"/>
      <c r="C557" s="43"/>
      <c r="D557" s="230" t="s">
        <v>186</v>
      </c>
      <c r="E557" s="43"/>
      <c r="F557" s="231" t="s">
        <v>883</v>
      </c>
      <c r="G557" s="43"/>
      <c r="H557" s="43"/>
      <c r="I557" s="232"/>
      <c r="J557" s="43"/>
      <c r="K557" s="43"/>
      <c r="L557" s="47"/>
      <c r="M557" s="233"/>
      <c r="N557" s="234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186</v>
      </c>
      <c r="AU557" s="20" t="s">
        <v>82</v>
      </c>
    </row>
    <row r="558" s="2" customFormat="1">
      <c r="A558" s="41"/>
      <c r="B558" s="42"/>
      <c r="C558" s="43"/>
      <c r="D558" s="230" t="s">
        <v>239</v>
      </c>
      <c r="E558" s="43"/>
      <c r="F558" s="246" t="s">
        <v>884</v>
      </c>
      <c r="G558" s="43"/>
      <c r="H558" s="43"/>
      <c r="I558" s="232"/>
      <c r="J558" s="43"/>
      <c r="K558" s="43"/>
      <c r="L558" s="47"/>
      <c r="M558" s="233"/>
      <c r="N558" s="234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239</v>
      </c>
      <c r="AU558" s="20" t="s">
        <v>82</v>
      </c>
    </row>
    <row r="559" s="2" customFormat="1" ht="16.5" customHeight="1">
      <c r="A559" s="41"/>
      <c r="B559" s="42"/>
      <c r="C559" s="292" t="s">
        <v>885</v>
      </c>
      <c r="D559" s="292" t="s">
        <v>450</v>
      </c>
      <c r="E559" s="293" t="s">
        <v>886</v>
      </c>
      <c r="F559" s="294" t="s">
        <v>887</v>
      </c>
      <c r="G559" s="295" t="s">
        <v>195</v>
      </c>
      <c r="H559" s="296">
        <v>3</v>
      </c>
      <c r="I559" s="297"/>
      <c r="J559" s="298">
        <f>ROUND(I559*H559,2)</f>
        <v>0</v>
      </c>
      <c r="K559" s="294" t="s">
        <v>196</v>
      </c>
      <c r="L559" s="299"/>
      <c r="M559" s="300" t="s">
        <v>19</v>
      </c>
      <c r="N559" s="301" t="s">
        <v>43</v>
      </c>
      <c r="O559" s="87"/>
      <c r="P559" s="226">
        <f>O559*H559</f>
        <v>0</v>
      </c>
      <c r="Q559" s="226">
        <v>0</v>
      </c>
      <c r="R559" s="226">
        <f>Q559*H559</f>
        <v>0</v>
      </c>
      <c r="S559" s="226">
        <v>0</v>
      </c>
      <c r="T559" s="227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28" t="s">
        <v>197</v>
      </c>
      <c r="AT559" s="228" t="s">
        <v>450</v>
      </c>
      <c r="AU559" s="228" t="s">
        <v>82</v>
      </c>
      <c r="AY559" s="20" t="s">
        <v>177</v>
      </c>
      <c r="BE559" s="229">
        <f>IF(N559="základní",J559,0)</f>
        <v>0</v>
      </c>
      <c r="BF559" s="229">
        <f>IF(N559="snížená",J559,0)</f>
        <v>0</v>
      </c>
      <c r="BG559" s="229">
        <f>IF(N559="zákl. přenesená",J559,0)</f>
        <v>0</v>
      </c>
      <c r="BH559" s="229">
        <f>IF(N559="sníž. přenesená",J559,0)</f>
        <v>0</v>
      </c>
      <c r="BI559" s="229">
        <f>IF(N559="nulová",J559,0)</f>
        <v>0</v>
      </c>
      <c r="BJ559" s="20" t="s">
        <v>80</v>
      </c>
      <c r="BK559" s="229">
        <f>ROUND(I559*H559,2)</f>
        <v>0</v>
      </c>
      <c r="BL559" s="20" t="s">
        <v>184</v>
      </c>
      <c r="BM559" s="228" t="s">
        <v>888</v>
      </c>
    </row>
    <row r="560" s="2" customFormat="1">
      <c r="A560" s="41"/>
      <c r="B560" s="42"/>
      <c r="C560" s="43"/>
      <c r="D560" s="230" t="s">
        <v>186</v>
      </c>
      <c r="E560" s="43"/>
      <c r="F560" s="231" t="s">
        <v>889</v>
      </c>
      <c r="G560" s="43"/>
      <c r="H560" s="43"/>
      <c r="I560" s="232"/>
      <c r="J560" s="43"/>
      <c r="K560" s="43"/>
      <c r="L560" s="47"/>
      <c r="M560" s="233"/>
      <c r="N560" s="234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186</v>
      </c>
      <c r="AU560" s="20" t="s">
        <v>82</v>
      </c>
    </row>
    <row r="561" s="2" customFormat="1">
      <c r="A561" s="41"/>
      <c r="B561" s="42"/>
      <c r="C561" s="43"/>
      <c r="D561" s="230" t="s">
        <v>239</v>
      </c>
      <c r="E561" s="43"/>
      <c r="F561" s="246" t="s">
        <v>890</v>
      </c>
      <c r="G561" s="43"/>
      <c r="H561" s="43"/>
      <c r="I561" s="232"/>
      <c r="J561" s="43"/>
      <c r="K561" s="43"/>
      <c r="L561" s="47"/>
      <c r="M561" s="233"/>
      <c r="N561" s="234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239</v>
      </c>
      <c r="AU561" s="20" t="s">
        <v>82</v>
      </c>
    </row>
    <row r="562" s="2" customFormat="1" ht="16.5" customHeight="1">
      <c r="A562" s="41"/>
      <c r="B562" s="42"/>
      <c r="C562" s="292" t="s">
        <v>891</v>
      </c>
      <c r="D562" s="292" t="s">
        <v>450</v>
      </c>
      <c r="E562" s="293" t="s">
        <v>892</v>
      </c>
      <c r="F562" s="294" t="s">
        <v>893</v>
      </c>
      <c r="G562" s="295" t="s">
        <v>195</v>
      </c>
      <c r="H562" s="296">
        <v>1</v>
      </c>
      <c r="I562" s="297"/>
      <c r="J562" s="298">
        <f>ROUND(I562*H562,2)</f>
        <v>0</v>
      </c>
      <c r="K562" s="294" t="s">
        <v>196</v>
      </c>
      <c r="L562" s="299"/>
      <c r="M562" s="300" t="s">
        <v>19</v>
      </c>
      <c r="N562" s="301" t="s">
        <v>43</v>
      </c>
      <c r="O562" s="87"/>
      <c r="P562" s="226">
        <f>O562*H562</f>
        <v>0</v>
      </c>
      <c r="Q562" s="226">
        <v>0</v>
      </c>
      <c r="R562" s="226">
        <f>Q562*H562</f>
        <v>0</v>
      </c>
      <c r="S562" s="226">
        <v>0</v>
      </c>
      <c r="T562" s="227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28" t="s">
        <v>197</v>
      </c>
      <c r="AT562" s="228" t="s">
        <v>450</v>
      </c>
      <c r="AU562" s="228" t="s">
        <v>82</v>
      </c>
      <c r="AY562" s="20" t="s">
        <v>177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20" t="s">
        <v>80</v>
      </c>
      <c r="BK562" s="229">
        <f>ROUND(I562*H562,2)</f>
        <v>0</v>
      </c>
      <c r="BL562" s="20" t="s">
        <v>184</v>
      </c>
      <c r="BM562" s="228" t="s">
        <v>894</v>
      </c>
    </row>
    <row r="563" s="2" customFormat="1">
      <c r="A563" s="41"/>
      <c r="B563" s="42"/>
      <c r="C563" s="43"/>
      <c r="D563" s="230" t="s">
        <v>186</v>
      </c>
      <c r="E563" s="43"/>
      <c r="F563" s="231" t="s">
        <v>895</v>
      </c>
      <c r="G563" s="43"/>
      <c r="H563" s="43"/>
      <c r="I563" s="232"/>
      <c r="J563" s="43"/>
      <c r="K563" s="43"/>
      <c r="L563" s="47"/>
      <c r="M563" s="233"/>
      <c r="N563" s="234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186</v>
      </c>
      <c r="AU563" s="20" t="s">
        <v>82</v>
      </c>
    </row>
    <row r="564" s="2" customFormat="1">
      <c r="A564" s="41"/>
      <c r="B564" s="42"/>
      <c r="C564" s="43"/>
      <c r="D564" s="230" t="s">
        <v>239</v>
      </c>
      <c r="E564" s="43"/>
      <c r="F564" s="246" t="s">
        <v>890</v>
      </c>
      <c r="G564" s="43"/>
      <c r="H564" s="43"/>
      <c r="I564" s="232"/>
      <c r="J564" s="43"/>
      <c r="K564" s="43"/>
      <c r="L564" s="47"/>
      <c r="M564" s="233"/>
      <c r="N564" s="234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239</v>
      </c>
      <c r="AU564" s="20" t="s">
        <v>82</v>
      </c>
    </row>
    <row r="565" s="2" customFormat="1" ht="16.5" customHeight="1">
      <c r="A565" s="41"/>
      <c r="B565" s="42"/>
      <c r="C565" s="292" t="s">
        <v>896</v>
      </c>
      <c r="D565" s="292" t="s">
        <v>450</v>
      </c>
      <c r="E565" s="293" t="s">
        <v>897</v>
      </c>
      <c r="F565" s="294" t="s">
        <v>898</v>
      </c>
      <c r="G565" s="295" t="s">
        <v>195</v>
      </c>
      <c r="H565" s="296">
        <v>3</v>
      </c>
      <c r="I565" s="297"/>
      <c r="J565" s="298">
        <f>ROUND(I565*H565,2)</f>
        <v>0</v>
      </c>
      <c r="K565" s="294" t="s">
        <v>196</v>
      </c>
      <c r="L565" s="299"/>
      <c r="M565" s="300" t="s">
        <v>19</v>
      </c>
      <c r="N565" s="301" t="s">
        <v>43</v>
      </c>
      <c r="O565" s="87"/>
      <c r="P565" s="226">
        <f>O565*H565</f>
        <v>0</v>
      </c>
      <c r="Q565" s="226">
        <v>0</v>
      </c>
      <c r="R565" s="226">
        <f>Q565*H565</f>
        <v>0</v>
      </c>
      <c r="S565" s="226">
        <v>0</v>
      </c>
      <c r="T565" s="227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8" t="s">
        <v>197</v>
      </c>
      <c r="AT565" s="228" t="s">
        <v>450</v>
      </c>
      <c r="AU565" s="228" t="s">
        <v>82</v>
      </c>
      <c r="AY565" s="20" t="s">
        <v>177</v>
      </c>
      <c r="BE565" s="229">
        <f>IF(N565="základní",J565,0)</f>
        <v>0</v>
      </c>
      <c r="BF565" s="229">
        <f>IF(N565="snížená",J565,0)</f>
        <v>0</v>
      </c>
      <c r="BG565" s="229">
        <f>IF(N565="zákl. přenesená",J565,0)</f>
        <v>0</v>
      </c>
      <c r="BH565" s="229">
        <f>IF(N565="sníž. přenesená",J565,0)</f>
        <v>0</v>
      </c>
      <c r="BI565" s="229">
        <f>IF(N565="nulová",J565,0)</f>
        <v>0</v>
      </c>
      <c r="BJ565" s="20" t="s">
        <v>80</v>
      </c>
      <c r="BK565" s="229">
        <f>ROUND(I565*H565,2)</f>
        <v>0</v>
      </c>
      <c r="BL565" s="20" t="s">
        <v>184</v>
      </c>
      <c r="BM565" s="228" t="s">
        <v>899</v>
      </c>
    </row>
    <row r="566" s="2" customFormat="1">
      <c r="A566" s="41"/>
      <c r="B566" s="42"/>
      <c r="C566" s="43"/>
      <c r="D566" s="230" t="s">
        <v>186</v>
      </c>
      <c r="E566" s="43"/>
      <c r="F566" s="231" t="s">
        <v>898</v>
      </c>
      <c r="G566" s="43"/>
      <c r="H566" s="43"/>
      <c r="I566" s="232"/>
      <c r="J566" s="43"/>
      <c r="K566" s="43"/>
      <c r="L566" s="47"/>
      <c r="M566" s="233"/>
      <c r="N566" s="234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186</v>
      </c>
      <c r="AU566" s="20" t="s">
        <v>82</v>
      </c>
    </row>
    <row r="567" s="2" customFormat="1">
      <c r="A567" s="41"/>
      <c r="B567" s="42"/>
      <c r="C567" s="43"/>
      <c r="D567" s="230" t="s">
        <v>239</v>
      </c>
      <c r="E567" s="43"/>
      <c r="F567" s="246" t="s">
        <v>890</v>
      </c>
      <c r="G567" s="43"/>
      <c r="H567" s="43"/>
      <c r="I567" s="232"/>
      <c r="J567" s="43"/>
      <c r="K567" s="43"/>
      <c r="L567" s="47"/>
      <c r="M567" s="233"/>
      <c r="N567" s="234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239</v>
      </c>
      <c r="AU567" s="20" t="s">
        <v>82</v>
      </c>
    </row>
    <row r="568" s="2" customFormat="1" ht="16.5" customHeight="1">
      <c r="A568" s="41"/>
      <c r="B568" s="42"/>
      <c r="C568" s="292" t="s">
        <v>900</v>
      </c>
      <c r="D568" s="292" t="s">
        <v>450</v>
      </c>
      <c r="E568" s="293" t="s">
        <v>901</v>
      </c>
      <c r="F568" s="294" t="s">
        <v>902</v>
      </c>
      <c r="G568" s="295" t="s">
        <v>195</v>
      </c>
      <c r="H568" s="296">
        <v>10</v>
      </c>
      <c r="I568" s="297"/>
      <c r="J568" s="298">
        <f>ROUND(I568*H568,2)</f>
        <v>0</v>
      </c>
      <c r="K568" s="294" t="s">
        <v>196</v>
      </c>
      <c r="L568" s="299"/>
      <c r="M568" s="300" t="s">
        <v>19</v>
      </c>
      <c r="N568" s="301" t="s">
        <v>43</v>
      </c>
      <c r="O568" s="87"/>
      <c r="P568" s="226">
        <f>O568*H568</f>
        <v>0</v>
      </c>
      <c r="Q568" s="226">
        <v>0</v>
      </c>
      <c r="R568" s="226">
        <f>Q568*H568</f>
        <v>0</v>
      </c>
      <c r="S568" s="226">
        <v>0</v>
      </c>
      <c r="T568" s="227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28" t="s">
        <v>197</v>
      </c>
      <c r="AT568" s="228" t="s">
        <v>450</v>
      </c>
      <c r="AU568" s="228" t="s">
        <v>82</v>
      </c>
      <c r="AY568" s="20" t="s">
        <v>177</v>
      </c>
      <c r="BE568" s="229">
        <f>IF(N568="základní",J568,0)</f>
        <v>0</v>
      </c>
      <c r="BF568" s="229">
        <f>IF(N568="snížená",J568,0)</f>
        <v>0</v>
      </c>
      <c r="BG568" s="229">
        <f>IF(N568="zákl. přenesená",J568,0)</f>
        <v>0</v>
      </c>
      <c r="BH568" s="229">
        <f>IF(N568="sníž. přenesená",J568,0)</f>
        <v>0</v>
      </c>
      <c r="BI568" s="229">
        <f>IF(N568="nulová",J568,0)</f>
        <v>0</v>
      </c>
      <c r="BJ568" s="20" t="s">
        <v>80</v>
      </c>
      <c r="BK568" s="229">
        <f>ROUND(I568*H568,2)</f>
        <v>0</v>
      </c>
      <c r="BL568" s="20" t="s">
        <v>184</v>
      </c>
      <c r="BM568" s="228" t="s">
        <v>903</v>
      </c>
    </row>
    <row r="569" s="2" customFormat="1">
      <c r="A569" s="41"/>
      <c r="B569" s="42"/>
      <c r="C569" s="43"/>
      <c r="D569" s="230" t="s">
        <v>186</v>
      </c>
      <c r="E569" s="43"/>
      <c r="F569" s="231" t="s">
        <v>902</v>
      </c>
      <c r="G569" s="43"/>
      <c r="H569" s="43"/>
      <c r="I569" s="232"/>
      <c r="J569" s="43"/>
      <c r="K569" s="43"/>
      <c r="L569" s="47"/>
      <c r="M569" s="233"/>
      <c r="N569" s="234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186</v>
      </c>
      <c r="AU569" s="20" t="s">
        <v>82</v>
      </c>
    </row>
    <row r="570" s="2" customFormat="1">
      <c r="A570" s="41"/>
      <c r="B570" s="42"/>
      <c r="C570" s="43"/>
      <c r="D570" s="230" t="s">
        <v>239</v>
      </c>
      <c r="E570" s="43"/>
      <c r="F570" s="246" t="s">
        <v>904</v>
      </c>
      <c r="G570" s="43"/>
      <c r="H570" s="43"/>
      <c r="I570" s="232"/>
      <c r="J570" s="43"/>
      <c r="K570" s="43"/>
      <c r="L570" s="47"/>
      <c r="M570" s="233"/>
      <c r="N570" s="234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239</v>
      </c>
      <c r="AU570" s="20" t="s">
        <v>82</v>
      </c>
    </row>
    <row r="571" s="2" customFormat="1" ht="16.5" customHeight="1">
      <c r="A571" s="41"/>
      <c r="B571" s="42"/>
      <c r="C571" s="292" t="s">
        <v>905</v>
      </c>
      <c r="D571" s="292" t="s">
        <v>450</v>
      </c>
      <c r="E571" s="293" t="s">
        <v>906</v>
      </c>
      <c r="F571" s="294" t="s">
        <v>907</v>
      </c>
      <c r="G571" s="295" t="s">
        <v>195</v>
      </c>
      <c r="H571" s="296">
        <v>1</v>
      </c>
      <c r="I571" s="297"/>
      <c r="J571" s="298">
        <f>ROUND(I571*H571,2)</f>
        <v>0</v>
      </c>
      <c r="K571" s="294" t="s">
        <v>196</v>
      </c>
      <c r="L571" s="299"/>
      <c r="M571" s="300" t="s">
        <v>19</v>
      </c>
      <c r="N571" s="301" t="s">
        <v>43</v>
      </c>
      <c r="O571" s="87"/>
      <c r="P571" s="226">
        <f>O571*H571</f>
        <v>0</v>
      </c>
      <c r="Q571" s="226">
        <v>0</v>
      </c>
      <c r="R571" s="226">
        <f>Q571*H571</f>
        <v>0</v>
      </c>
      <c r="S571" s="226">
        <v>0</v>
      </c>
      <c r="T571" s="227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28" t="s">
        <v>197</v>
      </c>
      <c r="AT571" s="228" t="s">
        <v>450</v>
      </c>
      <c r="AU571" s="228" t="s">
        <v>82</v>
      </c>
      <c r="AY571" s="20" t="s">
        <v>177</v>
      </c>
      <c r="BE571" s="229">
        <f>IF(N571="základní",J571,0)</f>
        <v>0</v>
      </c>
      <c r="BF571" s="229">
        <f>IF(N571="snížená",J571,0)</f>
        <v>0</v>
      </c>
      <c r="BG571" s="229">
        <f>IF(N571="zákl. přenesená",J571,0)</f>
        <v>0</v>
      </c>
      <c r="BH571" s="229">
        <f>IF(N571="sníž. přenesená",J571,0)</f>
        <v>0</v>
      </c>
      <c r="BI571" s="229">
        <f>IF(N571="nulová",J571,0)</f>
        <v>0</v>
      </c>
      <c r="BJ571" s="20" t="s">
        <v>80</v>
      </c>
      <c r="BK571" s="229">
        <f>ROUND(I571*H571,2)</f>
        <v>0</v>
      </c>
      <c r="BL571" s="20" t="s">
        <v>184</v>
      </c>
      <c r="BM571" s="228" t="s">
        <v>908</v>
      </c>
    </row>
    <row r="572" s="2" customFormat="1">
      <c r="A572" s="41"/>
      <c r="B572" s="42"/>
      <c r="C572" s="43"/>
      <c r="D572" s="230" t="s">
        <v>186</v>
      </c>
      <c r="E572" s="43"/>
      <c r="F572" s="231" t="s">
        <v>907</v>
      </c>
      <c r="G572" s="43"/>
      <c r="H572" s="43"/>
      <c r="I572" s="232"/>
      <c r="J572" s="43"/>
      <c r="K572" s="43"/>
      <c r="L572" s="47"/>
      <c r="M572" s="233"/>
      <c r="N572" s="234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186</v>
      </c>
      <c r="AU572" s="20" t="s">
        <v>82</v>
      </c>
    </row>
    <row r="573" s="2" customFormat="1">
      <c r="A573" s="41"/>
      <c r="B573" s="42"/>
      <c r="C573" s="43"/>
      <c r="D573" s="230" t="s">
        <v>239</v>
      </c>
      <c r="E573" s="43"/>
      <c r="F573" s="246" t="s">
        <v>909</v>
      </c>
      <c r="G573" s="43"/>
      <c r="H573" s="43"/>
      <c r="I573" s="232"/>
      <c r="J573" s="43"/>
      <c r="K573" s="43"/>
      <c r="L573" s="47"/>
      <c r="M573" s="233"/>
      <c r="N573" s="234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239</v>
      </c>
      <c r="AU573" s="20" t="s">
        <v>82</v>
      </c>
    </row>
    <row r="574" s="2" customFormat="1" ht="16.5" customHeight="1">
      <c r="A574" s="41"/>
      <c r="B574" s="42"/>
      <c r="C574" s="292" t="s">
        <v>910</v>
      </c>
      <c r="D574" s="292" t="s">
        <v>450</v>
      </c>
      <c r="E574" s="293" t="s">
        <v>911</v>
      </c>
      <c r="F574" s="294" t="s">
        <v>912</v>
      </c>
      <c r="G574" s="295" t="s">
        <v>195</v>
      </c>
      <c r="H574" s="296">
        <v>2</v>
      </c>
      <c r="I574" s="297"/>
      <c r="J574" s="298">
        <f>ROUND(I574*H574,2)</f>
        <v>0</v>
      </c>
      <c r="K574" s="294" t="s">
        <v>196</v>
      </c>
      <c r="L574" s="299"/>
      <c r="M574" s="300" t="s">
        <v>19</v>
      </c>
      <c r="N574" s="301" t="s">
        <v>43</v>
      </c>
      <c r="O574" s="87"/>
      <c r="P574" s="226">
        <f>O574*H574</f>
        <v>0</v>
      </c>
      <c r="Q574" s="226">
        <v>0</v>
      </c>
      <c r="R574" s="226">
        <f>Q574*H574</f>
        <v>0</v>
      </c>
      <c r="S574" s="226">
        <v>0</v>
      </c>
      <c r="T574" s="227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8" t="s">
        <v>197</v>
      </c>
      <c r="AT574" s="228" t="s">
        <v>450</v>
      </c>
      <c r="AU574" s="228" t="s">
        <v>82</v>
      </c>
      <c r="AY574" s="20" t="s">
        <v>177</v>
      </c>
      <c r="BE574" s="229">
        <f>IF(N574="základní",J574,0)</f>
        <v>0</v>
      </c>
      <c r="BF574" s="229">
        <f>IF(N574="snížená",J574,0)</f>
        <v>0</v>
      </c>
      <c r="BG574" s="229">
        <f>IF(N574="zákl. přenesená",J574,0)</f>
        <v>0</v>
      </c>
      <c r="BH574" s="229">
        <f>IF(N574="sníž. přenesená",J574,0)</f>
        <v>0</v>
      </c>
      <c r="BI574" s="229">
        <f>IF(N574="nulová",J574,0)</f>
        <v>0</v>
      </c>
      <c r="BJ574" s="20" t="s">
        <v>80</v>
      </c>
      <c r="BK574" s="229">
        <f>ROUND(I574*H574,2)</f>
        <v>0</v>
      </c>
      <c r="BL574" s="20" t="s">
        <v>184</v>
      </c>
      <c r="BM574" s="228" t="s">
        <v>913</v>
      </c>
    </row>
    <row r="575" s="2" customFormat="1">
      <c r="A575" s="41"/>
      <c r="B575" s="42"/>
      <c r="C575" s="43"/>
      <c r="D575" s="230" t="s">
        <v>186</v>
      </c>
      <c r="E575" s="43"/>
      <c r="F575" s="231" t="s">
        <v>912</v>
      </c>
      <c r="G575" s="43"/>
      <c r="H575" s="43"/>
      <c r="I575" s="232"/>
      <c r="J575" s="43"/>
      <c r="K575" s="43"/>
      <c r="L575" s="47"/>
      <c r="M575" s="233"/>
      <c r="N575" s="234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186</v>
      </c>
      <c r="AU575" s="20" t="s">
        <v>82</v>
      </c>
    </row>
    <row r="576" s="2" customFormat="1">
      <c r="A576" s="41"/>
      <c r="B576" s="42"/>
      <c r="C576" s="43"/>
      <c r="D576" s="230" t="s">
        <v>239</v>
      </c>
      <c r="E576" s="43"/>
      <c r="F576" s="246" t="s">
        <v>914</v>
      </c>
      <c r="G576" s="43"/>
      <c r="H576" s="43"/>
      <c r="I576" s="232"/>
      <c r="J576" s="43"/>
      <c r="K576" s="43"/>
      <c r="L576" s="47"/>
      <c r="M576" s="233"/>
      <c r="N576" s="234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239</v>
      </c>
      <c r="AU576" s="20" t="s">
        <v>82</v>
      </c>
    </row>
    <row r="577" s="2" customFormat="1" ht="16.5" customHeight="1">
      <c r="A577" s="41"/>
      <c r="B577" s="42"/>
      <c r="C577" s="292" t="s">
        <v>915</v>
      </c>
      <c r="D577" s="292" t="s">
        <v>450</v>
      </c>
      <c r="E577" s="293" t="s">
        <v>916</v>
      </c>
      <c r="F577" s="294" t="s">
        <v>917</v>
      </c>
      <c r="G577" s="295" t="s">
        <v>195</v>
      </c>
      <c r="H577" s="296">
        <v>6</v>
      </c>
      <c r="I577" s="297"/>
      <c r="J577" s="298">
        <f>ROUND(I577*H577,2)</f>
        <v>0</v>
      </c>
      <c r="K577" s="294" t="s">
        <v>196</v>
      </c>
      <c r="L577" s="299"/>
      <c r="M577" s="300" t="s">
        <v>19</v>
      </c>
      <c r="N577" s="301" t="s">
        <v>43</v>
      </c>
      <c r="O577" s="87"/>
      <c r="P577" s="226">
        <f>O577*H577</f>
        <v>0</v>
      </c>
      <c r="Q577" s="226">
        <v>0</v>
      </c>
      <c r="R577" s="226">
        <f>Q577*H577</f>
        <v>0</v>
      </c>
      <c r="S577" s="226">
        <v>0</v>
      </c>
      <c r="T577" s="227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28" t="s">
        <v>197</v>
      </c>
      <c r="AT577" s="228" t="s">
        <v>450</v>
      </c>
      <c r="AU577" s="228" t="s">
        <v>82</v>
      </c>
      <c r="AY577" s="20" t="s">
        <v>177</v>
      </c>
      <c r="BE577" s="229">
        <f>IF(N577="základní",J577,0)</f>
        <v>0</v>
      </c>
      <c r="BF577" s="229">
        <f>IF(N577="snížená",J577,0)</f>
        <v>0</v>
      </c>
      <c r="BG577" s="229">
        <f>IF(N577="zákl. přenesená",J577,0)</f>
        <v>0</v>
      </c>
      <c r="BH577" s="229">
        <f>IF(N577="sníž. přenesená",J577,0)</f>
        <v>0</v>
      </c>
      <c r="BI577" s="229">
        <f>IF(N577="nulová",J577,0)</f>
        <v>0</v>
      </c>
      <c r="BJ577" s="20" t="s">
        <v>80</v>
      </c>
      <c r="BK577" s="229">
        <f>ROUND(I577*H577,2)</f>
        <v>0</v>
      </c>
      <c r="BL577" s="20" t="s">
        <v>184</v>
      </c>
      <c r="BM577" s="228" t="s">
        <v>918</v>
      </c>
    </row>
    <row r="578" s="2" customFormat="1">
      <c r="A578" s="41"/>
      <c r="B578" s="42"/>
      <c r="C578" s="43"/>
      <c r="D578" s="230" t="s">
        <v>186</v>
      </c>
      <c r="E578" s="43"/>
      <c r="F578" s="231" t="s">
        <v>917</v>
      </c>
      <c r="G578" s="43"/>
      <c r="H578" s="43"/>
      <c r="I578" s="232"/>
      <c r="J578" s="43"/>
      <c r="K578" s="43"/>
      <c r="L578" s="47"/>
      <c r="M578" s="233"/>
      <c r="N578" s="234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186</v>
      </c>
      <c r="AU578" s="20" t="s">
        <v>82</v>
      </c>
    </row>
    <row r="579" s="2" customFormat="1">
      <c r="A579" s="41"/>
      <c r="B579" s="42"/>
      <c r="C579" s="43"/>
      <c r="D579" s="230" t="s">
        <v>239</v>
      </c>
      <c r="E579" s="43"/>
      <c r="F579" s="246" t="s">
        <v>919</v>
      </c>
      <c r="G579" s="43"/>
      <c r="H579" s="43"/>
      <c r="I579" s="232"/>
      <c r="J579" s="43"/>
      <c r="K579" s="43"/>
      <c r="L579" s="47"/>
      <c r="M579" s="233"/>
      <c r="N579" s="234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239</v>
      </c>
      <c r="AU579" s="20" t="s">
        <v>82</v>
      </c>
    </row>
    <row r="580" s="2" customFormat="1" ht="16.5" customHeight="1">
      <c r="A580" s="41"/>
      <c r="B580" s="42"/>
      <c r="C580" s="292" t="s">
        <v>920</v>
      </c>
      <c r="D580" s="292" t="s">
        <v>450</v>
      </c>
      <c r="E580" s="293" t="s">
        <v>921</v>
      </c>
      <c r="F580" s="294" t="s">
        <v>922</v>
      </c>
      <c r="G580" s="295" t="s">
        <v>195</v>
      </c>
      <c r="H580" s="296">
        <v>7</v>
      </c>
      <c r="I580" s="297"/>
      <c r="J580" s="298">
        <f>ROUND(I580*H580,2)</f>
        <v>0</v>
      </c>
      <c r="K580" s="294" t="s">
        <v>196</v>
      </c>
      <c r="L580" s="299"/>
      <c r="M580" s="300" t="s">
        <v>19</v>
      </c>
      <c r="N580" s="301" t="s">
        <v>43</v>
      </c>
      <c r="O580" s="87"/>
      <c r="P580" s="226">
        <f>O580*H580</f>
        <v>0</v>
      </c>
      <c r="Q580" s="226">
        <v>0</v>
      </c>
      <c r="R580" s="226">
        <f>Q580*H580</f>
        <v>0</v>
      </c>
      <c r="S580" s="226">
        <v>0</v>
      </c>
      <c r="T580" s="227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28" t="s">
        <v>197</v>
      </c>
      <c r="AT580" s="228" t="s">
        <v>450</v>
      </c>
      <c r="AU580" s="228" t="s">
        <v>82</v>
      </c>
      <c r="AY580" s="20" t="s">
        <v>177</v>
      </c>
      <c r="BE580" s="229">
        <f>IF(N580="základní",J580,0)</f>
        <v>0</v>
      </c>
      <c r="BF580" s="229">
        <f>IF(N580="snížená",J580,0)</f>
        <v>0</v>
      </c>
      <c r="BG580" s="229">
        <f>IF(N580="zákl. přenesená",J580,0)</f>
        <v>0</v>
      </c>
      <c r="BH580" s="229">
        <f>IF(N580="sníž. přenesená",J580,0)</f>
        <v>0</v>
      </c>
      <c r="BI580" s="229">
        <f>IF(N580="nulová",J580,0)</f>
        <v>0</v>
      </c>
      <c r="BJ580" s="20" t="s">
        <v>80</v>
      </c>
      <c r="BK580" s="229">
        <f>ROUND(I580*H580,2)</f>
        <v>0</v>
      </c>
      <c r="BL580" s="20" t="s">
        <v>184</v>
      </c>
      <c r="BM580" s="228" t="s">
        <v>923</v>
      </c>
    </row>
    <row r="581" s="2" customFormat="1">
      <c r="A581" s="41"/>
      <c r="B581" s="42"/>
      <c r="C581" s="43"/>
      <c r="D581" s="230" t="s">
        <v>186</v>
      </c>
      <c r="E581" s="43"/>
      <c r="F581" s="231" t="s">
        <v>922</v>
      </c>
      <c r="G581" s="43"/>
      <c r="H581" s="43"/>
      <c r="I581" s="232"/>
      <c r="J581" s="43"/>
      <c r="K581" s="43"/>
      <c r="L581" s="47"/>
      <c r="M581" s="233"/>
      <c r="N581" s="234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186</v>
      </c>
      <c r="AU581" s="20" t="s">
        <v>82</v>
      </c>
    </row>
    <row r="582" s="2" customFormat="1">
      <c r="A582" s="41"/>
      <c r="B582" s="42"/>
      <c r="C582" s="43"/>
      <c r="D582" s="230" t="s">
        <v>239</v>
      </c>
      <c r="E582" s="43"/>
      <c r="F582" s="246" t="s">
        <v>924</v>
      </c>
      <c r="G582" s="43"/>
      <c r="H582" s="43"/>
      <c r="I582" s="232"/>
      <c r="J582" s="43"/>
      <c r="K582" s="43"/>
      <c r="L582" s="47"/>
      <c r="M582" s="233"/>
      <c r="N582" s="234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239</v>
      </c>
      <c r="AU582" s="20" t="s">
        <v>82</v>
      </c>
    </row>
    <row r="583" s="2" customFormat="1" ht="16.5" customHeight="1">
      <c r="A583" s="41"/>
      <c r="B583" s="42"/>
      <c r="C583" s="292" t="s">
        <v>571</v>
      </c>
      <c r="D583" s="292" t="s">
        <v>450</v>
      </c>
      <c r="E583" s="293" t="s">
        <v>925</v>
      </c>
      <c r="F583" s="294" t="s">
        <v>926</v>
      </c>
      <c r="G583" s="295" t="s">
        <v>195</v>
      </c>
      <c r="H583" s="296">
        <v>7</v>
      </c>
      <c r="I583" s="297"/>
      <c r="J583" s="298">
        <f>ROUND(I583*H583,2)</f>
        <v>0</v>
      </c>
      <c r="K583" s="294" t="s">
        <v>196</v>
      </c>
      <c r="L583" s="299"/>
      <c r="M583" s="300" t="s">
        <v>19</v>
      </c>
      <c r="N583" s="301" t="s">
        <v>43</v>
      </c>
      <c r="O583" s="87"/>
      <c r="P583" s="226">
        <f>O583*H583</f>
        <v>0</v>
      </c>
      <c r="Q583" s="226">
        <v>0</v>
      </c>
      <c r="R583" s="226">
        <f>Q583*H583</f>
        <v>0</v>
      </c>
      <c r="S583" s="226">
        <v>0</v>
      </c>
      <c r="T583" s="227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8" t="s">
        <v>197</v>
      </c>
      <c r="AT583" s="228" t="s">
        <v>450</v>
      </c>
      <c r="AU583" s="228" t="s">
        <v>82</v>
      </c>
      <c r="AY583" s="20" t="s">
        <v>177</v>
      </c>
      <c r="BE583" s="229">
        <f>IF(N583="základní",J583,0)</f>
        <v>0</v>
      </c>
      <c r="BF583" s="229">
        <f>IF(N583="snížená",J583,0)</f>
        <v>0</v>
      </c>
      <c r="BG583" s="229">
        <f>IF(N583="zákl. přenesená",J583,0)</f>
        <v>0</v>
      </c>
      <c r="BH583" s="229">
        <f>IF(N583="sníž. přenesená",J583,0)</f>
        <v>0</v>
      </c>
      <c r="BI583" s="229">
        <f>IF(N583="nulová",J583,0)</f>
        <v>0</v>
      </c>
      <c r="BJ583" s="20" t="s">
        <v>80</v>
      </c>
      <c r="BK583" s="229">
        <f>ROUND(I583*H583,2)</f>
        <v>0</v>
      </c>
      <c r="BL583" s="20" t="s">
        <v>184</v>
      </c>
      <c r="BM583" s="228" t="s">
        <v>927</v>
      </c>
    </row>
    <row r="584" s="2" customFormat="1">
      <c r="A584" s="41"/>
      <c r="B584" s="42"/>
      <c r="C584" s="43"/>
      <c r="D584" s="230" t="s">
        <v>186</v>
      </c>
      <c r="E584" s="43"/>
      <c r="F584" s="231" t="s">
        <v>926</v>
      </c>
      <c r="G584" s="43"/>
      <c r="H584" s="43"/>
      <c r="I584" s="232"/>
      <c r="J584" s="43"/>
      <c r="K584" s="43"/>
      <c r="L584" s="47"/>
      <c r="M584" s="233"/>
      <c r="N584" s="234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186</v>
      </c>
      <c r="AU584" s="20" t="s">
        <v>82</v>
      </c>
    </row>
    <row r="585" s="2" customFormat="1">
      <c r="A585" s="41"/>
      <c r="B585" s="42"/>
      <c r="C585" s="43"/>
      <c r="D585" s="230" t="s">
        <v>239</v>
      </c>
      <c r="E585" s="43"/>
      <c r="F585" s="246" t="s">
        <v>928</v>
      </c>
      <c r="G585" s="43"/>
      <c r="H585" s="43"/>
      <c r="I585" s="232"/>
      <c r="J585" s="43"/>
      <c r="K585" s="43"/>
      <c r="L585" s="47"/>
      <c r="M585" s="233"/>
      <c r="N585" s="234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239</v>
      </c>
      <c r="AU585" s="20" t="s">
        <v>82</v>
      </c>
    </row>
    <row r="586" s="2" customFormat="1" ht="16.5" customHeight="1">
      <c r="A586" s="41"/>
      <c r="B586" s="42"/>
      <c r="C586" s="217" t="s">
        <v>929</v>
      </c>
      <c r="D586" s="217" t="s">
        <v>179</v>
      </c>
      <c r="E586" s="218" t="s">
        <v>930</v>
      </c>
      <c r="F586" s="219" t="s">
        <v>931</v>
      </c>
      <c r="G586" s="220" t="s">
        <v>380</v>
      </c>
      <c r="H586" s="221">
        <v>10</v>
      </c>
      <c r="I586" s="222"/>
      <c r="J586" s="223">
        <f>ROUND(I586*H586,2)</f>
        <v>0</v>
      </c>
      <c r="K586" s="219" t="s">
        <v>183</v>
      </c>
      <c r="L586" s="47"/>
      <c r="M586" s="224" t="s">
        <v>19</v>
      </c>
      <c r="N586" s="225" t="s">
        <v>43</v>
      </c>
      <c r="O586" s="87"/>
      <c r="P586" s="226">
        <f>O586*H586</f>
        <v>0</v>
      </c>
      <c r="Q586" s="226">
        <v>0</v>
      </c>
      <c r="R586" s="226">
        <f>Q586*H586</f>
        <v>0</v>
      </c>
      <c r="S586" s="226">
        <v>0</v>
      </c>
      <c r="T586" s="227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28" t="s">
        <v>184</v>
      </c>
      <c r="AT586" s="228" t="s">
        <v>179</v>
      </c>
      <c r="AU586" s="228" t="s">
        <v>82</v>
      </c>
      <c r="AY586" s="20" t="s">
        <v>177</v>
      </c>
      <c r="BE586" s="229">
        <f>IF(N586="základní",J586,0)</f>
        <v>0</v>
      </c>
      <c r="BF586" s="229">
        <f>IF(N586="snížená",J586,0)</f>
        <v>0</v>
      </c>
      <c r="BG586" s="229">
        <f>IF(N586="zákl. přenesená",J586,0)</f>
        <v>0</v>
      </c>
      <c r="BH586" s="229">
        <f>IF(N586="sníž. přenesená",J586,0)</f>
        <v>0</v>
      </c>
      <c r="BI586" s="229">
        <f>IF(N586="nulová",J586,0)</f>
        <v>0</v>
      </c>
      <c r="BJ586" s="20" t="s">
        <v>80</v>
      </c>
      <c r="BK586" s="229">
        <f>ROUND(I586*H586,2)</f>
        <v>0</v>
      </c>
      <c r="BL586" s="20" t="s">
        <v>184</v>
      </c>
      <c r="BM586" s="228" t="s">
        <v>932</v>
      </c>
    </row>
    <row r="587" s="2" customFormat="1">
      <c r="A587" s="41"/>
      <c r="B587" s="42"/>
      <c r="C587" s="43"/>
      <c r="D587" s="230" t="s">
        <v>186</v>
      </c>
      <c r="E587" s="43"/>
      <c r="F587" s="231" t="s">
        <v>933</v>
      </c>
      <c r="G587" s="43"/>
      <c r="H587" s="43"/>
      <c r="I587" s="232"/>
      <c r="J587" s="43"/>
      <c r="K587" s="43"/>
      <c r="L587" s="47"/>
      <c r="M587" s="233"/>
      <c r="N587" s="234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186</v>
      </c>
      <c r="AU587" s="20" t="s">
        <v>82</v>
      </c>
    </row>
    <row r="588" s="14" customFormat="1">
      <c r="A588" s="14"/>
      <c r="B588" s="247"/>
      <c r="C588" s="248"/>
      <c r="D588" s="230" t="s">
        <v>188</v>
      </c>
      <c r="E588" s="249" t="s">
        <v>19</v>
      </c>
      <c r="F588" s="250" t="s">
        <v>934</v>
      </c>
      <c r="G588" s="248"/>
      <c r="H588" s="249" t="s">
        <v>19</v>
      </c>
      <c r="I588" s="251"/>
      <c r="J588" s="248"/>
      <c r="K588" s="248"/>
      <c r="L588" s="252"/>
      <c r="M588" s="253"/>
      <c r="N588" s="254"/>
      <c r="O588" s="254"/>
      <c r="P588" s="254"/>
      <c r="Q588" s="254"/>
      <c r="R588" s="254"/>
      <c r="S588" s="254"/>
      <c r="T588" s="255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6" t="s">
        <v>188</v>
      </c>
      <c r="AU588" s="256" t="s">
        <v>82</v>
      </c>
      <c r="AV588" s="14" t="s">
        <v>80</v>
      </c>
      <c r="AW588" s="14" t="s">
        <v>33</v>
      </c>
      <c r="AX588" s="14" t="s">
        <v>72</v>
      </c>
      <c r="AY588" s="256" t="s">
        <v>177</v>
      </c>
    </row>
    <row r="589" s="13" customFormat="1">
      <c r="A589" s="13"/>
      <c r="B589" s="235"/>
      <c r="C589" s="236"/>
      <c r="D589" s="230" t="s">
        <v>188</v>
      </c>
      <c r="E589" s="237" t="s">
        <v>19</v>
      </c>
      <c r="F589" s="238" t="s">
        <v>200</v>
      </c>
      <c r="G589" s="236"/>
      <c r="H589" s="239">
        <v>10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5" t="s">
        <v>188</v>
      </c>
      <c r="AU589" s="245" t="s">
        <v>82</v>
      </c>
      <c r="AV589" s="13" t="s">
        <v>82</v>
      </c>
      <c r="AW589" s="13" t="s">
        <v>33</v>
      </c>
      <c r="AX589" s="13" t="s">
        <v>72</v>
      </c>
      <c r="AY589" s="245" t="s">
        <v>177</v>
      </c>
    </row>
    <row r="590" s="15" customFormat="1">
      <c r="A590" s="15"/>
      <c r="B590" s="257"/>
      <c r="C590" s="258"/>
      <c r="D590" s="230" t="s">
        <v>188</v>
      </c>
      <c r="E590" s="259" t="s">
        <v>19</v>
      </c>
      <c r="F590" s="260" t="s">
        <v>264</v>
      </c>
      <c r="G590" s="258"/>
      <c r="H590" s="261">
        <v>10</v>
      </c>
      <c r="I590" s="262"/>
      <c r="J590" s="258"/>
      <c r="K590" s="258"/>
      <c r="L590" s="263"/>
      <c r="M590" s="264"/>
      <c r="N590" s="265"/>
      <c r="O590" s="265"/>
      <c r="P590" s="265"/>
      <c r="Q590" s="265"/>
      <c r="R590" s="265"/>
      <c r="S590" s="265"/>
      <c r="T590" s="266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67" t="s">
        <v>188</v>
      </c>
      <c r="AU590" s="267" t="s">
        <v>82</v>
      </c>
      <c r="AV590" s="15" t="s">
        <v>184</v>
      </c>
      <c r="AW590" s="15" t="s">
        <v>33</v>
      </c>
      <c r="AX590" s="15" t="s">
        <v>80</v>
      </c>
      <c r="AY590" s="267" t="s">
        <v>177</v>
      </c>
    </row>
    <row r="591" s="12" customFormat="1" ht="22.8" customHeight="1">
      <c r="A591" s="12"/>
      <c r="B591" s="201"/>
      <c r="C591" s="202"/>
      <c r="D591" s="203" t="s">
        <v>71</v>
      </c>
      <c r="E591" s="215" t="s">
        <v>935</v>
      </c>
      <c r="F591" s="215" t="s">
        <v>936</v>
      </c>
      <c r="G591" s="202"/>
      <c r="H591" s="202"/>
      <c r="I591" s="205"/>
      <c r="J591" s="216">
        <f>BK591</f>
        <v>0</v>
      </c>
      <c r="K591" s="202"/>
      <c r="L591" s="207"/>
      <c r="M591" s="208"/>
      <c r="N591" s="209"/>
      <c r="O591" s="209"/>
      <c r="P591" s="210">
        <f>SUM(P592:P690)</f>
        <v>0</v>
      </c>
      <c r="Q591" s="209"/>
      <c r="R591" s="210">
        <f>SUM(R592:R690)</f>
        <v>14.55075941</v>
      </c>
      <c r="S591" s="209"/>
      <c r="T591" s="211">
        <f>SUM(T592:T690)</f>
        <v>0.19183499999999998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212" t="s">
        <v>82</v>
      </c>
      <c r="AT591" s="213" t="s">
        <v>71</v>
      </c>
      <c r="AU591" s="213" t="s">
        <v>80</v>
      </c>
      <c r="AY591" s="212" t="s">
        <v>177</v>
      </c>
      <c r="BK591" s="214">
        <f>SUM(BK592:BK690)</f>
        <v>0</v>
      </c>
    </row>
    <row r="592" s="2" customFormat="1" ht="16.5" customHeight="1">
      <c r="A592" s="41"/>
      <c r="B592" s="42"/>
      <c r="C592" s="217" t="s">
        <v>576</v>
      </c>
      <c r="D592" s="217" t="s">
        <v>179</v>
      </c>
      <c r="E592" s="218" t="s">
        <v>937</v>
      </c>
      <c r="F592" s="219" t="s">
        <v>938</v>
      </c>
      <c r="G592" s="220" t="s">
        <v>182</v>
      </c>
      <c r="H592" s="221">
        <v>91.349999999999994</v>
      </c>
      <c r="I592" s="222"/>
      <c r="J592" s="223">
        <f>ROUND(I592*H592,2)</f>
        <v>0</v>
      </c>
      <c r="K592" s="219" t="s">
        <v>183</v>
      </c>
      <c r="L592" s="47"/>
      <c r="M592" s="224" t="s">
        <v>19</v>
      </c>
      <c r="N592" s="225" t="s">
        <v>43</v>
      </c>
      <c r="O592" s="87"/>
      <c r="P592" s="226">
        <f>O592*H592</f>
        <v>0</v>
      </c>
      <c r="Q592" s="226">
        <v>0.00117</v>
      </c>
      <c r="R592" s="226">
        <f>Q592*H592</f>
        <v>0.1068795</v>
      </c>
      <c r="S592" s="226">
        <v>0</v>
      </c>
      <c r="T592" s="227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28" t="s">
        <v>217</v>
      </c>
      <c r="AT592" s="228" t="s">
        <v>179</v>
      </c>
      <c r="AU592" s="228" t="s">
        <v>82</v>
      </c>
      <c r="AY592" s="20" t="s">
        <v>177</v>
      </c>
      <c r="BE592" s="229">
        <f>IF(N592="základní",J592,0)</f>
        <v>0</v>
      </c>
      <c r="BF592" s="229">
        <f>IF(N592="snížená",J592,0)</f>
        <v>0</v>
      </c>
      <c r="BG592" s="229">
        <f>IF(N592="zákl. přenesená",J592,0)</f>
        <v>0</v>
      </c>
      <c r="BH592" s="229">
        <f>IF(N592="sníž. přenesená",J592,0)</f>
        <v>0</v>
      </c>
      <c r="BI592" s="229">
        <f>IF(N592="nulová",J592,0)</f>
        <v>0</v>
      </c>
      <c r="BJ592" s="20" t="s">
        <v>80</v>
      </c>
      <c r="BK592" s="229">
        <f>ROUND(I592*H592,2)</f>
        <v>0</v>
      </c>
      <c r="BL592" s="20" t="s">
        <v>217</v>
      </c>
      <c r="BM592" s="228" t="s">
        <v>939</v>
      </c>
    </row>
    <row r="593" s="2" customFormat="1">
      <c r="A593" s="41"/>
      <c r="B593" s="42"/>
      <c r="C593" s="43"/>
      <c r="D593" s="230" t="s">
        <v>186</v>
      </c>
      <c r="E593" s="43"/>
      <c r="F593" s="231" t="s">
        <v>940</v>
      </c>
      <c r="G593" s="43"/>
      <c r="H593" s="43"/>
      <c r="I593" s="232"/>
      <c r="J593" s="43"/>
      <c r="K593" s="43"/>
      <c r="L593" s="47"/>
      <c r="M593" s="233"/>
      <c r="N593" s="234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186</v>
      </c>
      <c r="AU593" s="20" t="s">
        <v>82</v>
      </c>
    </row>
    <row r="594" s="2" customFormat="1" ht="16.5" customHeight="1">
      <c r="A594" s="41"/>
      <c r="B594" s="42"/>
      <c r="C594" s="217" t="s">
        <v>941</v>
      </c>
      <c r="D594" s="217" t="s">
        <v>179</v>
      </c>
      <c r="E594" s="218" t="s">
        <v>942</v>
      </c>
      <c r="F594" s="219" t="s">
        <v>943</v>
      </c>
      <c r="G594" s="220" t="s">
        <v>182</v>
      </c>
      <c r="H594" s="221">
        <v>91.349999999999994</v>
      </c>
      <c r="I594" s="222"/>
      <c r="J594" s="223">
        <f>ROUND(I594*H594,2)</f>
        <v>0</v>
      </c>
      <c r="K594" s="219" t="s">
        <v>183</v>
      </c>
      <c r="L594" s="47"/>
      <c r="M594" s="224" t="s">
        <v>19</v>
      </c>
      <c r="N594" s="225" t="s">
        <v>43</v>
      </c>
      <c r="O594" s="87"/>
      <c r="P594" s="226">
        <f>O594*H594</f>
        <v>0</v>
      </c>
      <c r="Q594" s="226">
        <v>0</v>
      </c>
      <c r="R594" s="226">
        <f>Q594*H594</f>
        <v>0</v>
      </c>
      <c r="S594" s="226">
        <v>0.0020999999999999999</v>
      </c>
      <c r="T594" s="227">
        <f>S594*H594</f>
        <v>0.19183499999999998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28" t="s">
        <v>217</v>
      </c>
      <c r="AT594" s="228" t="s">
        <v>179</v>
      </c>
      <c r="AU594" s="228" t="s">
        <v>82</v>
      </c>
      <c r="AY594" s="20" t="s">
        <v>177</v>
      </c>
      <c r="BE594" s="229">
        <f>IF(N594="základní",J594,0)</f>
        <v>0</v>
      </c>
      <c r="BF594" s="229">
        <f>IF(N594="snížená",J594,0)</f>
        <v>0</v>
      </c>
      <c r="BG594" s="229">
        <f>IF(N594="zákl. přenesená",J594,0)</f>
        <v>0</v>
      </c>
      <c r="BH594" s="229">
        <f>IF(N594="sníž. přenesená",J594,0)</f>
        <v>0</v>
      </c>
      <c r="BI594" s="229">
        <f>IF(N594="nulová",J594,0)</f>
        <v>0</v>
      </c>
      <c r="BJ594" s="20" t="s">
        <v>80</v>
      </c>
      <c r="BK594" s="229">
        <f>ROUND(I594*H594,2)</f>
        <v>0</v>
      </c>
      <c r="BL594" s="20" t="s">
        <v>217</v>
      </c>
      <c r="BM594" s="228" t="s">
        <v>944</v>
      </c>
    </row>
    <row r="595" s="2" customFormat="1">
      <c r="A595" s="41"/>
      <c r="B595" s="42"/>
      <c r="C595" s="43"/>
      <c r="D595" s="230" t="s">
        <v>186</v>
      </c>
      <c r="E595" s="43"/>
      <c r="F595" s="231" t="s">
        <v>945</v>
      </c>
      <c r="G595" s="43"/>
      <c r="H595" s="43"/>
      <c r="I595" s="232"/>
      <c r="J595" s="43"/>
      <c r="K595" s="43"/>
      <c r="L595" s="47"/>
      <c r="M595" s="233"/>
      <c r="N595" s="234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186</v>
      </c>
      <c r="AU595" s="20" t="s">
        <v>82</v>
      </c>
    </row>
    <row r="596" s="2" customFormat="1" ht="16.5" customHeight="1">
      <c r="A596" s="41"/>
      <c r="B596" s="42"/>
      <c r="C596" s="217" t="s">
        <v>579</v>
      </c>
      <c r="D596" s="217" t="s">
        <v>179</v>
      </c>
      <c r="E596" s="218" t="s">
        <v>946</v>
      </c>
      <c r="F596" s="219" t="s">
        <v>947</v>
      </c>
      <c r="G596" s="220" t="s">
        <v>195</v>
      </c>
      <c r="H596" s="221">
        <v>12</v>
      </c>
      <c r="I596" s="222"/>
      <c r="J596" s="223">
        <f>ROUND(I596*H596,2)</f>
        <v>0</v>
      </c>
      <c r="K596" s="219" t="s">
        <v>183</v>
      </c>
      <c r="L596" s="47"/>
      <c r="M596" s="224" t="s">
        <v>19</v>
      </c>
      <c r="N596" s="225" t="s">
        <v>43</v>
      </c>
      <c r="O596" s="87"/>
      <c r="P596" s="226">
        <f>O596*H596</f>
        <v>0</v>
      </c>
      <c r="Q596" s="226">
        <v>0.00022000000000000001</v>
      </c>
      <c r="R596" s="226">
        <f>Q596*H596</f>
        <v>0.00264</v>
      </c>
      <c r="S596" s="226">
        <v>0</v>
      </c>
      <c r="T596" s="227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28" t="s">
        <v>184</v>
      </c>
      <c r="AT596" s="228" t="s">
        <v>179</v>
      </c>
      <c r="AU596" s="228" t="s">
        <v>82</v>
      </c>
      <c r="AY596" s="20" t="s">
        <v>177</v>
      </c>
      <c r="BE596" s="229">
        <f>IF(N596="základní",J596,0)</f>
        <v>0</v>
      </c>
      <c r="BF596" s="229">
        <f>IF(N596="snížená",J596,0)</f>
        <v>0</v>
      </c>
      <c r="BG596" s="229">
        <f>IF(N596="zákl. přenesená",J596,0)</f>
        <v>0</v>
      </c>
      <c r="BH596" s="229">
        <f>IF(N596="sníž. přenesená",J596,0)</f>
        <v>0</v>
      </c>
      <c r="BI596" s="229">
        <f>IF(N596="nulová",J596,0)</f>
        <v>0</v>
      </c>
      <c r="BJ596" s="20" t="s">
        <v>80</v>
      </c>
      <c r="BK596" s="229">
        <f>ROUND(I596*H596,2)</f>
        <v>0</v>
      </c>
      <c r="BL596" s="20" t="s">
        <v>184</v>
      </c>
      <c r="BM596" s="228" t="s">
        <v>948</v>
      </c>
    </row>
    <row r="597" s="2" customFormat="1">
      <c r="A597" s="41"/>
      <c r="B597" s="42"/>
      <c r="C597" s="43"/>
      <c r="D597" s="230" t="s">
        <v>186</v>
      </c>
      <c r="E597" s="43"/>
      <c r="F597" s="231" t="s">
        <v>949</v>
      </c>
      <c r="G597" s="43"/>
      <c r="H597" s="43"/>
      <c r="I597" s="232"/>
      <c r="J597" s="43"/>
      <c r="K597" s="43"/>
      <c r="L597" s="47"/>
      <c r="M597" s="233"/>
      <c r="N597" s="234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186</v>
      </c>
      <c r="AU597" s="20" t="s">
        <v>82</v>
      </c>
    </row>
    <row r="598" s="2" customFormat="1" ht="16.5" customHeight="1">
      <c r="A598" s="41"/>
      <c r="B598" s="42"/>
      <c r="C598" s="217" t="s">
        <v>950</v>
      </c>
      <c r="D598" s="217" t="s">
        <v>179</v>
      </c>
      <c r="E598" s="218" t="s">
        <v>951</v>
      </c>
      <c r="F598" s="219" t="s">
        <v>952</v>
      </c>
      <c r="G598" s="220" t="s">
        <v>195</v>
      </c>
      <c r="H598" s="221">
        <v>1</v>
      </c>
      <c r="I598" s="222"/>
      <c r="J598" s="223">
        <f>ROUND(I598*H598,2)</f>
        <v>0</v>
      </c>
      <c r="K598" s="219" t="s">
        <v>196</v>
      </c>
      <c r="L598" s="47"/>
      <c r="M598" s="224" t="s">
        <v>19</v>
      </c>
      <c r="N598" s="225" t="s">
        <v>43</v>
      </c>
      <c r="O598" s="87"/>
      <c r="P598" s="226">
        <f>O598*H598</f>
        <v>0</v>
      </c>
      <c r="Q598" s="226">
        <v>0</v>
      </c>
      <c r="R598" s="226">
        <f>Q598*H598</f>
        <v>0</v>
      </c>
      <c r="S598" s="226">
        <v>0</v>
      </c>
      <c r="T598" s="227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28" t="s">
        <v>184</v>
      </c>
      <c r="AT598" s="228" t="s">
        <v>179</v>
      </c>
      <c r="AU598" s="228" t="s">
        <v>82</v>
      </c>
      <c r="AY598" s="20" t="s">
        <v>177</v>
      </c>
      <c r="BE598" s="229">
        <f>IF(N598="základní",J598,0)</f>
        <v>0</v>
      </c>
      <c r="BF598" s="229">
        <f>IF(N598="snížená",J598,0)</f>
        <v>0</v>
      </c>
      <c r="BG598" s="229">
        <f>IF(N598="zákl. přenesená",J598,0)</f>
        <v>0</v>
      </c>
      <c r="BH598" s="229">
        <f>IF(N598="sníž. přenesená",J598,0)</f>
        <v>0</v>
      </c>
      <c r="BI598" s="229">
        <f>IF(N598="nulová",J598,0)</f>
        <v>0</v>
      </c>
      <c r="BJ598" s="20" t="s">
        <v>80</v>
      </c>
      <c r="BK598" s="229">
        <f>ROUND(I598*H598,2)</f>
        <v>0</v>
      </c>
      <c r="BL598" s="20" t="s">
        <v>184</v>
      </c>
      <c r="BM598" s="228" t="s">
        <v>953</v>
      </c>
    </row>
    <row r="599" s="2" customFormat="1">
      <c r="A599" s="41"/>
      <c r="B599" s="42"/>
      <c r="C599" s="43"/>
      <c r="D599" s="230" t="s">
        <v>186</v>
      </c>
      <c r="E599" s="43"/>
      <c r="F599" s="231" t="s">
        <v>952</v>
      </c>
      <c r="G599" s="43"/>
      <c r="H599" s="43"/>
      <c r="I599" s="232"/>
      <c r="J599" s="43"/>
      <c r="K599" s="43"/>
      <c r="L599" s="47"/>
      <c r="M599" s="233"/>
      <c r="N599" s="234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186</v>
      </c>
      <c r="AU599" s="20" t="s">
        <v>82</v>
      </c>
    </row>
    <row r="600" s="2" customFormat="1" ht="21.75" customHeight="1">
      <c r="A600" s="41"/>
      <c r="B600" s="42"/>
      <c r="C600" s="292" t="s">
        <v>583</v>
      </c>
      <c r="D600" s="292" t="s">
        <v>450</v>
      </c>
      <c r="E600" s="293" t="s">
        <v>954</v>
      </c>
      <c r="F600" s="294" t="s">
        <v>955</v>
      </c>
      <c r="G600" s="295" t="s">
        <v>195</v>
      </c>
      <c r="H600" s="296">
        <v>2</v>
      </c>
      <c r="I600" s="297"/>
      <c r="J600" s="298">
        <f>ROUND(I600*H600,2)</f>
        <v>0</v>
      </c>
      <c r="K600" s="294" t="s">
        <v>183</v>
      </c>
      <c r="L600" s="299"/>
      <c r="M600" s="300" t="s">
        <v>19</v>
      </c>
      <c r="N600" s="301" t="s">
        <v>43</v>
      </c>
      <c r="O600" s="87"/>
      <c r="P600" s="226">
        <f>O600*H600</f>
        <v>0</v>
      </c>
      <c r="Q600" s="226">
        <v>0.012250000000000001</v>
      </c>
      <c r="R600" s="226">
        <f>Q600*H600</f>
        <v>0.024500000000000001</v>
      </c>
      <c r="S600" s="226">
        <v>0</v>
      </c>
      <c r="T600" s="227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28" t="s">
        <v>197</v>
      </c>
      <c r="AT600" s="228" t="s">
        <v>450</v>
      </c>
      <c r="AU600" s="228" t="s">
        <v>82</v>
      </c>
      <c r="AY600" s="20" t="s">
        <v>177</v>
      </c>
      <c r="BE600" s="229">
        <f>IF(N600="základní",J600,0)</f>
        <v>0</v>
      </c>
      <c r="BF600" s="229">
        <f>IF(N600="snížená",J600,0)</f>
        <v>0</v>
      </c>
      <c r="BG600" s="229">
        <f>IF(N600="zákl. přenesená",J600,0)</f>
        <v>0</v>
      </c>
      <c r="BH600" s="229">
        <f>IF(N600="sníž. přenesená",J600,0)</f>
        <v>0</v>
      </c>
      <c r="BI600" s="229">
        <f>IF(N600="nulová",J600,0)</f>
        <v>0</v>
      </c>
      <c r="BJ600" s="20" t="s">
        <v>80</v>
      </c>
      <c r="BK600" s="229">
        <f>ROUND(I600*H600,2)</f>
        <v>0</v>
      </c>
      <c r="BL600" s="20" t="s">
        <v>184</v>
      </c>
      <c r="BM600" s="228" t="s">
        <v>956</v>
      </c>
    </row>
    <row r="601" s="2" customFormat="1">
      <c r="A601" s="41"/>
      <c r="B601" s="42"/>
      <c r="C601" s="43"/>
      <c r="D601" s="230" t="s">
        <v>186</v>
      </c>
      <c r="E601" s="43"/>
      <c r="F601" s="231" t="s">
        <v>955</v>
      </c>
      <c r="G601" s="43"/>
      <c r="H601" s="43"/>
      <c r="I601" s="232"/>
      <c r="J601" s="43"/>
      <c r="K601" s="43"/>
      <c r="L601" s="47"/>
      <c r="M601" s="233"/>
      <c r="N601" s="234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186</v>
      </c>
      <c r="AU601" s="20" t="s">
        <v>82</v>
      </c>
    </row>
    <row r="602" s="2" customFormat="1" ht="21.75" customHeight="1">
      <c r="A602" s="41"/>
      <c r="B602" s="42"/>
      <c r="C602" s="292" t="s">
        <v>957</v>
      </c>
      <c r="D602" s="292" t="s">
        <v>450</v>
      </c>
      <c r="E602" s="293" t="s">
        <v>958</v>
      </c>
      <c r="F602" s="294" t="s">
        <v>959</v>
      </c>
      <c r="G602" s="295" t="s">
        <v>195</v>
      </c>
      <c r="H602" s="296">
        <v>9</v>
      </c>
      <c r="I602" s="297"/>
      <c r="J602" s="298">
        <f>ROUND(I602*H602,2)</f>
        <v>0</v>
      </c>
      <c r="K602" s="294" t="s">
        <v>183</v>
      </c>
      <c r="L602" s="299"/>
      <c r="M602" s="300" t="s">
        <v>19</v>
      </c>
      <c r="N602" s="301" t="s">
        <v>43</v>
      </c>
      <c r="O602" s="87"/>
      <c r="P602" s="226">
        <f>O602*H602</f>
        <v>0</v>
      </c>
      <c r="Q602" s="226">
        <v>0.012489999999999999</v>
      </c>
      <c r="R602" s="226">
        <f>Q602*H602</f>
        <v>0.11241</v>
      </c>
      <c r="S602" s="226">
        <v>0</v>
      </c>
      <c r="T602" s="227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28" t="s">
        <v>197</v>
      </c>
      <c r="AT602" s="228" t="s">
        <v>450</v>
      </c>
      <c r="AU602" s="228" t="s">
        <v>82</v>
      </c>
      <c r="AY602" s="20" t="s">
        <v>177</v>
      </c>
      <c r="BE602" s="229">
        <f>IF(N602="základní",J602,0)</f>
        <v>0</v>
      </c>
      <c r="BF602" s="229">
        <f>IF(N602="snížená",J602,0)</f>
        <v>0</v>
      </c>
      <c r="BG602" s="229">
        <f>IF(N602="zákl. přenesená",J602,0)</f>
        <v>0</v>
      </c>
      <c r="BH602" s="229">
        <f>IF(N602="sníž. přenesená",J602,0)</f>
        <v>0</v>
      </c>
      <c r="BI602" s="229">
        <f>IF(N602="nulová",J602,0)</f>
        <v>0</v>
      </c>
      <c r="BJ602" s="20" t="s">
        <v>80</v>
      </c>
      <c r="BK602" s="229">
        <f>ROUND(I602*H602,2)</f>
        <v>0</v>
      </c>
      <c r="BL602" s="20" t="s">
        <v>184</v>
      </c>
      <c r="BM602" s="228" t="s">
        <v>960</v>
      </c>
    </row>
    <row r="603" s="2" customFormat="1">
      <c r="A603" s="41"/>
      <c r="B603" s="42"/>
      <c r="C603" s="43"/>
      <c r="D603" s="230" t="s">
        <v>186</v>
      </c>
      <c r="E603" s="43"/>
      <c r="F603" s="231" t="s">
        <v>959</v>
      </c>
      <c r="G603" s="43"/>
      <c r="H603" s="43"/>
      <c r="I603" s="232"/>
      <c r="J603" s="43"/>
      <c r="K603" s="43"/>
      <c r="L603" s="47"/>
      <c r="M603" s="233"/>
      <c r="N603" s="234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186</v>
      </c>
      <c r="AU603" s="20" t="s">
        <v>82</v>
      </c>
    </row>
    <row r="604" s="2" customFormat="1" ht="21.75" customHeight="1">
      <c r="A604" s="41"/>
      <c r="B604" s="42"/>
      <c r="C604" s="292" t="s">
        <v>587</v>
      </c>
      <c r="D604" s="292" t="s">
        <v>450</v>
      </c>
      <c r="E604" s="293" t="s">
        <v>961</v>
      </c>
      <c r="F604" s="294" t="s">
        <v>962</v>
      </c>
      <c r="G604" s="295" t="s">
        <v>195</v>
      </c>
      <c r="H604" s="296">
        <v>1</v>
      </c>
      <c r="I604" s="297"/>
      <c r="J604" s="298">
        <f>ROUND(I604*H604,2)</f>
        <v>0</v>
      </c>
      <c r="K604" s="294" t="s">
        <v>183</v>
      </c>
      <c r="L604" s="299"/>
      <c r="M604" s="300" t="s">
        <v>19</v>
      </c>
      <c r="N604" s="301" t="s">
        <v>43</v>
      </c>
      <c r="O604" s="87"/>
      <c r="P604" s="226">
        <f>O604*H604</f>
        <v>0</v>
      </c>
      <c r="Q604" s="226">
        <v>0.01272</v>
      </c>
      <c r="R604" s="226">
        <f>Q604*H604</f>
        <v>0.01272</v>
      </c>
      <c r="S604" s="226">
        <v>0</v>
      </c>
      <c r="T604" s="227">
        <f>S604*H604</f>
        <v>0</v>
      </c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R604" s="228" t="s">
        <v>197</v>
      </c>
      <c r="AT604" s="228" t="s">
        <v>450</v>
      </c>
      <c r="AU604" s="228" t="s">
        <v>82</v>
      </c>
      <c r="AY604" s="20" t="s">
        <v>177</v>
      </c>
      <c r="BE604" s="229">
        <f>IF(N604="základní",J604,0)</f>
        <v>0</v>
      </c>
      <c r="BF604" s="229">
        <f>IF(N604="snížená",J604,0)</f>
        <v>0</v>
      </c>
      <c r="BG604" s="229">
        <f>IF(N604="zákl. přenesená",J604,0)</f>
        <v>0</v>
      </c>
      <c r="BH604" s="229">
        <f>IF(N604="sníž. přenesená",J604,0)</f>
        <v>0</v>
      </c>
      <c r="BI604" s="229">
        <f>IF(N604="nulová",J604,0)</f>
        <v>0</v>
      </c>
      <c r="BJ604" s="20" t="s">
        <v>80</v>
      </c>
      <c r="BK604" s="229">
        <f>ROUND(I604*H604,2)</f>
        <v>0</v>
      </c>
      <c r="BL604" s="20" t="s">
        <v>184</v>
      </c>
      <c r="BM604" s="228" t="s">
        <v>963</v>
      </c>
    </row>
    <row r="605" s="2" customFormat="1">
      <c r="A605" s="41"/>
      <c r="B605" s="42"/>
      <c r="C605" s="43"/>
      <c r="D605" s="230" t="s">
        <v>186</v>
      </c>
      <c r="E605" s="43"/>
      <c r="F605" s="231" t="s">
        <v>962</v>
      </c>
      <c r="G605" s="43"/>
      <c r="H605" s="43"/>
      <c r="I605" s="232"/>
      <c r="J605" s="43"/>
      <c r="K605" s="43"/>
      <c r="L605" s="47"/>
      <c r="M605" s="233"/>
      <c r="N605" s="234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186</v>
      </c>
      <c r="AU605" s="20" t="s">
        <v>82</v>
      </c>
    </row>
    <row r="606" s="2" customFormat="1">
      <c r="A606" s="41"/>
      <c r="B606" s="42"/>
      <c r="C606" s="292" t="s">
        <v>964</v>
      </c>
      <c r="D606" s="292" t="s">
        <v>450</v>
      </c>
      <c r="E606" s="293" t="s">
        <v>965</v>
      </c>
      <c r="F606" s="294" t="s">
        <v>966</v>
      </c>
      <c r="G606" s="295" t="s">
        <v>195</v>
      </c>
      <c r="H606" s="296">
        <v>1</v>
      </c>
      <c r="I606" s="297"/>
      <c r="J606" s="298">
        <f>ROUND(I606*H606,2)</f>
        <v>0</v>
      </c>
      <c r="K606" s="294" t="s">
        <v>196</v>
      </c>
      <c r="L606" s="299"/>
      <c r="M606" s="300" t="s">
        <v>19</v>
      </c>
      <c r="N606" s="301" t="s">
        <v>43</v>
      </c>
      <c r="O606" s="87"/>
      <c r="P606" s="226">
        <f>O606*H606</f>
        <v>0</v>
      </c>
      <c r="Q606" s="226">
        <v>0</v>
      </c>
      <c r="R606" s="226">
        <f>Q606*H606</f>
        <v>0</v>
      </c>
      <c r="S606" s="226">
        <v>0</v>
      </c>
      <c r="T606" s="227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28" t="s">
        <v>197</v>
      </c>
      <c r="AT606" s="228" t="s">
        <v>450</v>
      </c>
      <c r="AU606" s="228" t="s">
        <v>82</v>
      </c>
      <c r="AY606" s="20" t="s">
        <v>177</v>
      </c>
      <c r="BE606" s="229">
        <f>IF(N606="základní",J606,0)</f>
        <v>0</v>
      </c>
      <c r="BF606" s="229">
        <f>IF(N606="snížená",J606,0)</f>
        <v>0</v>
      </c>
      <c r="BG606" s="229">
        <f>IF(N606="zákl. přenesená",J606,0)</f>
        <v>0</v>
      </c>
      <c r="BH606" s="229">
        <f>IF(N606="sníž. přenesená",J606,0)</f>
        <v>0</v>
      </c>
      <c r="BI606" s="229">
        <f>IF(N606="nulová",J606,0)</f>
        <v>0</v>
      </c>
      <c r="BJ606" s="20" t="s">
        <v>80</v>
      </c>
      <c r="BK606" s="229">
        <f>ROUND(I606*H606,2)</f>
        <v>0</v>
      </c>
      <c r="BL606" s="20" t="s">
        <v>184</v>
      </c>
      <c r="BM606" s="228" t="s">
        <v>967</v>
      </c>
    </row>
    <row r="607" s="2" customFormat="1">
      <c r="A607" s="41"/>
      <c r="B607" s="42"/>
      <c r="C607" s="43"/>
      <c r="D607" s="230" t="s">
        <v>186</v>
      </c>
      <c r="E607" s="43"/>
      <c r="F607" s="231" t="s">
        <v>966</v>
      </c>
      <c r="G607" s="43"/>
      <c r="H607" s="43"/>
      <c r="I607" s="232"/>
      <c r="J607" s="43"/>
      <c r="K607" s="43"/>
      <c r="L607" s="47"/>
      <c r="M607" s="233"/>
      <c r="N607" s="234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186</v>
      </c>
      <c r="AU607" s="20" t="s">
        <v>82</v>
      </c>
    </row>
    <row r="608" s="2" customFormat="1" ht="16.5" customHeight="1">
      <c r="A608" s="41"/>
      <c r="B608" s="42"/>
      <c r="C608" s="217" t="s">
        <v>592</v>
      </c>
      <c r="D608" s="217" t="s">
        <v>179</v>
      </c>
      <c r="E608" s="218" t="s">
        <v>968</v>
      </c>
      <c r="F608" s="219" t="s">
        <v>969</v>
      </c>
      <c r="G608" s="220" t="s">
        <v>345</v>
      </c>
      <c r="H608" s="221">
        <v>87.140000000000001</v>
      </c>
      <c r="I608" s="222"/>
      <c r="J608" s="223">
        <f>ROUND(I608*H608,2)</f>
        <v>0</v>
      </c>
      <c r="K608" s="219" t="s">
        <v>183</v>
      </c>
      <c r="L608" s="47"/>
      <c r="M608" s="224" t="s">
        <v>19</v>
      </c>
      <c r="N608" s="225" t="s">
        <v>43</v>
      </c>
      <c r="O608" s="87"/>
      <c r="P608" s="226">
        <f>O608*H608</f>
        <v>0</v>
      </c>
      <c r="Q608" s="226">
        <v>0.0027799999999999999</v>
      </c>
      <c r="R608" s="226">
        <f>Q608*H608</f>
        <v>0.2422492</v>
      </c>
      <c r="S608" s="226">
        <v>0</v>
      </c>
      <c r="T608" s="227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28" t="s">
        <v>184</v>
      </c>
      <c r="AT608" s="228" t="s">
        <v>179</v>
      </c>
      <c r="AU608" s="228" t="s">
        <v>82</v>
      </c>
      <c r="AY608" s="20" t="s">
        <v>177</v>
      </c>
      <c r="BE608" s="229">
        <f>IF(N608="základní",J608,0)</f>
        <v>0</v>
      </c>
      <c r="BF608" s="229">
        <f>IF(N608="snížená",J608,0)</f>
        <v>0</v>
      </c>
      <c r="BG608" s="229">
        <f>IF(N608="zákl. přenesená",J608,0)</f>
        <v>0</v>
      </c>
      <c r="BH608" s="229">
        <f>IF(N608="sníž. přenesená",J608,0)</f>
        <v>0</v>
      </c>
      <c r="BI608" s="229">
        <f>IF(N608="nulová",J608,0)</f>
        <v>0</v>
      </c>
      <c r="BJ608" s="20" t="s">
        <v>80</v>
      </c>
      <c r="BK608" s="229">
        <f>ROUND(I608*H608,2)</f>
        <v>0</v>
      </c>
      <c r="BL608" s="20" t="s">
        <v>184</v>
      </c>
      <c r="BM608" s="228" t="s">
        <v>970</v>
      </c>
    </row>
    <row r="609" s="2" customFormat="1">
      <c r="A609" s="41"/>
      <c r="B609" s="42"/>
      <c r="C609" s="43"/>
      <c r="D609" s="230" t="s">
        <v>186</v>
      </c>
      <c r="E609" s="43"/>
      <c r="F609" s="231" t="s">
        <v>971</v>
      </c>
      <c r="G609" s="43"/>
      <c r="H609" s="43"/>
      <c r="I609" s="232"/>
      <c r="J609" s="43"/>
      <c r="K609" s="43"/>
      <c r="L609" s="47"/>
      <c r="M609" s="233"/>
      <c r="N609" s="234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186</v>
      </c>
      <c r="AU609" s="20" t="s">
        <v>82</v>
      </c>
    </row>
    <row r="610" s="2" customFormat="1" ht="16.5" customHeight="1">
      <c r="A610" s="41"/>
      <c r="B610" s="42"/>
      <c r="C610" s="217" t="s">
        <v>972</v>
      </c>
      <c r="D610" s="217" t="s">
        <v>179</v>
      </c>
      <c r="E610" s="218" t="s">
        <v>973</v>
      </c>
      <c r="F610" s="219" t="s">
        <v>974</v>
      </c>
      <c r="G610" s="220" t="s">
        <v>182</v>
      </c>
      <c r="H610" s="221">
        <v>895.14999999999998</v>
      </c>
      <c r="I610" s="222"/>
      <c r="J610" s="223">
        <f>ROUND(I610*H610,2)</f>
        <v>0</v>
      </c>
      <c r="K610" s="219" t="s">
        <v>183</v>
      </c>
      <c r="L610" s="47"/>
      <c r="M610" s="224" t="s">
        <v>19</v>
      </c>
      <c r="N610" s="225" t="s">
        <v>43</v>
      </c>
      <c r="O610" s="87"/>
      <c r="P610" s="226">
        <f>O610*H610</f>
        <v>0</v>
      </c>
      <c r="Q610" s="226">
        <v>0.00042000000000000002</v>
      </c>
      <c r="R610" s="226">
        <f>Q610*H610</f>
        <v>0.37596299999999999</v>
      </c>
      <c r="S610" s="226">
        <v>0</v>
      </c>
      <c r="T610" s="227">
        <f>S610*H610</f>
        <v>0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28" t="s">
        <v>184</v>
      </c>
      <c r="AT610" s="228" t="s">
        <v>179</v>
      </c>
      <c r="AU610" s="228" t="s">
        <v>82</v>
      </c>
      <c r="AY610" s="20" t="s">
        <v>177</v>
      </c>
      <c r="BE610" s="229">
        <f>IF(N610="základní",J610,0)</f>
        <v>0</v>
      </c>
      <c r="BF610" s="229">
        <f>IF(N610="snížená",J610,0)</f>
        <v>0</v>
      </c>
      <c r="BG610" s="229">
        <f>IF(N610="zákl. přenesená",J610,0)</f>
        <v>0</v>
      </c>
      <c r="BH610" s="229">
        <f>IF(N610="sníž. přenesená",J610,0)</f>
        <v>0</v>
      </c>
      <c r="BI610" s="229">
        <f>IF(N610="nulová",J610,0)</f>
        <v>0</v>
      </c>
      <c r="BJ610" s="20" t="s">
        <v>80</v>
      </c>
      <c r="BK610" s="229">
        <f>ROUND(I610*H610,2)</f>
        <v>0</v>
      </c>
      <c r="BL610" s="20" t="s">
        <v>184</v>
      </c>
      <c r="BM610" s="228" t="s">
        <v>975</v>
      </c>
    </row>
    <row r="611" s="2" customFormat="1">
      <c r="A611" s="41"/>
      <c r="B611" s="42"/>
      <c r="C611" s="43"/>
      <c r="D611" s="230" t="s">
        <v>186</v>
      </c>
      <c r="E611" s="43"/>
      <c r="F611" s="231" t="s">
        <v>976</v>
      </c>
      <c r="G611" s="43"/>
      <c r="H611" s="43"/>
      <c r="I611" s="232"/>
      <c r="J611" s="43"/>
      <c r="K611" s="43"/>
      <c r="L611" s="47"/>
      <c r="M611" s="233"/>
      <c r="N611" s="234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186</v>
      </c>
      <c r="AU611" s="20" t="s">
        <v>82</v>
      </c>
    </row>
    <row r="612" s="14" customFormat="1">
      <c r="A612" s="14"/>
      <c r="B612" s="247"/>
      <c r="C612" s="248"/>
      <c r="D612" s="230" t="s">
        <v>188</v>
      </c>
      <c r="E612" s="249" t="s">
        <v>19</v>
      </c>
      <c r="F612" s="250" t="s">
        <v>977</v>
      </c>
      <c r="G612" s="248"/>
      <c r="H612" s="249" t="s">
        <v>19</v>
      </c>
      <c r="I612" s="251"/>
      <c r="J612" s="248"/>
      <c r="K612" s="248"/>
      <c r="L612" s="252"/>
      <c r="M612" s="253"/>
      <c r="N612" s="254"/>
      <c r="O612" s="254"/>
      <c r="P612" s="254"/>
      <c r="Q612" s="254"/>
      <c r="R612" s="254"/>
      <c r="S612" s="254"/>
      <c r="T612" s="255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6" t="s">
        <v>188</v>
      </c>
      <c r="AU612" s="256" t="s">
        <v>82</v>
      </c>
      <c r="AV612" s="14" t="s">
        <v>80</v>
      </c>
      <c r="AW612" s="14" t="s">
        <v>33</v>
      </c>
      <c r="AX612" s="14" t="s">
        <v>72</v>
      </c>
      <c r="AY612" s="256" t="s">
        <v>177</v>
      </c>
    </row>
    <row r="613" s="13" customFormat="1">
      <c r="A613" s="13"/>
      <c r="B613" s="235"/>
      <c r="C613" s="236"/>
      <c r="D613" s="230" t="s">
        <v>188</v>
      </c>
      <c r="E613" s="237" t="s">
        <v>19</v>
      </c>
      <c r="F613" s="238" t="s">
        <v>978</v>
      </c>
      <c r="G613" s="236"/>
      <c r="H613" s="239">
        <v>179.55000000000001</v>
      </c>
      <c r="I613" s="240"/>
      <c r="J613" s="236"/>
      <c r="K613" s="236"/>
      <c r="L613" s="241"/>
      <c r="M613" s="242"/>
      <c r="N613" s="243"/>
      <c r="O613" s="243"/>
      <c r="P613" s="243"/>
      <c r="Q613" s="243"/>
      <c r="R613" s="243"/>
      <c r="S613" s="243"/>
      <c r="T613" s="24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5" t="s">
        <v>188</v>
      </c>
      <c r="AU613" s="245" t="s">
        <v>82</v>
      </c>
      <c r="AV613" s="13" t="s">
        <v>82</v>
      </c>
      <c r="AW613" s="13" t="s">
        <v>33</v>
      </c>
      <c r="AX613" s="13" t="s">
        <v>72</v>
      </c>
      <c r="AY613" s="245" t="s">
        <v>177</v>
      </c>
    </row>
    <row r="614" s="14" customFormat="1">
      <c r="A614" s="14"/>
      <c r="B614" s="247"/>
      <c r="C614" s="248"/>
      <c r="D614" s="230" t="s">
        <v>188</v>
      </c>
      <c r="E614" s="249" t="s">
        <v>19</v>
      </c>
      <c r="F614" s="250" t="s">
        <v>556</v>
      </c>
      <c r="G614" s="248"/>
      <c r="H614" s="249" t="s">
        <v>19</v>
      </c>
      <c r="I614" s="251"/>
      <c r="J614" s="248"/>
      <c r="K614" s="248"/>
      <c r="L614" s="252"/>
      <c r="M614" s="253"/>
      <c r="N614" s="254"/>
      <c r="O614" s="254"/>
      <c r="P614" s="254"/>
      <c r="Q614" s="254"/>
      <c r="R614" s="254"/>
      <c r="S614" s="254"/>
      <c r="T614" s="25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6" t="s">
        <v>188</v>
      </c>
      <c r="AU614" s="256" t="s">
        <v>82</v>
      </c>
      <c r="AV614" s="14" t="s">
        <v>80</v>
      </c>
      <c r="AW614" s="14" t="s">
        <v>33</v>
      </c>
      <c r="AX614" s="14" t="s">
        <v>72</v>
      </c>
      <c r="AY614" s="256" t="s">
        <v>177</v>
      </c>
    </row>
    <row r="615" s="13" customFormat="1">
      <c r="A615" s="13"/>
      <c r="B615" s="235"/>
      <c r="C615" s="236"/>
      <c r="D615" s="230" t="s">
        <v>188</v>
      </c>
      <c r="E615" s="237" t="s">
        <v>19</v>
      </c>
      <c r="F615" s="238" t="s">
        <v>979</v>
      </c>
      <c r="G615" s="236"/>
      <c r="H615" s="239">
        <v>5.5999999999999996</v>
      </c>
      <c r="I615" s="240"/>
      <c r="J615" s="236"/>
      <c r="K615" s="236"/>
      <c r="L615" s="241"/>
      <c r="M615" s="242"/>
      <c r="N615" s="243"/>
      <c r="O615" s="243"/>
      <c r="P615" s="243"/>
      <c r="Q615" s="243"/>
      <c r="R615" s="243"/>
      <c r="S615" s="243"/>
      <c r="T615" s="24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5" t="s">
        <v>188</v>
      </c>
      <c r="AU615" s="245" t="s">
        <v>82</v>
      </c>
      <c r="AV615" s="13" t="s">
        <v>82</v>
      </c>
      <c r="AW615" s="13" t="s">
        <v>33</v>
      </c>
      <c r="AX615" s="13" t="s">
        <v>72</v>
      </c>
      <c r="AY615" s="245" t="s">
        <v>177</v>
      </c>
    </row>
    <row r="616" s="14" customFormat="1">
      <c r="A616" s="14"/>
      <c r="B616" s="247"/>
      <c r="C616" s="248"/>
      <c r="D616" s="230" t="s">
        <v>188</v>
      </c>
      <c r="E616" s="249" t="s">
        <v>19</v>
      </c>
      <c r="F616" s="250" t="s">
        <v>980</v>
      </c>
      <c r="G616" s="248"/>
      <c r="H616" s="249" t="s">
        <v>19</v>
      </c>
      <c r="I616" s="251"/>
      <c r="J616" s="248"/>
      <c r="K616" s="248"/>
      <c r="L616" s="252"/>
      <c r="M616" s="253"/>
      <c r="N616" s="254"/>
      <c r="O616" s="254"/>
      <c r="P616" s="254"/>
      <c r="Q616" s="254"/>
      <c r="R616" s="254"/>
      <c r="S616" s="254"/>
      <c r="T616" s="255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6" t="s">
        <v>188</v>
      </c>
      <c r="AU616" s="256" t="s">
        <v>82</v>
      </c>
      <c r="AV616" s="14" t="s">
        <v>80</v>
      </c>
      <c r="AW616" s="14" t="s">
        <v>33</v>
      </c>
      <c r="AX616" s="14" t="s">
        <v>72</v>
      </c>
      <c r="AY616" s="256" t="s">
        <v>177</v>
      </c>
    </row>
    <row r="617" s="13" customFormat="1">
      <c r="A617" s="13"/>
      <c r="B617" s="235"/>
      <c r="C617" s="236"/>
      <c r="D617" s="230" t="s">
        <v>188</v>
      </c>
      <c r="E617" s="237" t="s">
        <v>19</v>
      </c>
      <c r="F617" s="238" t="s">
        <v>981</v>
      </c>
      <c r="G617" s="236"/>
      <c r="H617" s="239">
        <v>42.75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5" t="s">
        <v>188</v>
      </c>
      <c r="AU617" s="245" t="s">
        <v>82</v>
      </c>
      <c r="AV617" s="13" t="s">
        <v>82</v>
      </c>
      <c r="AW617" s="13" t="s">
        <v>33</v>
      </c>
      <c r="AX617" s="13" t="s">
        <v>72</v>
      </c>
      <c r="AY617" s="245" t="s">
        <v>177</v>
      </c>
    </row>
    <row r="618" s="14" customFormat="1">
      <c r="A618" s="14"/>
      <c r="B618" s="247"/>
      <c r="C618" s="248"/>
      <c r="D618" s="230" t="s">
        <v>188</v>
      </c>
      <c r="E618" s="249" t="s">
        <v>19</v>
      </c>
      <c r="F618" s="250" t="s">
        <v>982</v>
      </c>
      <c r="G618" s="248"/>
      <c r="H618" s="249" t="s">
        <v>19</v>
      </c>
      <c r="I618" s="251"/>
      <c r="J618" s="248"/>
      <c r="K618" s="248"/>
      <c r="L618" s="252"/>
      <c r="M618" s="253"/>
      <c r="N618" s="254"/>
      <c r="O618" s="254"/>
      <c r="P618" s="254"/>
      <c r="Q618" s="254"/>
      <c r="R618" s="254"/>
      <c r="S618" s="254"/>
      <c r="T618" s="255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6" t="s">
        <v>188</v>
      </c>
      <c r="AU618" s="256" t="s">
        <v>82</v>
      </c>
      <c r="AV618" s="14" t="s">
        <v>80</v>
      </c>
      <c r="AW618" s="14" t="s">
        <v>33</v>
      </c>
      <c r="AX618" s="14" t="s">
        <v>72</v>
      </c>
      <c r="AY618" s="256" t="s">
        <v>177</v>
      </c>
    </row>
    <row r="619" s="14" customFormat="1">
      <c r="A619" s="14"/>
      <c r="B619" s="247"/>
      <c r="C619" s="248"/>
      <c r="D619" s="230" t="s">
        <v>188</v>
      </c>
      <c r="E619" s="249" t="s">
        <v>19</v>
      </c>
      <c r="F619" s="250" t="s">
        <v>983</v>
      </c>
      <c r="G619" s="248"/>
      <c r="H619" s="249" t="s">
        <v>19</v>
      </c>
      <c r="I619" s="251"/>
      <c r="J619" s="248"/>
      <c r="K619" s="248"/>
      <c r="L619" s="252"/>
      <c r="M619" s="253"/>
      <c r="N619" s="254"/>
      <c r="O619" s="254"/>
      <c r="P619" s="254"/>
      <c r="Q619" s="254"/>
      <c r="R619" s="254"/>
      <c r="S619" s="254"/>
      <c r="T619" s="255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6" t="s">
        <v>188</v>
      </c>
      <c r="AU619" s="256" t="s">
        <v>82</v>
      </c>
      <c r="AV619" s="14" t="s">
        <v>80</v>
      </c>
      <c r="AW619" s="14" t="s">
        <v>33</v>
      </c>
      <c r="AX619" s="14" t="s">
        <v>72</v>
      </c>
      <c r="AY619" s="256" t="s">
        <v>177</v>
      </c>
    </row>
    <row r="620" s="13" customFormat="1">
      <c r="A620" s="13"/>
      <c r="B620" s="235"/>
      <c r="C620" s="236"/>
      <c r="D620" s="230" t="s">
        <v>188</v>
      </c>
      <c r="E620" s="237" t="s">
        <v>19</v>
      </c>
      <c r="F620" s="238" t="s">
        <v>984</v>
      </c>
      <c r="G620" s="236"/>
      <c r="H620" s="239">
        <v>152.19</v>
      </c>
      <c r="I620" s="240"/>
      <c r="J620" s="236"/>
      <c r="K620" s="236"/>
      <c r="L620" s="241"/>
      <c r="M620" s="242"/>
      <c r="N620" s="243"/>
      <c r="O620" s="243"/>
      <c r="P620" s="243"/>
      <c r="Q620" s="243"/>
      <c r="R620" s="243"/>
      <c r="S620" s="243"/>
      <c r="T620" s="24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5" t="s">
        <v>188</v>
      </c>
      <c r="AU620" s="245" t="s">
        <v>82</v>
      </c>
      <c r="AV620" s="13" t="s">
        <v>82</v>
      </c>
      <c r="AW620" s="13" t="s">
        <v>33</v>
      </c>
      <c r="AX620" s="13" t="s">
        <v>72</v>
      </c>
      <c r="AY620" s="245" t="s">
        <v>177</v>
      </c>
    </row>
    <row r="621" s="14" customFormat="1">
      <c r="A621" s="14"/>
      <c r="B621" s="247"/>
      <c r="C621" s="248"/>
      <c r="D621" s="230" t="s">
        <v>188</v>
      </c>
      <c r="E621" s="249" t="s">
        <v>19</v>
      </c>
      <c r="F621" s="250" t="s">
        <v>985</v>
      </c>
      <c r="G621" s="248"/>
      <c r="H621" s="249" t="s">
        <v>19</v>
      </c>
      <c r="I621" s="251"/>
      <c r="J621" s="248"/>
      <c r="K621" s="248"/>
      <c r="L621" s="252"/>
      <c r="M621" s="253"/>
      <c r="N621" s="254"/>
      <c r="O621" s="254"/>
      <c r="P621" s="254"/>
      <c r="Q621" s="254"/>
      <c r="R621" s="254"/>
      <c r="S621" s="254"/>
      <c r="T621" s="255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6" t="s">
        <v>188</v>
      </c>
      <c r="AU621" s="256" t="s">
        <v>82</v>
      </c>
      <c r="AV621" s="14" t="s">
        <v>80</v>
      </c>
      <c r="AW621" s="14" t="s">
        <v>33</v>
      </c>
      <c r="AX621" s="14" t="s">
        <v>72</v>
      </c>
      <c r="AY621" s="256" t="s">
        <v>177</v>
      </c>
    </row>
    <row r="622" s="13" customFormat="1">
      <c r="A622" s="13"/>
      <c r="B622" s="235"/>
      <c r="C622" s="236"/>
      <c r="D622" s="230" t="s">
        <v>188</v>
      </c>
      <c r="E622" s="237" t="s">
        <v>19</v>
      </c>
      <c r="F622" s="238" t="s">
        <v>986</v>
      </c>
      <c r="G622" s="236"/>
      <c r="H622" s="239">
        <v>242.81999999999999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5" t="s">
        <v>188</v>
      </c>
      <c r="AU622" s="245" t="s">
        <v>82</v>
      </c>
      <c r="AV622" s="13" t="s">
        <v>82</v>
      </c>
      <c r="AW622" s="13" t="s">
        <v>33</v>
      </c>
      <c r="AX622" s="13" t="s">
        <v>72</v>
      </c>
      <c r="AY622" s="245" t="s">
        <v>177</v>
      </c>
    </row>
    <row r="623" s="14" customFormat="1">
      <c r="A623" s="14"/>
      <c r="B623" s="247"/>
      <c r="C623" s="248"/>
      <c r="D623" s="230" t="s">
        <v>188</v>
      </c>
      <c r="E623" s="249" t="s">
        <v>19</v>
      </c>
      <c r="F623" s="250" t="s">
        <v>987</v>
      </c>
      <c r="G623" s="248"/>
      <c r="H623" s="249" t="s">
        <v>19</v>
      </c>
      <c r="I623" s="251"/>
      <c r="J623" s="248"/>
      <c r="K623" s="248"/>
      <c r="L623" s="252"/>
      <c r="M623" s="253"/>
      <c r="N623" s="254"/>
      <c r="O623" s="254"/>
      <c r="P623" s="254"/>
      <c r="Q623" s="254"/>
      <c r="R623" s="254"/>
      <c r="S623" s="254"/>
      <c r="T623" s="25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6" t="s">
        <v>188</v>
      </c>
      <c r="AU623" s="256" t="s">
        <v>82</v>
      </c>
      <c r="AV623" s="14" t="s">
        <v>80</v>
      </c>
      <c r="AW623" s="14" t="s">
        <v>33</v>
      </c>
      <c r="AX623" s="14" t="s">
        <v>72</v>
      </c>
      <c r="AY623" s="256" t="s">
        <v>177</v>
      </c>
    </row>
    <row r="624" s="13" customFormat="1">
      <c r="A624" s="13"/>
      <c r="B624" s="235"/>
      <c r="C624" s="236"/>
      <c r="D624" s="230" t="s">
        <v>188</v>
      </c>
      <c r="E624" s="237" t="s">
        <v>19</v>
      </c>
      <c r="F624" s="238" t="s">
        <v>988</v>
      </c>
      <c r="G624" s="236"/>
      <c r="H624" s="239">
        <v>11.4</v>
      </c>
      <c r="I624" s="240"/>
      <c r="J624" s="236"/>
      <c r="K624" s="236"/>
      <c r="L624" s="241"/>
      <c r="M624" s="242"/>
      <c r="N624" s="243"/>
      <c r="O624" s="243"/>
      <c r="P624" s="243"/>
      <c r="Q624" s="243"/>
      <c r="R624" s="243"/>
      <c r="S624" s="243"/>
      <c r="T624" s="24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5" t="s">
        <v>188</v>
      </c>
      <c r="AU624" s="245" t="s">
        <v>82</v>
      </c>
      <c r="AV624" s="13" t="s">
        <v>82</v>
      </c>
      <c r="AW624" s="13" t="s">
        <v>33</v>
      </c>
      <c r="AX624" s="13" t="s">
        <v>72</v>
      </c>
      <c r="AY624" s="245" t="s">
        <v>177</v>
      </c>
    </row>
    <row r="625" s="14" customFormat="1">
      <c r="A625" s="14"/>
      <c r="B625" s="247"/>
      <c r="C625" s="248"/>
      <c r="D625" s="230" t="s">
        <v>188</v>
      </c>
      <c r="E625" s="249" t="s">
        <v>19</v>
      </c>
      <c r="F625" s="250" t="s">
        <v>989</v>
      </c>
      <c r="G625" s="248"/>
      <c r="H625" s="249" t="s">
        <v>19</v>
      </c>
      <c r="I625" s="251"/>
      <c r="J625" s="248"/>
      <c r="K625" s="248"/>
      <c r="L625" s="252"/>
      <c r="M625" s="253"/>
      <c r="N625" s="254"/>
      <c r="O625" s="254"/>
      <c r="P625" s="254"/>
      <c r="Q625" s="254"/>
      <c r="R625" s="254"/>
      <c r="S625" s="254"/>
      <c r="T625" s="25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6" t="s">
        <v>188</v>
      </c>
      <c r="AU625" s="256" t="s">
        <v>82</v>
      </c>
      <c r="AV625" s="14" t="s">
        <v>80</v>
      </c>
      <c r="AW625" s="14" t="s">
        <v>33</v>
      </c>
      <c r="AX625" s="14" t="s">
        <v>72</v>
      </c>
      <c r="AY625" s="256" t="s">
        <v>177</v>
      </c>
    </row>
    <row r="626" s="13" customFormat="1">
      <c r="A626" s="13"/>
      <c r="B626" s="235"/>
      <c r="C626" s="236"/>
      <c r="D626" s="230" t="s">
        <v>188</v>
      </c>
      <c r="E626" s="237" t="s">
        <v>19</v>
      </c>
      <c r="F626" s="238" t="s">
        <v>990</v>
      </c>
      <c r="G626" s="236"/>
      <c r="H626" s="239">
        <v>260.83999999999997</v>
      </c>
      <c r="I626" s="240"/>
      <c r="J626" s="236"/>
      <c r="K626" s="236"/>
      <c r="L626" s="241"/>
      <c r="M626" s="242"/>
      <c r="N626" s="243"/>
      <c r="O626" s="243"/>
      <c r="P626" s="243"/>
      <c r="Q626" s="243"/>
      <c r="R626" s="243"/>
      <c r="S626" s="243"/>
      <c r="T626" s="24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5" t="s">
        <v>188</v>
      </c>
      <c r="AU626" s="245" t="s">
        <v>82</v>
      </c>
      <c r="AV626" s="13" t="s">
        <v>82</v>
      </c>
      <c r="AW626" s="13" t="s">
        <v>33</v>
      </c>
      <c r="AX626" s="13" t="s">
        <v>72</v>
      </c>
      <c r="AY626" s="245" t="s">
        <v>177</v>
      </c>
    </row>
    <row r="627" s="15" customFormat="1">
      <c r="A627" s="15"/>
      <c r="B627" s="257"/>
      <c r="C627" s="258"/>
      <c r="D627" s="230" t="s">
        <v>188</v>
      </c>
      <c r="E627" s="259" t="s">
        <v>19</v>
      </c>
      <c r="F627" s="260" t="s">
        <v>264</v>
      </c>
      <c r="G627" s="258"/>
      <c r="H627" s="261">
        <v>895.14999999999998</v>
      </c>
      <c r="I627" s="262"/>
      <c r="J627" s="258"/>
      <c r="K627" s="258"/>
      <c r="L627" s="263"/>
      <c r="M627" s="264"/>
      <c r="N627" s="265"/>
      <c r="O627" s="265"/>
      <c r="P627" s="265"/>
      <c r="Q627" s="265"/>
      <c r="R627" s="265"/>
      <c r="S627" s="265"/>
      <c r="T627" s="266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7" t="s">
        <v>188</v>
      </c>
      <c r="AU627" s="267" t="s">
        <v>82</v>
      </c>
      <c r="AV627" s="15" t="s">
        <v>184</v>
      </c>
      <c r="AW627" s="15" t="s">
        <v>33</v>
      </c>
      <c r="AX627" s="15" t="s">
        <v>80</v>
      </c>
      <c r="AY627" s="267" t="s">
        <v>177</v>
      </c>
    </row>
    <row r="628" s="2" customFormat="1" ht="16.5" customHeight="1">
      <c r="A628" s="41"/>
      <c r="B628" s="42"/>
      <c r="C628" s="292" t="s">
        <v>991</v>
      </c>
      <c r="D628" s="292" t="s">
        <v>450</v>
      </c>
      <c r="E628" s="293" t="s">
        <v>992</v>
      </c>
      <c r="F628" s="294" t="s">
        <v>993</v>
      </c>
      <c r="G628" s="295" t="s">
        <v>182</v>
      </c>
      <c r="H628" s="296">
        <v>503.52800000000002</v>
      </c>
      <c r="I628" s="297"/>
      <c r="J628" s="298">
        <f>ROUND(I628*H628,2)</f>
        <v>0</v>
      </c>
      <c r="K628" s="294" t="s">
        <v>183</v>
      </c>
      <c r="L628" s="299"/>
      <c r="M628" s="300" t="s">
        <v>19</v>
      </c>
      <c r="N628" s="301" t="s">
        <v>43</v>
      </c>
      <c r="O628" s="87"/>
      <c r="P628" s="226">
        <f>O628*H628</f>
        <v>0</v>
      </c>
      <c r="Q628" s="226">
        <v>0.010500000000000001</v>
      </c>
      <c r="R628" s="226">
        <f>Q628*H628</f>
        <v>5.2870440000000007</v>
      </c>
      <c r="S628" s="226">
        <v>0</v>
      </c>
      <c r="T628" s="227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28" t="s">
        <v>197</v>
      </c>
      <c r="AT628" s="228" t="s">
        <v>450</v>
      </c>
      <c r="AU628" s="228" t="s">
        <v>82</v>
      </c>
      <c r="AY628" s="20" t="s">
        <v>177</v>
      </c>
      <c r="BE628" s="229">
        <f>IF(N628="základní",J628,0)</f>
        <v>0</v>
      </c>
      <c r="BF628" s="229">
        <f>IF(N628="snížená",J628,0)</f>
        <v>0</v>
      </c>
      <c r="BG628" s="229">
        <f>IF(N628="zákl. přenesená",J628,0)</f>
        <v>0</v>
      </c>
      <c r="BH628" s="229">
        <f>IF(N628="sníž. přenesená",J628,0)</f>
        <v>0</v>
      </c>
      <c r="BI628" s="229">
        <f>IF(N628="nulová",J628,0)</f>
        <v>0</v>
      </c>
      <c r="BJ628" s="20" t="s">
        <v>80</v>
      </c>
      <c r="BK628" s="229">
        <f>ROUND(I628*H628,2)</f>
        <v>0</v>
      </c>
      <c r="BL628" s="20" t="s">
        <v>184</v>
      </c>
      <c r="BM628" s="228" t="s">
        <v>994</v>
      </c>
    </row>
    <row r="629" s="2" customFormat="1">
      <c r="A629" s="41"/>
      <c r="B629" s="42"/>
      <c r="C629" s="43"/>
      <c r="D629" s="230" t="s">
        <v>186</v>
      </c>
      <c r="E629" s="43"/>
      <c r="F629" s="231" t="s">
        <v>993</v>
      </c>
      <c r="G629" s="43"/>
      <c r="H629" s="43"/>
      <c r="I629" s="232"/>
      <c r="J629" s="43"/>
      <c r="K629" s="43"/>
      <c r="L629" s="47"/>
      <c r="M629" s="233"/>
      <c r="N629" s="234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186</v>
      </c>
      <c r="AU629" s="20" t="s">
        <v>82</v>
      </c>
    </row>
    <row r="630" s="14" customFormat="1">
      <c r="A630" s="14"/>
      <c r="B630" s="247"/>
      <c r="C630" s="248"/>
      <c r="D630" s="230" t="s">
        <v>188</v>
      </c>
      <c r="E630" s="249" t="s">
        <v>19</v>
      </c>
      <c r="F630" s="250" t="s">
        <v>977</v>
      </c>
      <c r="G630" s="248"/>
      <c r="H630" s="249" t="s">
        <v>19</v>
      </c>
      <c r="I630" s="251"/>
      <c r="J630" s="248"/>
      <c r="K630" s="248"/>
      <c r="L630" s="252"/>
      <c r="M630" s="253"/>
      <c r="N630" s="254"/>
      <c r="O630" s="254"/>
      <c r="P630" s="254"/>
      <c r="Q630" s="254"/>
      <c r="R630" s="254"/>
      <c r="S630" s="254"/>
      <c r="T630" s="255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6" t="s">
        <v>188</v>
      </c>
      <c r="AU630" s="256" t="s">
        <v>82</v>
      </c>
      <c r="AV630" s="14" t="s">
        <v>80</v>
      </c>
      <c r="AW630" s="14" t="s">
        <v>33</v>
      </c>
      <c r="AX630" s="14" t="s">
        <v>72</v>
      </c>
      <c r="AY630" s="256" t="s">
        <v>177</v>
      </c>
    </row>
    <row r="631" s="13" customFormat="1">
      <c r="A631" s="13"/>
      <c r="B631" s="235"/>
      <c r="C631" s="236"/>
      <c r="D631" s="230" t="s">
        <v>188</v>
      </c>
      <c r="E631" s="237" t="s">
        <v>19</v>
      </c>
      <c r="F631" s="238" t="s">
        <v>978</v>
      </c>
      <c r="G631" s="236"/>
      <c r="H631" s="239">
        <v>179.55000000000001</v>
      </c>
      <c r="I631" s="240"/>
      <c r="J631" s="236"/>
      <c r="K631" s="236"/>
      <c r="L631" s="241"/>
      <c r="M631" s="242"/>
      <c r="N631" s="243"/>
      <c r="O631" s="243"/>
      <c r="P631" s="243"/>
      <c r="Q631" s="243"/>
      <c r="R631" s="243"/>
      <c r="S631" s="243"/>
      <c r="T631" s="24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5" t="s">
        <v>188</v>
      </c>
      <c r="AU631" s="245" t="s">
        <v>82</v>
      </c>
      <c r="AV631" s="13" t="s">
        <v>82</v>
      </c>
      <c r="AW631" s="13" t="s">
        <v>33</v>
      </c>
      <c r="AX631" s="13" t="s">
        <v>72</v>
      </c>
      <c r="AY631" s="245" t="s">
        <v>177</v>
      </c>
    </row>
    <row r="632" s="14" customFormat="1">
      <c r="A632" s="14"/>
      <c r="B632" s="247"/>
      <c r="C632" s="248"/>
      <c r="D632" s="230" t="s">
        <v>188</v>
      </c>
      <c r="E632" s="249" t="s">
        <v>19</v>
      </c>
      <c r="F632" s="250" t="s">
        <v>556</v>
      </c>
      <c r="G632" s="248"/>
      <c r="H632" s="249" t="s">
        <v>19</v>
      </c>
      <c r="I632" s="251"/>
      <c r="J632" s="248"/>
      <c r="K632" s="248"/>
      <c r="L632" s="252"/>
      <c r="M632" s="253"/>
      <c r="N632" s="254"/>
      <c r="O632" s="254"/>
      <c r="P632" s="254"/>
      <c r="Q632" s="254"/>
      <c r="R632" s="254"/>
      <c r="S632" s="254"/>
      <c r="T632" s="255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6" t="s">
        <v>188</v>
      </c>
      <c r="AU632" s="256" t="s">
        <v>82</v>
      </c>
      <c r="AV632" s="14" t="s">
        <v>80</v>
      </c>
      <c r="AW632" s="14" t="s">
        <v>33</v>
      </c>
      <c r="AX632" s="14" t="s">
        <v>72</v>
      </c>
      <c r="AY632" s="256" t="s">
        <v>177</v>
      </c>
    </row>
    <row r="633" s="13" customFormat="1">
      <c r="A633" s="13"/>
      <c r="B633" s="235"/>
      <c r="C633" s="236"/>
      <c r="D633" s="230" t="s">
        <v>188</v>
      </c>
      <c r="E633" s="237" t="s">
        <v>19</v>
      </c>
      <c r="F633" s="238" t="s">
        <v>979</v>
      </c>
      <c r="G633" s="236"/>
      <c r="H633" s="239">
        <v>5.5999999999999996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5" t="s">
        <v>188</v>
      </c>
      <c r="AU633" s="245" t="s">
        <v>82</v>
      </c>
      <c r="AV633" s="13" t="s">
        <v>82</v>
      </c>
      <c r="AW633" s="13" t="s">
        <v>33</v>
      </c>
      <c r="AX633" s="13" t="s">
        <v>72</v>
      </c>
      <c r="AY633" s="245" t="s">
        <v>177</v>
      </c>
    </row>
    <row r="634" s="14" customFormat="1">
      <c r="A634" s="14"/>
      <c r="B634" s="247"/>
      <c r="C634" s="248"/>
      <c r="D634" s="230" t="s">
        <v>188</v>
      </c>
      <c r="E634" s="249" t="s">
        <v>19</v>
      </c>
      <c r="F634" s="250" t="s">
        <v>995</v>
      </c>
      <c r="G634" s="248"/>
      <c r="H634" s="249" t="s">
        <v>19</v>
      </c>
      <c r="I634" s="251"/>
      <c r="J634" s="248"/>
      <c r="K634" s="248"/>
      <c r="L634" s="252"/>
      <c r="M634" s="253"/>
      <c r="N634" s="254"/>
      <c r="O634" s="254"/>
      <c r="P634" s="254"/>
      <c r="Q634" s="254"/>
      <c r="R634" s="254"/>
      <c r="S634" s="254"/>
      <c r="T634" s="255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6" t="s">
        <v>188</v>
      </c>
      <c r="AU634" s="256" t="s">
        <v>82</v>
      </c>
      <c r="AV634" s="14" t="s">
        <v>80</v>
      </c>
      <c r="AW634" s="14" t="s">
        <v>33</v>
      </c>
      <c r="AX634" s="14" t="s">
        <v>72</v>
      </c>
      <c r="AY634" s="256" t="s">
        <v>177</v>
      </c>
    </row>
    <row r="635" s="14" customFormat="1">
      <c r="A635" s="14"/>
      <c r="B635" s="247"/>
      <c r="C635" s="248"/>
      <c r="D635" s="230" t="s">
        <v>188</v>
      </c>
      <c r="E635" s="249" t="s">
        <v>19</v>
      </c>
      <c r="F635" s="250" t="s">
        <v>983</v>
      </c>
      <c r="G635" s="248"/>
      <c r="H635" s="249" t="s">
        <v>19</v>
      </c>
      <c r="I635" s="251"/>
      <c r="J635" s="248"/>
      <c r="K635" s="248"/>
      <c r="L635" s="252"/>
      <c r="M635" s="253"/>
      <c r="N635" s="254"/>
      <c r="O635" s="254"/>
      <c r="P635" s="254"/>
      <c r="Q635" s="254"/>
      <c r="R635" s="254"/>
      <c r="S635" s="254"/>
      <c r="T635" s="25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6" t="s">
        <v>188</v>
      </c>
      <c r="AU635" s="256" t="s">
        <v>82</v>
      </c>
      <c r="AV635" s="14" t="s">
        <v>80</v>
      </c>
      <c r="AW635" s="14" t="s">
        <v>33</v>
      </c>
      <c r="AX635" s="14" t="s">
        <v>72</v>
      </c>
      <c r="AY635" s="256" t="s">
        <v>177</v>
      </c>
    </row>
    <row r="636" s="13" customFormat="1">
      <c r="A636" s="13"/>
      <c r="B636" s="235"/>
      <c r="C636" s="236"/>
      <c r="D636" s="230" t="s">
        <v>188</v>
      </c>
      <c r="E636" s="237" t="s">
        <v>19</v>
      </c>
      <c r="F636" s="238" t="s">
        <v>984</v>
      </c>
      <c r="G636" s="236"/>
      <c r="H636" s="239">
        <v>152.19</v>
      </c>
      <c r="I636" s="240"/>
      <c r="J636" s="236"/>
      <c r="K636" s="236"/>
      <c r="L636" s="241"/>
      <c r="M636" s="242"/>
      <c r="N636" s="243"/>
      <c r="O636" s="243"/>
      <c r="P636" s="243"/>
      <c r="Q636" s="243"/>
      <c r="R636" s="243"/>
      <c r="S636" s="243"/>
      <c r="T636" s="24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5" t="s">
        <v>188</v>
      </c>
      <c r="AU636" s="245" t="s">
        <v>82</v>
      </c>
      <c r="AV636" s="13" t="s">
        <v>82</v>
      </c>
      <c r="AW636" s="13" t="s">
        <v>33</v>
      </c>
      <c r="AX636" s="13" t="s">
        <v>72</v>
      </c>
      <c r="AY636" s="245" t="s">
        <v>177</v>
      </c>
    </row>
    <row r="637" s="14" customFormat="1">
      <c r="A637" s="14"/>
      <c r="B637" s="247"/>
      <c r="C637" s="248"/>
      <c r="D637" s="230" t="s">
        <v>188</v>
      </c>
      <c r="E637" s="249" t="s">
        <v>19</v>
      </c>
      <c r="F637" s="250" t="s">
        <v>985</v>
      </c>
      <c r="G637" s="248"/>
      <c r="H637" s="249" t="s">
        <v>19</v>
      </c>
      <c r="I637" s="251"/>
      <c r="J637" s="248"/>
      <c r="K637" s="248"/>
      <c r="L637" s="252"/>
      <c r="M637" s="253"/>
      <c r="N637" s="254"/>
      <c r="O637" s="254"/>
      <c r="P637" s="254"/>
      <c r="Q637" s="254"/>
      <c r="R637" s="254"/>
      <c r="S637" s="254"/>
      <c r="T637" s="255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6" t="s">
        <v>188</v>
      </c>
      <c r="AU637" s="256" t="s">
        <v>82</v>
      </c>
      <c r="AV637" s="14" t="s">
        <v>80</v>
      </c>
      <c r="AW637" s="14" t="s">
        <v>33</v>
      </c>
      <c r="AX637" s="14" t="s">
        <v>72</v>
      </c>
      <c r="AY637" s="256" t="s">
        <v>177</v>
      </c>
    </row>
    <row r="638" s="13" customFormat="1">
      <c r="A638" s="13"/>
      <c r="B638" s="235"/>
      <c r="C638" s="236"/>
      <c r="D638" s="230" t="s">
        <v>188</v>
      </c>
      <c r="E638" s="237" t="s">
        <v>19</v>
      </c>
      <c r="F638" s="238" t="s">
        <v>986</v>
      </c>
      <c r="G638" s="236"/>
      <c r="H638" s="239">
        <v>242.81999999999999</v>
      </c>
      <c r="I638" s="240"/>
      <c r="J638" s="236"/>
      <c r="K638" s="236"/>
      <c r="L638" s="241"/>
      <c r="M638" s="242"/>
      <c r="N638" s="243"/>
      <c r="O638" s="243"/>
      <c r="P638" s="243"/>
      <c r="Q638" s="243"/>
      <c r="R638" s="243"/>
      <c r="S638" s="243"/>
      <c r="T638" s="24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5" t="s">
        <v>188</v>
      </c>
      <c r="AU638" s="245" t="s">
        <v>82</v>
      </c>
      <c r="AV638" s="13" t="s">
        <v>82</v>
      </c>
      <c r="AW638" s="13" t="s">
        <v>33</v>
      </c>
      <c r="AX638" s="13" t="s">
        <v>72</v>
      </c>
      <c r="AY638" s="245" t="s">
        <v>177</v>
      </c>
    </row>
    <row r="639" s="14" customFormat="1">
      <c r="A639" s="14"/>
      <c r="B639" s="247"/>
      <c r="C639" s="248"/>
      <c r="D639" s="230" t="s">
        <v>188</v>
      </c>
      <c r="E639" s="249" t="s">
        <v>19</v>
      </c>
      <c r="F639" s="250" t="s">
        <v>987</v>
      </c>
      <c r="G639" s="248"/>
      <c r="H639" s="249" t="s">
        <v>19</v>
      </c>
      <c r="I639" s="251"/>
      <c r="J639" s="248"/>
      <c r="K639" s="248"/>
      <c r="L639" s="252"/>
      <c r="M639" s="253"/>
      <c r="N639" s="254"/>
      <c r="O639" s="254"/>
      <c r="P639" s="254"/>
      <c r="Q639" s="254"/>
      <c r="R639" s="254"/>
      <c r="S639" s="254"/>
      <c r="T639" s="25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6" t="s">
        <v>188</v>
      </c>
      <c r="AU639" s="256" t="s">
        <v>82</v>
      </c>
      <c r="AV639" s="14" t="s">
        <v>80</v>
      </c>
      <c r="AW639" s="14" t="s">
        <v>33</v>
      </c>
      <c r="AX639" s="14" t="s">
        <v>72</v>
      </c>
      <c r="AY639" s="256" t="s">
        <v>177</v>
      </c>
    </row>
    <row r="640" s="13" customFormat="1">
      <c r="A640" s="13"/>
      <c r="B640" s="235"/>
      <c r="C640" s="236"/>
      <c r="D640" s="230" t="s">
        <v>188</v>
      </c>
      <c r="E640" s="237" t="s">
        <v>19</v>
      </c>
      <c r="F640" s="238" t="s">
        <v>988</v>
      </c>
      <c r="G640" s="236"/>
      <c r="H640" s="239">
        <v>11.4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5" t="s">
        <v>188</v>
      </c>
      <c r="AU640" s="245" t="s">
        <v>82</v>
      </c>
      <c r="AV640" s="13" t="s">
        <v>82</v>
      </c>
      <c r="AW640" s="13" t="s">
        <v>33</v>
      </c>
      <c r="AX640" s="13" t="s">
        <v>72</v>
      </c>
      <c r="AY640" s="245" t="s">
        <v>177</v>
      </c>
    </row>
    <row r="641" s="14" customFormat="1">
      <c r="A641" s="14"/>
      <c r="B641" s="247"/>
      <c r="C641" s="248"/>
      <c r="D641" s="230" t="s">
        <v>188</v>
      </c>
      <c r="E641" s="249" t="s">
        <v>19</v>
      </c>
      <c r="F641" s="250" t="s">
        <v>996</v>
      </c>
      <c r="G641" s="248"/>
      <c r="H641" s="249" t="s">
        <v>19</v>
      </c>
      <c r="I641" s="251"/>
      <c r="J641" s="248"/>
      <c r="K641" s="248"/>
      <c r="L641" s="252"/>
      <c r="M641" s="253"/>
      <c r="N641" s="254"/>
      <c r="O641" s="254"/>
      <c r="P641" s="254"/>
      <c r="Q641" s="254"/>
      <c r="R641" s="254"/>
      <c r="S641" s="254"/>
      <c r="T641" s="255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6" t="s">
        <v>188</v>
      </c>
      <c r="AU641" s="256" t="s">
        <v>82</v>
      </c>
      <c r="AV641" s="14" t="s">
        <v>80</v>
      </c>
      <c r="AW641" s="14" t="s">
        <v>33</v>
      </c>
      <c r="AX641" s="14" t="s">
        <v>72</v>
      </c>
      <c r="AY641" s="256" t="s">
        <v>177</v>
      </c>
    </row>
    <row r="642" s="13" customFormat="1">
      <c r="A642" s="13"/>
      <c r="B642" s="235"/>
      <c r="C642" s="236"/>
      <c r="D642" s="230" t="s">
        <v>188</v>
      </c>
      <c r="E642" s="237" t="s">
        <v>19</v>
      </c>
      <c r="F642" s="238" t="s">
        <v>997</v>
      </c>
      <c r="G642" s="236"/>
      <c r="H642" s="239">
        <v>-112.01000000000001</v>
      </c>
      <c r="I642" s="240"/>
      <c r="J642" s="236"/>
      <c r="K642" s="236"/>
      <c r="L642" s="241"/>
      <c r="M642" s="242"/>
      <c r="N642" s="243"/>
      <c r="O642" s="243"/>
      <c r="P642" s="243"/>
      <c r="Q642" s="243"/>
      <c r="R642" s="243"/>
      <c r="S642" s="243"/>
      <c r="T642" s="24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5" t="s">
        <v>188</v>
      </c>
      <c r="AU642" s="245" t="s">
        <v>82</v>
      </c>
      <c r="AV642" s="13" t="s">
        <v>82</v>
      </c>
      <c r="AW642" s="13" t="s">
        <v>33</v>
      </c>
      <c r="AX642" s="13" t="s">
        <v>72</v>
      </c>
      <c r="AY642" s="245" t="s">
        <v>177</v>
      </c>
    </row>
    <row r="643" s="15" customFormat="1">
      <c r="A643" s="15"/>
      <c r="B643" s="257"/>
      <c r="C643" s="258"/>
      <c r="D643" s="230" t="s">
        <v>188</v>
      </c>
      <c r="E643" s="259" t="s">
        <v>19</v>
      </c>
      <c r="F643" s="260" t="s">
        <v>264</v>
      </c>
      <c r="G643" s="258"/>
      <c r="H643" s="261">
        <v>479.55000000000001</v>
      </c>
      <c r="I643" s="262"/>
      <c r="J643" s="258"/>
      <c r="K643" s="258"/>
      <c r="L643" s="263"/>
      <c r="M643" s="264"/>
      <c r="N643" s="265"/>
      <c r="O643" s="265"/>
      <c r="P643" s="265"/>
      <c r="Q643" s="265"/>
      <c r="R643" s="265"/>
      <c r="S643" s="265"/>
      <c r="T643" s="266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7" t="s">
        <v>188</v>
      </c>
      <c r="AU643" s="267" t="s">
        <v>82</v>
      </c>
      <c r="AV643" s="15" t="s">
        <v>184</v>
      </c>
      <c r="AW643" s="15" t="s">
        <v>33</v>
      </c>
      <c r="AX643" s="15" t="s">
        <v>80</v>
      </c>
      <c r="AY643" s="267" t="s">
        <v>177</v>
      </c>
    </row>
    <row r="644" s="13" customFormat="1">
      <c r="A644" s="13"/>
      <c r="B644" s="235"/>
      <c r="C644" s="236"/>
      <c r="D644" s="230" t="s">
        <v>188</v>
      </c>
      <c r="E644" s="236"/>
      <c r="F644" s="238" t="s">
        <v>998</v>
      </c>
      <c r="G644" s="236"/>
      <c r="H644" s="239">
        <v>503.52800000000002</v>
      </c>
      <c r="I644" s="240"/>
      <c r="J644" s="236"/>
      <c r="K644" s="236"/>
      <c r="L644" s="241"/>
      <c r="M644" s="242"/>
      <c r="N644" s="243"/>
      <c r="O644" s="243"/>
      <c r="P644" s="243"/>
      <c r="Q644" s="243"/>
      <c r="R644" s="243"/>
      <c r="S644" s="243"/>
      <c r="T644" s="24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5" t="s">
        <v>188</v>
      </c>
      <c r="AU644" s="245" t="s">
        <v>82</v>
      </c>
      <c r="AV644" s="13" t="s">
        <v>82</v>
      </c>
      <c r="AW644" s="13" t="s">
        <v>4</v>
      </c>
      <c r="AX644" s="13" t="s">
        <v>80</v>
      </c>
      <c r="AY644" s="245" t="s">
        <v>177</v>
      </c>
    </row>
    <row r="645" s="2" customFormat="1" ht="16.5" customHeight="1">
      <c r="A645" s="41"/>
      <c r="B645" s="42"/>
      <c r="C645" s="292" t="s">
        <v>999</v>
      </c>
      <c r="D645" s="292" t="s">
        <v>450</v>
      </c>
      <c r="E645" s="293" t="s">
        <v>1000</v>
      </c>
      <c r="F645" s="294" t="s">
        <v>1001</v>
      </c>
      <c r="G645" s="295" t="s">
        <v>182</v>
      </c>
      <c r="H645" s="296">
        <v>273.882</v>
      </c>
      <c r="I645" s="297"/>
      <c r="J645" s="298">
        <f>ROUND(I645*H645,2)</f>
        <v>0</v>
      </c>
      <c r="K645" s="294" t="s">
        <v>183</v>
      </c>
      <c r="L645" s="299"/>
      <c r="M645" s="300" t="s">
        <v>19</v>
      </c>
      <c r="N645" s="301" t="s">
        <v>43</v>
      </c>
      <c r="O645" s="87"/>
      <c r="P645" s="226">
        <f>O645*H645</f>
        <v>0</v>
      </c>
      <c r="Q645" s="226">
        <v>0.0092999999999999992</v>
      </c>
      <c r="R645" s="226">
        <f>Q645*H645</f>
        <v>2.5471025999999997</v>
      </c>
      <c r="S645" s="226">
        <v>0</v>
      </c>
      <c r="T645" s="227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28" t="s">
        <v>197</v>
      </c>
      <c r="AT645" s="228" t="s">
        <v>450</v>
      </c>
      <c r="AU645" s="228" t="s">
        <v>82</v>
      </c>
      <c r="AY645" s="20" t="s">
        <v>177</v>
      </c>
      <c r="BE645" s="229">
        <f>IF(N645="základní",J645,0)</f>
        <v>0</v>
      </c>
      <c r="BF645" s="229">
        <f>IF(N645="snížená",J645,0)</f>
        <v>0</v>
      </c>
      <c r="BG645" s="229">
        <f>IF(N645="zákl. přenesená",J645,0)</f>
        <v>0</v>
      </c>
      <c r="BH645" s="229">
        <f>IF(N645="sníž. přenesená",J645,0)</f>
        <v>0</v>
      </c>
      <c r="BI645" s="229">
        <f>IF(N645="nulová",J645,0)</f>
        <v>0</v>
      </c>
      <c r="BJ645" s="20" t="s">
        <v>80</v>
      </c>
      <c r="BK645" s="229">
        <f>ROUND(I645*H645,2)</f>
        <v>0</v>
      </c>
      <c r="BL645" s="20" t="s">
        <v>184</v>
      </c>
      <c r="BM645" s="228" t="s">
        <v>1002</v>
      </c>
    </row>
    <row r="646" s="2" customFormat="1">
      <c r="A646" s="41"/>
      <c r="B646" s="42"/>
      <c r="C646" s="43"/>
      <c r="D646" s="230" t="s">
        <v>186</v>
      </c>
      <c r="E646" s="43"/>
      <c r="F646" s="231" t="s">
        <v>1001</v>
      </c>
      <c r="G646" s="43"/>
      <c r="H646" s="43"/>
      <c r="I646" s="232"/>
      <c r="J646" s="43"/>
      <c r="K646" s="43"/>
      <c r="L646" s="47"/>
      <c r="M646" s="233"/>
      <c r="N646" s="234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186</v>
      </c>
      <c r="AU646" s="20" t="s">
        <v>82</v>
      </c>
    </row>
    <row r="647" s="13" customFormat="1">
      <c r="A647" s="13"/>
      <c r="B647" s="235"/>
      <c r="C647" s="236"/>
      <c r="D647" s="230" t="s">
        <v>188</v>
      </c>
      <c r="E647" s="236"/>
      <c r="F647" s="238" t="s">
        <v>507</v>
      </c>
      <c r="G647" s="236"/>
      <c r="H647" s="239">
        <v>273.882</v>
      </c>
      <c r="I647" s="240"/>
      <c r="J647" s="236"/>
      <c r="K647" s="236"/>
      <c r="L647" s="241"/>
      <c r="M647" s="242"/>
      <c r="N647" s="243"/>
      <c r="O647" s="243"/>
      <c r="P647" s="243"/>
      <c r="Q647" s="243"/>
      <c r="R647" s="243"/>
      <c r="S647" s="243"/>
      <c r="T647" s="24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5" t="s">
        <v>188</v>
      </c>
      <c r="AU647" s="245" t="s">
        <v>82</v>
      </c>
      <c r="AV647" s="13" t="s">
        <v>82</v>
      </c>
      <c r="AW647" s="13" t="s">
        <v>4</v>
      </c>
      <c r="AX647" s="13" t="s">
        <v>80</v>
      </c>
      <c r="AY647" s="245" t="s">
        <v>177</v>
      </c>
    </row>
    <row r="648" s="2" customFormat="1" ht="16.5" customHeight="1">
      <c r="A648" s="41"/>
      <c r="B648" s="42"/>
      <c r="C648" s="292" t="s">
        <v>1003</v>
      </c>
      <c r="D648" s="292" t="s">
        <v>450</v>
      </c>
      <c r="E648" s="293" t="s">
        <v>1004</v>
      </c>
      <c r="F648" s="294" t="s">
        <v>1005</v>
      </c>
      <c r="G648" s="295" t="s">
        <v>182</v>
      </c>
      <c r="H648" s="296">
        <v>162.49799999999999</v>
      </c>
      <c r="I648" s="297"/>
      <c r="J648" s="298">
        <f>ROUND(I648*H648,2)</f>
        <v>0</v>
      </c>
      <c r="K648" s="294" t="s">
        <v>183</v>
      </c>
      <c r="L648" s="299"/>
      <c r="M648" s="300" t="s">
        <v>19</v>
      </c>
      <c r="N648" s="301" t="s">
        <v>43</v>
      </c>
      <c r="O648" s="87"/>
      <c r="P648" s="226">
        <f>O648*H648</f>
        <v>0</v>
      </c>
      <c r="Q648" s="226">
        <v>0.010500000000000001</v>
      </c>
      <c r="R648" s="226">
        <f>Q648*H648</f>
        <v>1.706229</v>
      </c>
      <c r="S648" s="226">
        <v>0</v>
      </c>
      <c r="T648" s="227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28" t="s">
        <v>197</v>
      </c>
      <c r="AT648" s="228" t="s">
        <v>450</v>
      </c>
      <c r="AU648" s="228" t="s">
        <v>82</v>
      </c>
      <c r="AY648" s="20" t="s">
        <v>177</v>
      </c>
      <c r="BE648" s="229">
        <f>IF(N648="základní",J648,0)</f>
        <v>0</v>
      </c>
      <c r="BF648" s="229">
        <f>IF(N648="snížená",J648,0)</f>
        <v>0</v>
      </c>
      <c r="BG648" s="229">
        <f>IF(N648="zákl. přenesená",J648,0)</f>
        <v>0</v>
      </c>
      <c r="BH648" s="229">
        <f>IF(N648="sníž. přenesená",J648,0)</f>
        <v>0</v>
      </c>
      <c r="BI648" s="229">
        <f>IF(N648="nulová",J648,0)</f>
        <v>0</v>
      </c>
      <c r="BJ648" s="20" t="s">
        <v>80</v>
      </c>
      <c r="BK648" s="229">
        <f>ROUND(I648*H648,2)</f>
        <v>0</v>
      </c>
      <c r="BL648" s="20" t="s">
        <v>184</v>
      </c>
      <c r="BM648" s="228" t="s">
        <v>1006</v>
      </c>
    </row>
    <row r="649" s="2" customFormat="1">
      <c r="A649" s="41"/>
      <c r="B649" s="42"/>
      <c r="C649" s="43"/>
      <c r="D649" s="230" t="s">
        <v>186</v>
      </c>
      <c r="E649" s="43"/>
      <c r="F649" s="231" t="s">
        <v>1005</v>
      </c>
      <c r="G649" s="43"/>
      <c r="H649" s="43"/>
      <c r="I649" s="232"/>
      <c r="J649" s="43"/>
      <c r="K649" s="43"/>
      <c r="L649" s="47"/>
      <c r="M649" s="233"/>
      <c r="N649" s="234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186</v>
      </c>
      <c r="AU649" s="20" t="s">
        <v>82</v>
      </c>
    </row>
    <row r="650" s="14" customFormat="1">
      <c r="A650" s="14"/>
      <c r="B650" s="247"/>
      <c r="C650" s="248"/>
      <c r="D650" s="230" t="s">
        <v>188</v>
      </c>
      <c r="E650" s="249" t="s">
        <v>19</v>
      </c>
      <c r="F650" s="250" t="s">
        <v>980</v>
      </c>
      <c r="G650" s="248"/>
      <c r="H650" s="249" t="s">
        <v>19</v>
      </c>
      <c r="I650" s="251"/>
      <c r="J650" s="248"/>
      <c r="K650" s="248"/>
      <c r="L650" s="252"/>
      <c r="M650" s="253"/>
      <c r="N650" s="254"/>
      <c r="O650" s="254"/>
      <c r="P650" s="254"/>
      <c r="Q650" s="254"/>
      <c r="R650" s="254"/>
      <c r="S650" s="254"/>
      <c r="T650" s="25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6" t="s">
        <v>188</v>
      </c>
      <c r="AU650" s="256" t="s">
        <v>82</v>
      </c>
      <c r="AV650" s="14" t="s">
        <v>80</v>
      </c>
      <c r="AW650" s="14" t="s">
        <v>33</v>
      </c>
      <c r="AX650" s="14" t="s">
        <v>72</v>
      </c>
      <c r="AY650" s="256" t="s">
        <v>177</v>
      </c>
    </row>
    <row r="651" s="13" customFormat="1">
      <c r="A651" s="13"/>
      <c r="B651" s="235"/>
      <c r="C651" s="236"/>
      <c r="D651" s="230" t="s">
        <v>188</v>
      </c>
      <c r="E651" s="237" t="s">
        <v>19</v>
      </c>
      <c r="F651" s="238" t="s">
        <v>981</v>
      </c>
      <c r="G651" s="236"/>
      <c r="H651" s="239">
        <v>42.75</v>
      </c>
      <c r="I651" s="240"/>
      <c r="J651" s="236"/>
      <c r="K651" s="236"/>
      <c r="L651" s="241"/>
      <c r="M651" s="242"/>
      <c r="N651" s="243"/>
      <c r="O651" s="243"/>
      <c r="P651" s="243"/>
      <c r="Q651" s="243"/>
      <c r="R651" s="243"/>
      <c r="S651" s="243"/>
      <c r="T651" s="24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5" t="s">
        <v>188</v>
      </c>
      <c r="AU651" s="245" t="s">
        <v>82</v>
      </c>
      <c r="AV651" s="13" t="s">
        <v>82</v>
      </c>
      <c r="AW651" s="13" t="s">
        <v>33</v>
      </c>
      <c r="AX651" s="13" t="s">
        <v>72</v>
      </c>
      <c r="AY651" s="245" t="s">
        <v>177</v>
      </c>
    </row>
    <row r="652" s="14" customFormat="1">
      <c r="A652" s="14"/>
      <c r="B652" s="247"/>
      <c r="C652" s="248"/>
      <c r="D652" s="230" t="s">
        <v>188</v>
      </c>
      <c r="E652" s="249" t="s">
        <v>19</v>
      </c>
      <c r="F652" s="250" t="s">
        <v>995</v>
      </c>
      <c r="G652" s="248"/>
      <c r="H652" s="249" t="s">
        <v>19</v>
      </c>
      <c r="I652" s="251"/>
      <c r="J652" s="248"/>
      <c r="K652" s="248"/>
      <c r="L652" s="252"/>
      <c r="M652" s="253"/>
      <c r="N652" s="254"/>
      <c r="O652" s="254"/>
      <c r="P652" s="254"/>
      <c r="Q652" s="254"/>
      <c r="R652" s="254"/>
      <c r="S652" s="254"/>
      <c r="T652" s="255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6" t="s">
        <v>188</v>
      </c>
      <c r="AU652" s="256" t="s">
        <v>82</v>
      </c>
      <c r="AV652" s="14" t="s">
        <v>80</v>
      </c>
      <c r="AW652" s="14" t="s">
        <v>33</v>
      </c>
      <c r="AX652" s="14" t="s">
        <v>72</v>
      </c>
      <c r="AY652" s="256" t="s">
        <v>177</v>
      </c>
    </row>
    <row r="653" s="14" customFormat="1">
      <c r="A653" s="14"/>
      <c r="B653" s="247"/>
      <c r="C653" s="248"/>
      <c r="D653" s="230" t="s">
        <v>188</v>
      </c>
      <c r="E653" s="249" t="s">
        <v>19</v>
      </c>
      <c r="F653" s="250" t="s">
        <v>1007</v>
      </c>
      <c r="G653" s="248"/>
      <c r="H653" s="249" t="s">
        <v>19</v>
      </c>
      <c r="I653" s="251"/>
      <c r="J653" s="248"/>
      <c r="K653" s="248"/>
      <c r="L653" s="252"/>
      <c r="M653" s="253"/>
      <c r="N653" s="254"/>
      <c r="O653" s="254"/>
      <c r="P653" s="254"/>
      <c r="Q653" s="254"/>
      <c r="R653" s="254"/>
      <c r="S653" s="254"/>
      <c r="T653" s="255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6" t="s">
        <v>188</v>
      </c>
      <c r="AU653" s="256" t="s">
        <v>82</v>
      </c>
      <c r="AV653" s="14" t="s">
        <v>80</v>
      </c>
      <c r="AW653" s="14" t="s">
        <v>33</v>
      </c>
      <c r="AX653" s="14" t="s">
        <v>72</v>
      </c>
      <c r="AY653" s="256" t="s">
        <v>177</v>
      </c>
    </row>
    <row r="654" s="13" customFormat="1">
      <c r="A654" s="13"/>
      <c r="B654" s="235"/>
      <c r="C654" s="236"/>
      <c r="D654" s="230" t="s">
        <v>188</v>
      </c>
      <c r="E654" s="237" t="s">
        <v>19</v>
      </c>
      <c r="F654" s="238" t="s">
        <v>1008</v>
      </c>
      <c r="G654" s="236"/>
      <c r="H654" s="239">
        <v>112.01000000000001</v>
      </c>
      <c r="I654" s="240"/>
      <c r="J654" s="236"/>
      <c r="K654" s="236"/>
      <c r="L654" s="241"/>
      <c r="M654" s="242"/>
      <c r="N654" s="243"/>
      <c r="O654" s="243"/>
      <c r="P654" s="243"/>
      <c r="Q654" s="243"/>
      <c r="R654" s="243"/>
      <c r="S654" s="243"/>
      <c r="T654" s="24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5" t="s">
        <v>188</v>
      </c>
      <c r="AU654" s="245" t="s">
        <v>82</v>
      </c>
      <c r="AV654" s="13" t="s">
        <v>82</v>
      </c>
      <c r="AW654" s="13" t="s">
        <v>33</v>
      </c>
      <c r="AX654" s="13" t="s">
        <v>72</v>
      </c>
      <c r="AY654" s="245" t="s">
        <v>177</v>
      </c>
    </row>
    <row r="655" s="15" customFormat="1">
      <c r="A655" s="15"/>
      <c r="B655" s="257"/>
      <c r="C655" s="258"/>
      <c r="D655" s="230" t="s">
        <v>188</v>
      </c>
      <c r="E655" s="259" t="s">
        <v>19</v>
      </c>
      <c r="F655" s="260" t="s">
        <v>264</v>
      </c>
      <c r="G655" s="258"/>
      <c r="H655" s="261">
        <v>154.75999999999999</v>
      </c>
      <c r="I655" s="262"/>
      <c r="J655" s="258"/>
      <c r="K655" s="258"/>
      <c r="L655" s="263"/>
      <c r="M655" s="264"/>
      <c r="N655" s="265"/>
      <c r="O655" s="265"/>
      <c r="P655" s="265"/>
      <c r="Q655" s="265"/>
      <c r="R655" s="265"/>
      <c r="S655" s="265"/>
      <c r="T655" s="266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67" t="s">
        <v>188</v>
      </c>
      <c r="AU655" s="267" t="s">
        <v>82</v>
      </c>
      <c r="AV655" s="15" t="s">
        <v>184</v>
      </c>
      <c r="AW655" s="15" t="s">
        <v>33</v>
      </c>
      <c r="AX655" s="15" t="s">
        <v>80</v>
      </c>
      <c r="AY655" s="267" t="s">
        <v>177</v>
      </c>
    </row>
    <row r="656" s="13" customFormat="1">
      <c r="A656" s="13"/>
      <c r="B656" s="235"/>
      <c r="C656" s="236"/>
      <c r="D656" s="230" t="s">
        <v>188</v>
      </c>
      <c r="E656" s="236"/>
      <c r="F656" s="238" t="s">
        <v>1009</v>
      </c>
      <c r="G656" s="236"/>
      <c r="H656" s="239">
        <v>162.49799999999999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5" t="s">
        <v>188</v>
      </c>
      <c r="AU656" s="245" t="s">
        <v>82</v>
      </c>
      <c r="AV656" s="13" t="s">
        <v>82</v>
      </c>
      <c r="AW656" s="13" t="s">
        <v>4</v>
      </c>
      <c r="AX656" s="13" t="s">
        <v>80</v>
      </c>
      <c r="AY656" s="245" t="s">
        <v>177</v>
      </c>
    </row>
    <row r="657" s="2" customFormat="1" ht="16.5" customHeight="1">
      <c r="A657" s="41"/>
      <c r="B657" s="42"/>
      <c r="C657" s="217" t="s">
        <v>1010</v>
      </c>
      <c r="D657" s="217" t="s">
        <v>179</v>
      </c>
      <c r="E657" s="218" t="s">
        <v>1011</v>
      </c>
      <c r="F657" s="219" t="s">
        <v>1012</v>
      </c>
      <c r="G657" s="220" t="s">
        <v>182</v>
      </c>
      <c r="H657" s="221">
        <v>172.19999999999999</v>
      </c>
      <c r="I657" s="222"/>
      <c r="J657" s="223">
        <f>ROUND(I657*H657,2)</f>
        <v>0</v>
      </c>
      <c r="K657" s="219" t="s">
        <v>183</v>
      </c>
      <c r="L657" s="47"/>
      <c r="M657" s="224" t="s">
        <v>19</v>
      </c>
      <c r="N657" s="225" t="s">
        <v>43</v>
      </c>
      <c r="O657" s="87"/>
      <c r="P657" s="226">
        <f>O657*H657</f>
        <v>0</v>
      </c>
      <c r="Q657" s="226">
        <v>0.01385</v>
      </c>
      <c r="R657" s="226">
        <f>Q657*H657</f>
        <v>2.3849699999999996</v>
      </c>
      <c r="S657" s="226">
        <v>0</v>
      </c>
      <c r="T657" s="227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28" t="s">
        <v>184</v>
      </c>
      <c r="AT657" s="228" t="s">
        <v>179</v>
      </c>
      <c r="AU657" s="228" t="s">
        <v>82</v>
      </c>
      <c r="AY657" s="20" t="s">
        <v>177</v>
      </c>
      <c r="BE657" s="229">
        <f>IF(N657="základní",J657,0)</f>
        <v>0</v>
      </c>
      <c r="BF657" s="229">
        <f>IF(N657="snížená",J657,0)</f>
        <v>0</v>
      </c>
      <c r="BG657" s="229">
        <f>IF(N657="zákl. přenesená",J657,0)</f>
        <v>0</v>
      </c>
      <c r="BH657" s="229">
        <f>IF(N657="sníž. přenesená",J657,0)</f>
        <v>0</v>
      </c>
      <c r="BI657" s="229">
        <f>IF(N657="nulová",J657,0)</f>
        <v>0</v>
      </c>
      <c r="BJ657" s="20" t="s">
        <v>80</v>
      </c>
      <c r="BK657" s="229">
        <f>ROUND(I657*H657,2)</f>
        <v>0</v>
      </c>
      <c r="BL657" s="20" t="s">
        <v>184</v>
      </c>
      <c r="BM657" s="228" t="s">
        <v>750</v>
      </c>
    </row>
    <row r="658" s="2" customFormat="1">
      <c r="A658" s="41"/>
      <c r="B658" s="42"/>
      <c r="C658" s="43"/>
      <c r="D658" s="230" t="s">
        <v>186</v>
      </c>
      <c r="E658" s="43"/>
      <c r="F658" s="231" t="s">
        <v>1013</v>
      </c>
      <c r="G658" s="43"/>
      <c r="H658" s="43"/>
      <c r="I658" s="232"/>
      <c r="J658" s="43"/>
      <c r="K658" s="43"/>
      <c r="L658" s="47"/>
      <c r="M658" s="233"/>
      <c r="N658" s="234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186</v>
      </c>
      <c r="AU658" s="20" t="s">
        <v>82</v>
      </c>
    </row>
    <row r="659" s="14" customFormat="1">
      <c r="A659" s="14"/>
      <c r="B659" s="247"/>
      <c r="C659" s="248"/>
      <c r="D659" s="230" t="s">
        <v>188</v>
      </c>
      <c r="E659" s="249" t="s">
        <v>19</v>
      </c>
      <c r="F659" s="250" t="s">
        <v>1014</v>
      </c>
      <c r="G659" s="248"/>
      <c r="H659" s="249" t="s">
        <v>19</v>
      </c>
      <c r="I659" s="251"/>
      <c r="J659" s="248"/>
      <c r="K659" s="248"/>
      <c r="L659" s="252"/>
      <c r="M659" s="253"/>
      <c r="N659" s="254"/>
      <c r="O659" s="254"/>
      <c r="P659" s="254"/>
      <c r="Q659" s="254"/>
      <c r="R659" s="254"/>
      <c r="S659" s="254"/>
      <c r="T659" s="255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6" t="s">
        <v>188</v>
      </c>
      <c r="AU659" s="256" t="s">
        <v>82</v>
      </c>
      <c r="AV659" s="14" t="s">
        <v>80</v>
      </c>
      <c r="AW659" s="14" t="s">
        <v>33</v>
      </c>
      <c r="AX659" s="14" t="s">
        <v>72</v>
      </c>
      <c r="AY659" s="256" t="s">
        <v>177</v>
      </c>
    </row>
    <row r="660" s="14" customFormat="1">
      <c r="A660" s="14"/>
      <c r="B660" s="247"/>
      <c r="C660" s="248"/>
      <c r="D660" s="230" t="s">
        <v>188</v>
      </c>
      <c r="E660" s="249" t="s">
        <v>19</v>
      </c>
      <c r="F660" s="250" t="s">
        <v>1015</v>
      </c>
      <c r="G660" s="248"/>
      <c r="H660" s="249" t="s">
        <v>19</v>
      </c>
      <c r="I660" s="251"/>
      <c r="J660" s="248"/>
      <c r="K660" s="248"/>
      <c r="L660" s="252"/>
      <c r="M660" s="253"/>
      <c r="N660" s="254"/>
      <c r="O660" s="254"/>
      <c r="P660" s="254"/>
      <c r="Q660" s="254"/>
      <c r="R660" s="254"/>
      <c r="S660" s="254"/>
      <c r="T660" s="255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6" t="s">
        <v>188</v>
      </c>
      <c r="AU660" s="256" t="s">
        <v>82</v>
      </c>
      <c r="AV660" s="14" t="s">
        <v>80</v>
      </c>
      <c r="AW660" s="14" t="s">
        <v>33</v>
      </c>
      <c r="AX660" s="14" t="s">
        <v>72</v>
      </c>
      <c r="AY660" s="256" t="s">
        <v>177</v>
      </c>
    </row>
    <row r="661" s="13" customFormat="1">
      <c r="A661" s="13"/>
      <c r="B661" s="235"/>
      <c r="C661" s="236"/>
      <c r="D661" s="230" t="s">
        <v>188</v>
      </c>
      <c r="E661" s="237" t="s">
        <v>19</v>
      </c>
      <c r="F661" s="238" t="s">
        <v>1016</v>
      </c>
      <c r="G661" s="236"/>
      <c r="H661" s="239">
        <v>211.19999999999999</v>
      </c>
      <c r="I661" s="240"/>
      <c r="J661" s="236"/>
      <c r="K661" s="236"/>
      <c r="L661" s="241"/>
      <c r="M661" s="242"/>
      <c r="N661" s="243"/>
      <c r="O661" s="243"/>
      <c r="P661" s="243"/>
      <c r="Q661" s="243"/>
      <c r="R661" s="243"/>
      <c r="S661" s="243"/>
      <c r="T661" s="24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5" t="s">
        <v>188</v>
      </c>
      <c r="AU661" s="245" t="s">
        <v>82</v>
      </c>
      <c r="AV661" s="13" t="s">
        <v>82</v>
      </c>
      <c r="AW661" s="13" t="s">
        <v>33</v>
      </c>
      <c r="AX661" s="13" t="s">
        <v>72</v>
      </c>
      <c r="AY661" s="245" t="s">
        <v>177</v>
      </c>
    </row>
    <row r="662" s="14" customFormat="1">
      <c r="A662" s="14"/>
      <c r="B662" s="247"/>
      <c r="C662" s="248"/>
      <c r="D662" s="230" t="s">
        <v>188</v>
      </c>
      <c r="E662" s="249" t="s">
        <v>19</v>
      </c>
      <c r="F662" s="250" t="s">
        <v>1017</v>
      </c>
      <c r="G662" s="248"/>
      <c r="H662" s="249" t="s">
        <v>19</v>
      </c>
      <c r="I662" s="251"/>
      <c r="J662" s="248"/>
      <c r="K662" s="248"/>
      <c r="L662" s="252"/>
      <c r="M662" s="253"/>
      <c r="N662" s="254"/>
      <c r="O662" s="254"/>
      <c r="P662" s="254"/>
      <c r="Q662" s="254"/>
      <c r="R662" s="254"/>
      <c r="S662" s="254"/>
      <c r="T662" s="255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6" t="s">
        <v>188</v>
      </c>
      <c r="AU662" s="256" t="s">
        <v>82</v>
      </c>
      <c r="AV662" s="14" t="s">
        <v>80</v>
      </c>
      <c r="AW662" s="14" t="s">
        <v>33</v>
      </c>
      <c r="AX662" s="14" t="s">
        <v>72</v>
      </c>
      <c r="AY662" s="256" t="s">
        <v>177</v>
      </c>
    </row>
    <row r="663" s="13" customFormat="1">
      <c r="A663" s="13"/>
      <c r="B663" s="235"/>
      <c r="C663" s="236"/>
      <c r="D663" s="230" t="s">
        <v>188</v>
      </c>
      <c r="E663" s="237" t="s">
        <v>19</v>
      </c>
      <c r="F663" s="238" t="s">
        <v>1018</v>
      </c>
      <c r="G663" s="236"/>
      <c r="H663" s="239">
        <v>-39</v>
      </c>
      <c r="I663" s="240"/>
      <c r="J663" s="236"/>
      <c r="K663" s="236"/>
      <c r="L663" s="241"/>
      <c r="M663" s="242"/>
      <c r="N663" s="243"/>
      <c r="O663" s="243"/>
      <c r="P663" s="243"/>
      <c r="Q663" s="243"/>
      <c r="R663" s="243"/>
      <c r="S663" s="243"/>
      <c r="T663" s="244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5" t="s">
        <v>188</v>
      </c>
      <c r="AU663" s="245" t="s">
        <v>82</v>
      </c>
      <c r="AV663" s="13" t="s">
        <v>82</v>
      </c>
      <c r="AW663" s="13" t="s">
        <v>33</v>
      </c>
      <c r="AX663" s="13" t="s">
        <v>72</v>
      </c>
      <c r="AY663" s="245" t="s">
        <v>177</v>
      </c>
    </row>
    <row r="664" s="15" customFormat="1">
      <c r="A664" s="15"/>
      <c r="B664" s="257"/>
      <c r="C664" s="258"/>
      <c r="D664" s="230" t="s">
        <v>188</v>
      </c>
      <c r="E664" s="259" t="s">
        <v>19</v>
      </c>
      <c r="F664" s="260" t="s">
        <v>264</v>
      </c>
      <c r="G664" s="258"/>
      <c r="H664" s="261">
        <v>172.19999999999999</v>
      </c>
      <c r="I664" s="262"/>
      <c r="J664" s="258"/>
      <c r="K664" s="258"/>
      <c r="L664" s="263"/>
      <c r="M664" s="264"/>
      <c r="N664" s="265"/>
      <c r="O664" s="265"/>
      <c r="P664" s="265"/>
      <c r="Q664" s="265"/>
      <c r="R664" s="265"/>
      <c r="S664" s="265"/>
      <c r="T664" s="266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67" t="s">
        <v>188</v>
      </c>
      <c r="AU664" s="267" t="s">
        <v>82</v>
      </c>
      <c r="AV664" s="15" t="s">
        <v>184</v>
      </c>
      <c r="AW664" s="15" t="s">
        <v>33</v>
      </c>
      <c r="AX664" s="15" t="s">
        <v>80</v>
      </c>
      <c r="AY664" s="267" t="s">
        <v>177</v>
      </c>
    </row>
    <row r="665" s="2" customFormat="1" ht="16.5" customHeight="1">
      <c r="A665" s="41"/>
      <c r="B665" s="42"/>
      <c r="C665" s="217" t="s">
        <v>634</v>
      </c>
      <c r="D665" s="217" t="s">
        <v>179</v>
      </c>
      <c r="E665" s="218" t="s">
        <v>1019</v>
      </c>
      <c r="F665" s="219" t="s">
        <v>1020</v>
      </c>
      <c r="G665" s="220" t="s">
        <v>182</v>
      </c>
      <c r="H665" s="221">
        <v>80.700000000000003</v>
      </c>
      <c r="I665" s="222"/>
      <c r="J665" s="223">
        <f>ROUND(I665*H665,2)</f>
        <v>0</v>
      </c>
      <c r="K665" s="219" t="s">
        <v>183</v>
      </c>
      <c r="L665" s="47"/>
      <c r="M665" s="224" t="s">
        <v>19</v>
      </c>
      <c r="N665" s="225" t="s">
        <v>43</v>
      </c>
      <c r="O665" s="87"/>
      <c r="P665" s="226">
        <f>O665*H665</f>
        <v>0</v>
      </c>
      <c r="Q665" s="226">
        <v>0.01385</v>
      </c>
      <c r="R665" s="226">
        <f>Q665*H665</f>
        <v>1.1176950000000001</v>
      </c>
      <c r="S665" s="226">
        <v>0</v>
      </c>
      <c r="T665" s="227">
        <f>S665*H665</f>
        <v>0</v>
      </c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R665" s="228" t="s">
        <v>184</v>
      </c>
      <c r="AT665" s="228" t="s">
        <v>179</v>
      </c>
      <c r="AU665" s="228" t="s">
        <v>82</v>
      </c>
      <c r="AY665" s="20" t="s">
        <v>177</v>
      </c>
      <c r="BE665" s="229">
        <f>IF(N665="základní",J665,0)</f>
        <v>0</v>
      </c>
      <c r="BF665" s="229">
        <f>IF(N665="snížená",J665,0)</f>
        <v>0</v>
      </c>
      <c r="BG665" s="229">
        <f>IF(N665="zákl. přenesená",J665,0)</f>
        <v>0</v>
      </c>
      <c r="BH665" s="229">
        <f>IF(N665="sníž. přenesená",J665,0)</f>
        <v>0</v>
      </c>
      <c r="BI665" s="229">
        <f>IF(N665="nulová",J665,0)</f>
        <v>0</v>
      </c>
      <c r="BJ665" s="20" t="s">
        <v>80</v>
      </c>
      <c r="BK665" s="229">
        <f>ROUND(I665*H665,2)</f>
        <v>0</v>
      </c>
      <c r="BL665" s="20" t="s">
        <v>184</v>
      </c>
      <c r="BM665" s="228" t="s">
        <v>762</v>
      </c>
    </row>
    <row r="666" s="2" customFormat="1">
      <c r="A666" s="41"/>
      <c r="B666" s="42"/>
      <c r="C666" s="43"/>
      <c r="D666" s="230" t="s">
        <v>186</v>
      </c>
      <c r="E666" s="43"/>
      <c r="F666" s="231" t="s">
        <v>1021</v>
      </c>
      <c r="G666" s="43"/>
      <c r="H666" s="43"/>
      <c r="I666" s="232"/>
      <c r="J666" s="43"/>
      <c r="K666" s="43"/>
      <c r="L666" s="47"/>
      <c r="M666" s="233"/>
      <c r="N666" s="234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186</v>
      </c>
      <c r="AU666" s="20" t="s">
        <v>82</v>
      </c>
    </row>
    <row r="667" s="14" customFormat="1">
      <c r="A667" s="14"/>
      <c r="B667" s="247"/>
      <c r="C667" s="248"/>
      <c r="D667" s="230" t="s">
        <v>188</v>
      </c>
      <c r="E667" s="249" t="s">
        <v>19</v>
      </c>
      <c r="F667" s="250" t="s">
        <v>1007</v>
      </c>
      <c r="G667" s="248"/>
      <c r="H667" s="249" t="s">
        <v>19</v>
      </c>
      <c r="I667" s="251"/>
      <c r="J667" s="248"/>
      <c r="K667" s="248"/>
      <c r="L667" s="252"/>
      <c r="M667" s="253"/>
      <c r="N667" s="254"/>
      <c r="O667" s="254"/>
      <c r="P667" s="254"/>
      <c r="Q667" s="254"/>
      <c r="R667" s="254"/>
      <c r="S667" s="254"/>
      <c r="T667" s="255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6" t="s">
        <v>188</v>
      </c>
      <c r="AU667" s="256" t="s">
        <v>82</v>
      </c>
      <c r="AV667" s="14" t="s">
        <v>80</v>
      </c>
      <c r="AW667" s="14" t="s">
        <v>33</v>
      </c>
      <c r="AX667" s="14" t="s">
        <v>72</v>
      </c>
      <c r="AY667" s="256" t="s">
        <v>177</v>
      </c>
    </row>
    <row r="668" s="13" customFormat="1">
      <c r="A668" s="13"/>
      <c r="B668" s="235"/>
      <c r="C668" s="236"/>
      <c r="D668" s="230" t="s">
        <v>188</v>
      </c>
      <c r="E668" s="237" t="s">
        <v>19</v>
      </c>
      <c r="F668" s="238" t="s">
        <v>1022</v>
      </c>
      <c r="G668" s="236"/>
      <c r="H668" s="239">
        <v>80.700000000000003</v>
      </c>
      <c r="I668" s="240"/>
      <c r="J668" s="236"/>
      <c r="K668" s="236"/>
      <c r="L668" s="241"/>
      <c r="M668" s="242"/>
      <c r="N668" s="243"/>
      <c r="O668" s="243"/>
      <c r="P668" s="243"/>
      <c r="Q668" s="243"/>
      <c r="R668" s="243"/>
      <c r="S668" s="243"/>
      <c r="T668" s="24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5" t="s">
        <v>188</v>
      </c>
      <c r="AU668" s="245" t="s">
        <v>82</v>
      </c>
      <c r="AV668" s="13" t="s">
        <v>82</v>
      </c>
      <c r="AW668" s="13" t="s">
        <v>33</v>
      </c>
      <c r="AX668" s="13" t="s">
        <v>72</v>
      </c>
      <c r="AY668" s="245" t="s">
        <v>177</v>
      </c>
    </row>
    <row r="669" s="15" customFormat="1">
      <c r="A669" s="15"/>
      <c r="B669" s="257"/>
      <c r="C669" s="258"/>
      <c r="D669" s="230" t="s">
        <v>188</v>
      </c>
      <c r="E669" s="259" t="s">
        <v>19</v>
      </c>
      <c r="F669" s="260" t="s">
        <v>264</v>
      </c>
      <c r="G669" s="258"/>
      <c r="H669" s="261">
        <v>80.700000000000003</v>
      </c>
      <c r="I669" s="262"/>
      <c r="J669" s="258"/>
      <c r="K669" s="258"/>
      <c r="L669" s="263"/>
      <c r="M669" s="264"/>
      <c r="N669" s="265"/>
      <c r="O669" s="265"/>
      <c r="P669" s="265"/>
      <c r="Q669" s="265"/>
      <c r="R669" s="265"/>
      <c r="S669" s="265"/>
      <c r="T669" s="266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7" t="s">
        <v>188</v>
      </c>
      <c r="AU669" s="267" t="s">
        <v>82</v>
      </c>
      <c r="AV669" s="15" t="s">
        <v>184</v>
      </c>
      <c r="AW669" s="15" t="s">
        <v>33</v>
      </c>
      <c r="AX669" s="15" t="s">
        <v>80</v>
      </c>
      <c r="AY669" s="267" t="s">
        <v>177</v>
      </c>
    </row>
    <row r="670" s="2" customFormat="1" ht="16.5" customHeight="1">
      <c r="A670" s="41"/>
      <c r="B670" s="42"/>
      <c r="C670" s="217" t="s">
        <v>1023</v>
      </c>
      <c r="D670" s="217" t="s">
        <v>179</v>
      </c>
      <c r="E670" s="218" t="s">
        <v>1024</v>
      </c>
      <c r="F670" s="219" t="s">
        <v>1025</v>
      </c>
      <c r="G670" s="220" t="s">
        <v>182</v>
      </c>
      <c r="H670" s="221">
        <v>252.90000000000001</v>
      </c>
      <c r="I670" s="222"/>
      <c r="J670" s="223">
        <f>ROUND(I670*H670,2)</f>
        <v>0</v>
      </c>
      <c r="K670" s="219" t="s">
        <v>183</v>
      </c>
      <c r="L670" s="47"/>
      <c r="M670" s="224" t="s">
        <v>19</v>
      </c>
      <c r="N670" s="225" t="s">
        <v>43</v>
      </c>
      <c r="O670" s="87"/>
      <c r="P670" s="226">
        <f>O670*H670</f>
        <v>0</v>
      </c>
      <c r="Q670" s="226">
        <v>0</v>
      </c>
      <c r="R670" s="226">
        <f>Q670*H670</f>
        <v>0</v>
      </c>
      <c r="S670" s="226">
        <v>0</v>
      </c>
      <c r="T670" s="227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28" t="s">
        <v>184</v>
      </c>
      <c r="AT670" s="228" t="s">
        <v>179</v>
      </c>
      <c r="AU670" s="228" t="s">
        <v>82</v>
      </c>
      <c r="AY670" s="20" t="s">
        <v>177</v>
      </c>
      <c r="BE670" s="229">
        <f>IF(N670="základní",J670,0)</f>
        <v>0</v>
      </c>
      <c r="BF670" s="229">
        <f>IF(N670="snížená",J670,0)</f>
        <v>0</v>
      </c>
      <c r="BG670" s="229">
        <f>IF(N670="zákl. přenesená",J670,0)</f>
        <v>0</v>
      </c>
      <c r="BH670" s="229">
        <f>IF(N670="sníž. přenesená",J670,0)</f>
        <v>0</v>
      </c>
      <c r="BI670" s="229">
        <f>IF(N670="nulová",J670,0)</f>
        <v>0</v>
      </c>
      <c r="BJ670" s="20" t="s">
        <v>80</v>
      </c>
      <c r="BK670" s="229">
        <f>ROUND(I670*H670,2)</f>
        <v>0</v>
      </c>
      <c r="BL670" s="20" t="s">
        <v>184</v>
      </c>
      <c r="BM670" s="228" t="s">
        <v>1026</v>
      </c>
    </row>
    <row r="671" s="2" customFormat="1">
      <c r="A671" s="41"/>
      <c r="B671" s="42"/>
      <c r="C671" s="43"/>
      <c r="D671" s="230" t="s">
        <v>186</v>
      </c>
      <c r="E671" s="43"/>
      <c r="F671" s="231" t="s">
        <v>1027</v>
      </c>
      <c r="G671" s="43"/>
      <c r="H671" s="43"/>
      <c r="I671" s="232"/>
      <c r="J671" s="43"/>
      <c r="K671" s="43"/>
      <c r="L671" s="47"/>
      <c r="M671" s="233"/>
      <c r="N671" s="234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186</v>
      </c>
      <c r="AU671" s="20" t="s">
        <v>82</v>
      </c>
    </row>
    <row r="672" s="13" customFormat="1">
      <c r="A672" s="13"/>
      <c r="B672" s="235"/>
      <c r="C672" s="236"/>
      <c r="D672" s="230" t="s">
        <v>188</v>
      </c>
      <c r="E672" s="237" t="s">
        <v>19</v>
      </c>
      <c r="F672" s="238" t="s">
        <v>1028</v>
      </c>
      <c r="G672" s="236"/>
      <c r="H672" s="239">
        <v>252.90000000000001</v>
      </c>
      <c r="I672" s="240"/>
      <c r="J672" s="236"/>
      <c r="K672" s="236"/>
      <c r="L672" s="241"/>
      <c r="M672" s="242"/>
      <c r="N672" s="243"/>
      <c r="O672" s="243"/>
      <c r="P672" s="243"/>
      <c r="Q672" s="243"/>
      <c r="R672" s="243"/>
      <c r="S672" s="243"/>
      <c r="T672" s="24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5" t="s">
        <v>188</v>
      </c>
      <c r="AU672" s="245" t="s">
        <v>82</v>
      </c>
      <c r="AV672" s="13" t="s">
        <v>82</v>
      </c>
      <c r="AW672" s="13" t="s">
        <v>33</v>
      </c>
      <c r="AX672" s="13" t="s">
        <v>80</v>
      </c>
      <c r="AY672" s="245" t="s">
        <v>177</v>
      </c>
    </row>
    <row r="673" s="2" customFormat="1" ht="16.5" customHeight="1">
      <c r="A673" s="41"/>
      <c r="B673" s="42"/>
      <c r="C673" s="292" t="s">
        <v>1029</v>
      </c>
      <c r="D673" s="292" t="s">
        <v>450</v>
      </c>
      <c r="E673" s="293" t="s">
        <v>1030</v>
      </c>
      <c r="F673" s="294" t="s">
        <v>1031</v>
      </c>
      <c r="G673" s="295" t="s">
        <v>182</v>
      </c>
      <c r="H673" s="296">
        <v>284.13299999999998</v>
      </c>
      <c r="I673" s="297"/>
      <c r="J673" s="298">
        <f>ROUND(I673*H673,2)</f>
        <v>0</v>
      </c>
      <c r="K673" s="294" t="s">
        <v>183</v>
      </c>
      <c r="L673" s="299"/>
      <c r="M673" s="300" t="s">
        <v>19</v>
      </c>
      <c r="N673" s="301" t="s">
        <v>43</v>
      </c>
      <c r="O673" s="87"/>
      <c r="P673" s="226">
        <f>O673*H673</f>
        <v>0</v>
      </c>
      <c r="Q673" s="226">
        <v>0.00017000000000000001</v>
      </c>
      <c r="R673" s="226">
        <f>Q673*H673</f>
        <v>0.048302610000000003</v>
      </c>
      <c r="S673" s="226">
        <v>0</v>
      </c>
      <c r="T673" s="227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28" t="s">
        <v>197</v>
      </c>
      <c r="AT673" s="228" t="s">
        <v>450</v>
      </c>
      <c r="AU673" s="228" t="s">
        <v>82</v>
      </c>
      <c r="AY673" s="20" t="s">
        <v>177</v>
      </c>
      <c r="BE673" s="229">
        <f>IF(N673="základní",J673,0)</f>
        <v>0</v>
      </c>
      <c r="BF673" s="229">
        <f>IF(N673="snížená",J673,0)</f>
        <v>0</v>
      </c>
      <c r="BG673" s="229">
        <f>IF(N673="zákl. přenesená",J673,0)</f>
        <v>0</v>
      </c>
      <c r="BH673" s="229">
        <f>IF(N673="sníž. přenesená",J673,0)</f>
        <v>0</v>
      </c>
      <c r="BI673" s="229">
        <f>IF(N673="nulová",J673,0)</f>
        <v>0</v>
      </c>
      <c r="BJ673" s="20" t="s">
        <v>80</v>
      </c>
      <c r="BK673" s="229">
        <f>ROUND(I673*H673,2)</f>
        <v>0</v>
      </c>
      <c r="BL673" s="20" t="s">
        <v>184</v>
      </c>
      <c r="BM673" s="228" t="s">
        <v>1032</v>
      </c>
    </row>
    <row r="674" s="2" customFormat="1">
      <c r="A674" s="41"/>
      <c r="B674" s="42"/>
      <c r="C674" s="43"/>
      <c r="D674" s="230" t="s">
        <v>186</v>
      </c>
      <c r="E674" s="43"/>
      <c r="F674" s="231" t="s">
        <v>1031</v>
      </c>
      <c r="G674" s="43"/>
      <c r="H674" s="43"/>
      <c r="I674" s="232"/>
      <c r="J674" s="43"/>
      <c r="K674" s="43"/>
      <c r="L674" s="47"/>
      <c r="M674" s="233"/>
      <c r="N674" s="234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186</v>
      </c>
      <c r="AU674" s="20" t="s">
        <v>82</v>
      </c>
    </row>
    <row r="675" s="13" customFormat="1">
      <c r="A675" s="13"/>
      <c r="B675" s="235"/>
      <c r="C675" s="236"/>
      <c r="D675" s="230" t="s">
        <v>188</v>
      </c>
      <c r="E675" s="236"/>
      <c r="F675" s="238" t="s">
        <v>1033</v>
      </c>
      <c r="G675" s="236"/>
      <c r="H675" s="239">
        <v>284.13299999999998</v>
      </c>
      <c r="I675" s="240"/>
      <c r="J675" s="236"/>
      <c r="K675" s="236"/>
      <c r="L675" s="241"/>
      <c r="M675" s="242"/>
      <c r="N675" s="243"/>
      <c r="O675" s="243"/>
      <c r="P675" s="243"/>
      <c r="Q675" s="243"/>
      <c r="R675" s="243"/>
      <c r="S675" s="243"/>
      <c r="T675" s="24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5" t="s">
        <v>188</v>
      </c>
      <c r="AU675" s="245" t="s">
        <v>82</v>
      </c>
      <c r="AV675" s="13" t="s">
        <v>82</v>
      </c>
      <c r="AW675" s="13" t="s">
        <v>4</v>
      </c>
      <c r="AX675" s="13" t="s">
        <v>80</v>
      </c>
      <c r="AY675" s="245" t="s">
        <v>177</v>
      </c>
    </row>
    <row r="676" s="2" customFormat="1" ht="16.5" customHeight="1">
      <c r="A676" s="41"/>
      <c r="B676" s="42"/>
      <c r="C676" s="217" t="s">
        <v>1034</v>
      </c>
      <c r="D676" s="217" t="s">
        <v>179</v>
      </c>
      <c r="E676" s="218" t="s">
        <v>1035</v>
      </c>
      <c r="F676" s="219" t="s">
        <v>1036</v>
      </c>
      <c r="G676" s="220" t="s">
        <v>182</v>
      </c>
      <c r="H676" s="221">
        <v>252.90000000000001</v>
      </c>
      <c r="I676" s="222"/>
      <c r="J676" s="223">
        <f>ROUND(I676*H676,2)</f>
        <v>0</v>
      </c>
      <c r="K676" s="219" t="s">
        <v>183</v>
      </c>
      <c r="L676" s="47"/>
      <c r="M676" s="224" t="s">
        <v>19</v>
      </c>
      <c r="N676" s="225" t="s">
        <v>43</v>
      </c>
      <c r="O676" s="87"/>
      <c r="P676" s="226">
        <f>O676*H676</f>
        <v>0</v>
      </c>
      <c r="Q676" s="226">
        <v>0</v>
      </c>
      <c r="R676" s="226">
        <f>Q676*H676</f>
        <v>0</v>
      </c>
      <c r="S676" s="226">
        <v>0</v>
      </c>
      <c r="T676" s="227">
        <f>S676*H676</f>
        <v>0</v>
      </c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R676" s="228" t="s">
        <v>184</v>
      </c>
      <c r="AT676" s="228" t="s">
        <v>179</v>
      </c>
      <c r="AU676" s="228" t="s">
        <v>82</v>
      </c>
      <c r="AY676" s="20" t="s">
        <v>177</v>
      </c>
      <c r="BE676" s="229">
        <f>IF(N676="základní",J676,0)</f>
        <v>0</v>
      </c>
      <c r="BF676" s="229">
        <f>IF(N676="snížená",J676,0)</f>
        <v>0</v>
      </c>
      <c r="BG676" s="229">
        <f>IF(N676="zákl. přenesená",J676,0)</f>
        <v>0</v>
      </c>
      <c r="BH676" s="229">
        <f>IF(N676="sníž. přenesená",J676,0)</f>
        <v>0</v>
      </c>
      <c r="BI676" s="229">
        <f>IF(N676="nulová",J676,0)</f>
        <v>0</v>
      </c>
      <c r="BJ676" s="20" t="s">
        <v>80</v>
      </c>
      <c r="BK676" s="229">
        <f>ROUND(I676*H676,2)</f>
        <v>0</v>
      </c>
      <c r="BL676" s="20" t="s">
        <v>184</v>
      </c>
      <c r="BM676" s="228" t="s">
        <v>1037</v>
      </c>
    </row>
    <row r="677" s="2" customFormat="1">
      <c r="A677" s="41"/>
      <c r="B677" s="42"/>
      <c r="C677" s="43"/>
      <c r="D677" s="230" t="s">
        <v>186</v>
      </c>
      <c r="E677" s="43"/>
      <c r="F677" s="231" t="s">
        <v>1038</v>
      </c>
      <c r="G677" s="43"/>
      <c r="H677" s="43"/>
      <c r="I677" s="232"/>
      <c r="J677" s="43"/>
      <c r="K677" s="43"/>
      <c r="L677" s="47"/>
      <c r="M677" s="233"/>
      <c r="N677" s="234"/>
      <c r="O677" s="87"/>
      <c r="P677" s="87"/>
      <c r="Q677" s="87"/>
      <c r="R677" s="87"/>
      <c r="S677" s="87"/>
      <c r="T677" s="88"/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T677" s="20" t="s">
        <v>186</v>
      </c>
      <c r="AU677" s="20" t="s">
        <v>82</v>
      </c>
    </row>
    <row r="678" s="2" customFormat="1" ht="16.5" customHeight="1">
      <c r="A678" s="41"/>
      <c r="B678" s="42"/>
      <c r="C678" s="292" t="s">
        <v>1039</v>
      </c>
      <c r="D678" s="292" t="s">
        <v>450</v>
      </c>
      <c r="E678" s="293" t="s">
        <v>1040</v>
      </c>
      <c r="F678" s="294" t="s">
        <v>1041</v>
      </c>
      <c r="G678" s="295" t="s">
        <v>182</v>
      </c>
      <c r="H678" s="296">
        <v>257.95800000000003</v>
      </c>
      <c r="I678" s="297"/>
      <c r="J678" s="298">
        <f>ROUND(I678*H678,2)</f>
        <v>0</v>
      </c>
      <c r="K678" s="294" t="s">
        <v>183</v>
      </c>
      <c r="L678" s="299"/>
      <c r="M678" s="300" t="s">
        <v>19</v>
      </c>
      <c r="N678" s="301" t="s">
        <v>43</v>
      </c>
      <c r="O678" s="87"/>
      <c r="P678" s="226">
        <f>O678*H678</f>
        <v>0</v>
      </c>
      <c r="Q678" s="226">
        <v>0.00175</v>
      </c>
      <c r="R678" s="226">
        <f>Q678*H678</f>
        <v>0.45142650000000006</v>
      </c>
      <c r="S678" s="226">
        <v>0</v>
      </c>
      <c r="T678" s="227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28" t="s">
        <v>197</v>
      </c>
      <c r="AT678" s="228" t="s">
        <v>450</v>
      </c>
      <c r="AU678" s="228" t="s">
        <v>82</v>
      </c>
      <c r="AY678" s="20" t="s">
        <v>177</v>
      </c>
      <c r="BE678" s="229">
        <f>IF(N678="základní",J678,0)</f>
        <v>0</v>
      </c>
      <c r="BF678" s="229">
        <f>IF(N678="snížená",J678,0)</f>
        <v>0</v>
      </c>
      <c r="BG678" s="229">
        <f>IF(N678="zákl. přenesená",J678,0)</f>
        <v>0</v>
      </c>
      <c r="BH678" s="229">
        <f>IF(N678="sníž. přenesená",J678,0)</f>
        <v>0</v>
      </c>
      <c r="BI678" s="229">
        <f>IF(N678="nulová",J678,0)</f>
        <v>0</v>
      </c>
      <c r="BJ678" s="20" t="s">
        <v>80</v>
      </c>
      <c r="BK678" s="229">
        <f>ROUND(I678*H678,2)</f>
        <v>0</v>
      </c>
      <c r="BL678" s="20" t="s">
        <v>184</v>
      </c>
      <c r="BM678" s="228" t="s">
        <v>1042</v>
      </c>
    </row>
    <row r="679" s="2" customFormat="1">
      <c r="A679" s="41"/>
      <c r="B679" s="42"/>
      <c r="C679" s="43"/>
      <c r="D679" s="230" t="s">
        <v>186</v>
      </c>
      <c r="E679" s="43"/>
      <c r="F679" s="231" t="s">
        <v>1041</v>
      </c>
      <c r="G679" s="43"/>
      <c r="H679" s="43"/>
      <c r="I679" s="232"/>
      <c r="J679" s="43"/>
      <c r="K679" s="43"/>
      <c r="L679" s="47"/>
      <c r="M679" s="233"/>
      <c r="N679" s="234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20" t="s">
        <v>186</v>
      </c>
      <c r="AU679" s="20" t="s">
        <v>82</v>
      </c>
    </row>
    <row r="680" s="13" customFormat="1">
      <c r="A680" s="13"/>
      <c r="B680" s="235"/>
      <c r="C680" s="236"/>
      <c r="D680" s="230" t="s">
        <v>188</v>
      </c>
      <c r="E680" s="236"/>
      <c r="F680" s="238" t="s">
        <v>1043</v>
      </c>
      <c r="G680" s="236"/>
      <c r="H680" s="239">
        <v>257.95800000000003</v>
      </c>
      <c r="I680" s="240"/>
      <c r="J680" s="236"/>
      <c r="K680" s="236"/>
      <c r="L680" s="241"/>
      <c r="M680" s="242"/>
      <c r="N680" s="243"/>
      <c r="O680" s="243"/>
      <c r="P680" s="243"/>
      <c r="Q680" s="243"/>
      <c r="R680" s="243"/>
      <c r="S680" s="243"/>
      <c r="T680" s="24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5" t="s">
        <v>188</v>
      </c>
      <c r="AU680" s="245" t="s">
        <v>82</v>
      </c>
      <c r="AV680" s="13" t="s">
        <v>82</v>
      </c>
      <c r="AW680" s="13" t="s">
        <v>4</v>
      </c>
      <c r="AX680" s="13" t="s">
        <v>80</v>
      </c>
      <c r="AY680" s="245" t="s">
        <v>177</v>
      </c>
    </row>
    <row r="681" s="2" customFormat="1" ht="16.5" customHeight="1">
      <c r="A681" s="41"/>
      <c r="B681" s="42"/>
      <c r="C681" s="217" t="s">
        <v>1044</v>
      </c>
      <c r="D681" s="217" t="s">
        <v>179</v>
      </c>
      <c r="E681" s="218" t="s">
        <v>1045</v>
      </c>
      <c r="F681" s="219" t="s">
        <v>1046</v>
      </c>
      <c r="G681" s="220" t="s">
        <v>182</v>
      </c>
      <c r="H681" s="221">
        <v>41.700000000000003</v>
      </c>
      <c r="I681" s="222"/>
      <c r="J681" s="223">
        <f>ROUND(I681*H681,2)</f>
        <v>0</v>
      </c>
      <c r="K681" s="219" t="s">
        <v>183</v>
      </c>
      <c r="L681" s="47"/>
      <c r="M681" s="224" t="s">
        <v>19</v>
      </c>
      <c r="N681" s="225" t="s">
        <v>43</v>
      </c>
      <c r="O681" s="87"/>
      <c r="P681" s="226">
        <f>O681*H681</f>
        <v>0</v>
      </c>
      <c r="Q681" s="226">
        <v>0.00014999999999999999</v>
      </c>
      <c r="R681" s="226">
        <f>Q681*H681</f>
        <v>0.0062550000000000001</v>
      </c>
      <c r="S681" s="226">
        <v>0</v>
      </c>
      <c r="T681" s="227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28" t="s">
        <v>184</v>
      </c>
      <c r="AT681" s="228" t="s">
        <v>179</v>
      </c>
      <c r="AU681" s="228" t="s">
        <v>82</v>
      </c>
      <c r="AY681" s="20" t="s">
        <v>177</v>
      </c>
      <c r="BE681" s="229">
        <f>IF(N681="základní",J681,0)</f>
        <v>0</v>
      </c>
      <c r="BF681" s="229">
        <f>IF(N681="snížená",J681,0)</f>
        <v>0</v>
      </c>
      <c r="BG681" s="229">
        <f>IF(N681="zákl. přenesená",J681,0)</f>
        <v>0</v>
      </c>
      <c r="BH681" s="229">
        <f>IF(N681="sníž. přenesená",J681,0)</f>
        <v>0</v>
      </c>
      <c r="BI681" s="229">
        <f>IF(N681="nulová",J681,0)</f>
        <v>0</v>
      </c>
      <c r="BJ681" s="20" t="s">
        <v>80</v>
      </c>
      <c r="BK681" s="229">
        <f>ROUND(I681*H681,2)</f>
        <v>0</v>
      </c>
      <c r="BL681" s="20" t="s">
        <v>184</v>
      </c>
      <c r="BM681" s="228" t="s">
        <v>1047</v>
      </c>
    </row>
    <row r="682" s="2" customFormat="1">
      <c r="A682" s="41"/>
      <c r="B682" s="42"/>
      <c r="C682" s="43"/>
      <c r="D682" s="230" t="s">
        <v>186</v>
      </c>
      <c r="E682" s="43"/>
      <c r="F682" s="231" t="s">
        <v>1048</v>
      </c>
      <c r="G682" s="43"/>
      <c r="H682" s="43"/>
      <c r="I682" s="232"/>
      <c r="J682" s="43"/>
      <c r="K682" s="43"/>
      <c r="L682" s="47"/>
      <c r="M682" s="233"/>
      <c r="N682" s="234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186</v>
      </c>
      <c r="AU682" s="20" t="s">
        <v>82</v>
      </c>
    </row>
    <row r="683" s="14" customFormat="1">
      <c r="A683" s="14"/>
      <c r="B683" s="247"/>
      <c r="C683" s="248"/>
      <c r="D683" s="230" t="s">
        <v>188</v>
      </c>
      <c r="E683" s="249" t="s">
        <v>19</v>
      </c>
      <c r="F683" s="250" t="s">
        <v>1049</v>
      </c>
      <c r="G683" s="248"/>
      <c r="H683" s="249" t="s">
        <v>19</v>
      </c>
      <c r="I683" s="251"/>
      <c r="J683" s="248"/>
      <c r="K683" s="248"/>
      <c r="L683" s="252"/>
      <c r="M683" s="253"/>
      <c r="N683" s="254"/>
      <c r="O683" s="254"/>
      <c r="P683" s="254"/>
      <c r="Q683" s="254"/>
      <c r="R683" s="254"/>
      <c r="S683" s="254"/>
      <c r="T683" s="255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6" t="s">
        <v>188</v>
      </c>
      <c r="AU683" s="256" t="s">
        <v>82</v>
      </c>
      <c r="AV683" s="14" t="s">
        <v>80</v>
      </c>
      <c r="AW683" s="14" t="s">
        <v>33</v>
      </c>
      <c r="AX683" s="14" t="s">
        <v>72</v>
      </c>
      <c r="AY683" s="256" t="s">
        <v>177</v>
      </c>
    </row>
    <row r="684" s="13" customFormat="1">
      <c r="A684" s="13"/>
      <c r="B684" s="235"/>
      <c r="C684" s="236"/>
      <c r="D684" s="230" t="s">
        <v>188</v>
      </c>
      <c r="E684" s="237" t="s">
        <v>19</v>
      </c>
      <c r="F684" s="238" t="s">
        <v>1050</v>
      </c>
      <c r="G684" s="236"/>
      <c r="H684" s="239">
        <v>41.700000000000003</v>
      </c>
      <c r="I684" s="240"/>
      <c r="J684" s="236"/>
      <c r="K684" s="236"/>
      <c r="L684" s="241"/>
      <c r="M684" s="242"/>
      <c r="N684" s="243"/>
      <c r="O684" s="243"/>
      <c r="P684" s="243"/>
      <c r="Q684" s="243"/>
      <c r="R684" s="243"/>
      <c r="S684" s="243"/>
      <c r="T684" s="24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5" t="s">
        <v>188</v>
      </c>
      <c r="AU684" s="245" t="s">
        <v>82</v>
      </c>
      <c r="AV684" s="13" t="s">
        <v>82</v>
      </c>
      <c r="AW684" s="13" t="s">
        <v>33</v>
      </c>
      <c r="AX684" s="13" t="s">
        <v>72</v>
      </c>
      <c r="AY684" s="245" t="s">
        <v>177</v>
      </c>
    </row>
    <row r="685" s="15" customFormat="1">
      <c r="A685" s="15"/>
      <c r="B685" s="257"/>
      <c r="C685" s="258"/>
      <c r="D685" s="230" t="s">
        <v>188</v>
      </c>
      <c r="E685" s="259" t="s">
        <v>19</v>
      </c>
      <c r="F685" s="260" t="s">
        <v>264</v>
      </c>
      <c r="G685" s="258"/>
      <c r="H685" s="261">
        <v>41.700000000000003</v>
      </c>
      <c r="I685" s="262"/>
      <c r="J685" s="258"/>
      <c r="K685" s="258"/>
      <c r="L685" s="263"/>
      <c r="M685" s="264"/>
      <c r="N685" s="265"/>
      <c r="O685" s="265"/>
      <c r="P685" s="265"/>
      <c r="Q685" s="265"/>
      <c r="R685" s="265"/>
      <c r="S685" s="265"/>
      <c r="T685" s="266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67" t="s">
        <v>188</v>
      </c>
      <c r="AU685" s="267" t="s">
        <v>82</v>
      </c>
      <c r="AV685" s="15" t="s">
        <v>184</v>
      </c>
      <c r="AW685" s="15" t="s">
        <v>33</v>
      </c>
      <c r="AX685" s="15" t="s">
        <v>80</v>
      </c>
      <c r="AY685" s="267" t="s">
        <v>177</v>
      </c>
    </row>
    <row r="686" s="2" customFormat="1" ht="16.5" customHeight="1">
      <c r="A686" s="41"/>
      <c r="B686" s="42"/>
      <c r="C686" s="217" t="s">
        <v>644</v>
      </c>
      <c r="D686" s="217" t="s">
        <v>179</v>
      </c>
      <c r="E686" s="218" t="s">
        <v>1051</v>
      </c>
      <c r="F686" s="219" t="s">
        <v>1052</v>
      </c>
      <c r="G686" s="220" t="s">
        <v>182</v>
      </c>
      <c r="H686" s="221">
        <v>8.9800000000000004</v>
      </c>
      <c r="I686" s="222"/>
      <c r="J686" s="223">
        <f>ROUND(I686*H686,2)</f>
        <v>0</v>
      </c>
      <c r="K686" s="219" t="s">
        <v>196</v>
      </c>
      <c r="L686" s="47"/>
      <c r="M686" s="224" t="s">
        <v>19</v>
      </c>
      <c r="N686" s="225" t="s">
        <v>43</v>
      </c>
      <c r="O686" s="87"/>
      <c r="P686" s="226">
        <f>O686*H686</f>
        <v>0</v>
      </c>
      <c r="Q686" s="226">
        <v>0.01385</v>
      </c>
      <c r="R686" s="226">
        <f>Q686*H686</f>
        <v>0.124373</v>
      </c>
      <c r="S686" s="226">
        <v>0</v>
      </c>
      <c r="T686" s="227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28" t="s">
        <v>184</v>
      </c>
      <c r="AT686" s="228" t="s">
        <v>179</v>
      </c>
      <c r="AU686" s="228" t="s">
        <v>82</v>
      </c>
      <c r="AY686" s="20" t="s">
        <v>177</v>
      </c>
      <c r="BE686" s="229">
        <f>IF(N686="základní",J686,0)</f>
        <v>0</v>
      </c>
      <c r="BF686" s="229">
        <f>IF(N686="snížená",J686,0)</f>
        <v>0</v>
      </c>
      <c r="BG686" s="229">
        <f>IF(N686="zákl. přenesená",J686,0)</f>
        <v>0</v>
      </c>
      <c r="BH686" s="229">
        <f>IF(N686="sníž. přenesená",J686,0)</f>
        <v>0</v>
      </c>
      <c r="BI686" s="229">
        <f>IF(N686="nulová",J686,0)</f>
        <v>0</v>
      </c>
      <c r="BJ686" s="20" t="s">
        <v>80</v>
      </c>
      <c r="BK686" s="229">
        <f>ROUND(I686*H686,2)</f>
        <v>0</v>
      </c>
      <c r="BL686" s="20" t="s">
        <v>184</v>
      </c>
      <c r="BM686" s="228" t="s">
        <v>785</v>
      </c>
    </row>
    <row r="687" s="2" customFormat="1">
      <c r="A687" s="41"/>
      <c r="B687" s="42"/>
      <c r="C687" s="43"/>
      <c r="D687" s="230" t="s">
        <v>186</v>
      </c>
      <c r="E687" s="43"/>
      <c r="F687" s="231" t="s">
        <v>1052</v>
      </c>
      <c r="G687" s="43"/>
      <c r="H687" s="43"/>
      <c r="I687" s="232"/>
      <c r="J687" s="43"/>
      <c r="K687" s="43"/>
      <c r="L687" s="47"/>
      <c r="M687" s="233"/>
      <c r="N687" s="234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186</v>
      </c>
      <c r="AU687" s="20" t="s">
        <v>82</v>
      </c>
    </row>
    <row r="688" s="2" customFormat="1">
      <c r="A688" s="41"/>
      <c r="B688" s="42"/>
      <c r="C688" s="43"/>
      <c r="D688" s="230" t="s">
        <v>239</v>
      </c>
      <c r="E688" s="43"/>
      <c r="F688" s="246" t="s">
        <v>1053</v>
      </c>
      <c r="G688" s="43"/>
      <c r="H688" s="43"/>
      <c r="I688" s="232"/>
      <c r="J688" s="43"/>
      <c r="K688" s="43"/>
      <c r="L688" s="47"/>
      <c r="M688" s="233"/>
      <c r="N688" s="234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239</v>
      </c>
      <c r="AU688" s="20" t="s">
        <v>82</v>
      </c>
    </row>
    <row r="689" s="2" customFormat="1" ht="16.5" customHeight="1">
      <c r="A689" s="41"/>
      <c r="B689" s="42"/>
      <c r="C689" s="217" t="s">
        <v>1054</v>
      </c>
      <c r="D689" s="217" t="s">
        <v>179</v>
      </c>
      <c r="E689" s="218" t="s">
        <v>1055</v>
      </c>
      <c r="F689" s="219" t="s">
        <v>1056</v>
      </c>
      <c r="G689" s="220" t="s">
        <v>253</v>
      </c>
      <c r="H689" s="221">
        <v>11.894</v>
      </c>
      <c r="I689" s="222"/>
      <c r="J689" s="223">
        <f>ROUND(I689*H689,2)</f>
        <v>0</v>
      </c>
      <c r="K689" s="219" t="s">
        <v>183</v>
      </c>
      <c r="L689" s="47"/>
      <c r="M689" s="224" t="s">
        <v>19</v>
      </c>
      <c r="N689" s="225" t="s">
        <v>43</v>
      </c>
      <c r="O689" s="87"/>
      <c r="P689" s="226">
        <f>O689*H689</f>
        <v>0</v>
      </c>
      <c r="Q689" s="226">
        <v>0</v>
      </c>
      <c r="R689" s="226">
        <f>Q689*H689</f>
        <v>0</v>
      </c>
      <c r="S689" s="226">
        <v>0</v>
      </c>
      <c r="T689" s="227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28" t="s">
        <v>184</v>
      </c>
      <c r="AT689" s="228" t="s">
        <v>179</v>
      </c>
      <c r="AU689" s="228" t="s">
        <v>82</v>
      </c>
      <c r="AY689" s="20" t="s">
        <v>177</v>
      </c>
      <c r="BE689" s="229">
        <f>IF(N689="základní",J689,0)</f>
        <v>0</v>
      </c>
      <c r="BF689" s="229">
        <f>IF(N689="snížená",J689,0)</f>
        <v>0</v>
      </c>
      <c r="BG689" s="229">
        <f>IF(N689="zákl. přenesená",J689,0)</f>
        <v>0</v>
      </c>
      <c r="BH689" s="229">
        <f>IF(N689="sníž. přenesená",J689,0)</f>
        <v>0</v>
      </c>
      <c r="BI689" s="229">
        <f>IF(N689="nulová",J689,0)</f>
        <v>0</v>
      </c>
      <c r="BJ689" s="20" t="s">
        <v>80</v>
      </c>
      <c r="BK689" s="229">
        <f>ROUND(I689*H689,2)</f>
        <v>0</v>
      </c>
      <c r="BL689" s="20" t="s">
        <v>184</v>
      </c>
      <c r="BM689" s="228" t="s">
        <v>1057</v>
      </c>
    </row>
    <row r="690" s="2" customFormat="1">
      <c r="A690" s="41"/>
      <c r="B690" s="42"/>
      <c r="C690" s="43"/>
      <c r="D690" s="230" t="s">
        <v>186</v>
      </c>
      <c r="E690" s="43"/>
      <c r="F690" s="231" t="s">
        <v>1058</v>
      </c>
      <c r="G690" s="43"/>
      <c r="H690" s="43"/>
      <c r="I690" s="232"/>
      <c r="J690" s="43"/>
      <c r="K690" s="43"/>
      <c r="L690" s="47"/>
      <c r="M690" s="233"/>
      <c r="N690" s="234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186</v>
      </c>
      <c r="AU690" s="20" t="s">
        <v>82</v>
      </c>
    </row>
    <row r="691" s="12" customFormat="1" ht="22.8" customHeight="1">
      <c r="A691" s="12"/>
      <c r="B691" s="201"/>
      <c r="C691" s="202"/>
      <c r="D691" s="203" t="s">
        <v>71</v>
      </c>
      <c r="E691" s="215" t="s">
        <v>1059</v>
      </c>
      <c r="F691" s="215" t="s">
        <v>1060</v>
      </c>
      <c r="G691" s="202"/>
      <c r="H691" s="202"/>
      <c r="I691" s="205"/>
      <c r="J691" s="216">
        <f>BK691</f>
        <v>0</v>
      </c>
      <c r="K691" s="202"/>
      <c r="L691" s="207"/>
      <c r="M691" s="208"/>
      <c r="N691" s="209"/>
      <c r="O691" s="209"/>
      <c r="P691" s="210">
        <f>SUM(P692:P722)</f>
        <v>0</v>
      </c>
      <c r="Q691" s="209"/>
      <c r="R691" s="210">
        <f>SUM(R692:R722)</f>
        <v>0.13878260000000001</v>
      </c>
      <c r="S691" s="209"/>
      <c r="T691" s="211">
        <f>SUM(T692:T722)</f>
        <v>0.0014695999999999999</v>
      </c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R691" s="212" t="s">
        <v>82</v>
      </c>
      <c r="AT691" s="213" t="s">
        <v>71</v>
      </c>
      <c r="AU691" s="213" t="s">
        <v>80</v>
      </c>
      <c r="AY691" s="212" t="s">
        <v>177</v>
      </c>
      <c r="BK691" s="214">
        <f>SUM(BK692:BK722)</f>
        <v>0</v>
      </c>
    </row>
    <row r="692" s="2" customFormat="1" ht="16.5" customHeight="1">
      <c r="A692" s="41"/>
      <c r="B692" s="42"/>
      <c r="C692" s="217" t="s">
        <v>1061</v>
      </c>
      <c r="D692" s="217" t="s">
        <v>179</v>
      </c>
      <c r="E692" s="218" t="s">
        <v>1062</v>
      </c>
      <c r="F692" s="219" t="s">
        <v>1063</v>
      </c>
      <c r="G692" s="220" t="s">
        <v>345</v>
      </c>
      <c r="H692" s="221">
        <v>0.88</v>
      </c>
      <c r="I692" s="222"/>
      <c r="J692" s="223">
        <f>ROUND(I692*H692,2)</f>
        <v>0</v>
      </c>
      <c r="K692" s="219" t="s">
        <v>183</v>
      </c>
      <c r="L692" s="47"/>
      <c r="M692" s="224" t="s">
        <v>19</v>
      </c>
      <c r="N692" s="225" t="s">
        <v>43</v>
      </c>
      <c r="O692" s="87"/>
      <c r="P692" s="226">
        <f>O692*H692</f>
        <v>0</v>
      </c>
      <c r="Q692" s="226">
        <v>0</v>
      </c>
      <c r="R692" s="226">
        <f>Q692*H692</f>
        <v>0</v>
      </c>
      <c r="S692" s="226">
        <v>0.00167</v>
      </c>
      <c r="T692" s="227">
        <f>S692*H692</f>
        <v>0.0014695999999999999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28" t="s">
        <v>217</v>
      </c>
      <c r="AT692" s="228" t="s">
        <v>179</v>
      </c>
      <c r="AU692" s="228" t="s">
        <v>82</v>
      </c>
      <c r="AY692" s="20" t="s">
        <v>177</v>
      </c>
      <c r="BE692" s="229">
        <f>IF(N692="základní",J692,0)</f>
        <v>0</v>
      </c>
      <c r="BF692" s="229">
        <f>IF(N692="snížená",J692,0)</f>
        <v>0</v>
      </c>
      <c r="BG692" s="229">
        <f>IF(N692="zákl. přenesená",J692,0)</f>
        <v>0</v>
      </c>
      <c r="BH692" s="229">
        <f>IF(N692="sníž. přenesená",J692,0)</f>
        <v>0</v>
      </c>
      <c r="BI692" s="229">
        <f>IF(N692="nulová",J692,0)</f>
        <v>0</v>
      </c>
      <c r="BJ692" s="20" t="s">
        <v>80</v>
      </c>
      <c r="BK692" s="229">
        <f>ROUND(I692*H692,2)</f>
        <v>0</v>
      </c>
      <c r="BL692" s="20" t="s">
        <v>217</v>
      </c>
      <c r="BM692" s="228" t="s">
        <v>1064</v>
      </c>
    </row>
    <row r="693" s="2" customFormat="1">
      <c r="A693" s="41"/>
      <c r="B693" s="42"/>
      <c r="C693" s="43"/>
      <c r="D693" s="230" t="s">
        <v>186</v>
      </c>
      <c r="E693" s="43"/>
      <c r="F693" s="231" t="s">
        <v>1065</v>
      </c>
      <c r="G693" s="43"/>
      <c r="H693" s="43"/>
      <c r="I693" s="232"/>
      <c r="J693" s="43"/>
      <c r="K693" s="43"/>
      <c r="L693" s="47"/>
      <c r="M693" s="233"/>
      <c r="N693" s="234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186</v>
      </c>
      <c r="AU693" s="20" t="s">
        <v>82</v>
      </c>
    </row>
    <row r="694" s="2" customFormat="1" ht="16.5" customHeight="1">
      <c r="A694" s="41"/>
      <c r="B694" s="42"/>
      <c r="C694" s="217" t="s">
        <v>1066</v>
      </c>
      <c r="D694" s="217" t="s">
        <v>179</v>
      </c>
      <c r="E694" s="218" t="s">
        <v>1067</v>
      </c>
      <c r="F694" s="219" t="s">
        <v>1068</v>
      </c>
      <c r="G694" s="220" t="s">
        <v>345</v>
      </c>
      <c r="H694" s="221">
        <v>25.879999999999999</v>
      </c>
      <c r="I694" s="222"/>
      <c r="J694" s="223">
        <f>ROUND(I694*H694,2)</f>
        <v>0</v>
      </c>
      <c r="K694" s="219" t="s">
        <v>196</v>
      </c>
      <c r="L694" s="47"/>
      <c r="M694" s="224" t="s">
        <v>19</v>
      </c>
      <c r="N694" s="225" t="s">
        <v>43</v>
      </c>
      <c r="O694" s="87"/>
      <c r="P694" s="226">
        <f>O694*H694</f>
        <v>0</v>
      </c>
      <c r="Q694" s="226">
        <v>0.00167</v>
      </c>
      <c r="R694" s="226">
        <f>Q694*H694</f>
        <v>0.043219599999999997</v>
      </c>
      <c r="S694" s="226">
        <v>0</v>
      </c>
      <c r="T694" s="227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28" t="s">
        <v>217</v>
      </c>
      <c r="AT694" s="228" t="s">
        <v>179</v>
      </c>
      <c r="AU694" s="228" t="s">
        <v>82</v>
      </c>
      <c r="AY694" s="20" t="s">
        <v>177</v>
      </c>
      <c r="BE694" s="229">
        <f>IF(N694="základní",J694,0)</f>
        <v>0</v>
      </c>
      <c r="BF694" s="229">
        <f>IF(N694="snížená",J694,0)</f>
        <v>0</v>
      </c>
      <c r="BG694" s="229">
        <f>IF(N694="zákl. přenesená",J694,0)</f>
        <v>0</v>
      </c>
      <c r="BH694" s="229">
        <f>IF(N694="sníž. přenesená",J694,0)</f>
        <v>0</v>
      </c>
      <c r="BI694" s="229">
        <f>IF(N694="nulová",J694,0)</f>
        <v>0</v>
      </c>
      <c r="BJ694" s="20" t="s">
        <v>80</v>
      </c>
      <c r="BK694" s="229">
        <f>ROUND(I694*H694,2)</f>
        <v>0</v>
      </c>
      <c r="BL694" s="20" t="s">
        <v>217</v>
      </c>
      <c r="BM694" s="228" t="s">
        <v>1069</v>
      </c>
    </row>
    <row r="695" s="2" customFormat="1">
      <c r="A695" s="41"/>
      <c r="B695" s="42"/>
      <c r="C695" s="43"/>
      <c r="D695" s="230" t="s">
        <v>186</v>
      </c>
      <c r="E695" s="43"/>
      <c r="F695" s="231" t="s">
        <v>1068</v>
      </c>
      <c r="G695" s="43"/>
      <c r="H695" s="43"/>
      <c r="I695" s="232"/>
      <c r="J695" s="43"/>
      <c r="K695" s="43"/>
      <c r="L695" s="47"/>
      <c r="M695" s="233"/>
      <c r="N695" s="234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186</v>
      </c>
      <c r="AU695" s="20" t="s">
        <v>82</v>
      </c>
    </row>
    <row r="696" s="13" customFormat="1">
      <c r="A696" s="13"/>
      <c r="B696" s="235"/>
      <c r="C696" s="236"/>
      <c r="D696" s="230" t="s">
        <v>188</v>
      </c>
      <c r="E696" s="237" t="s">
        <v>19</v>
      </c>
      <c r="F696" s="238" t="s">
        <v>1070</v>
      </c>
      <c r="G696" s="236"/>
      <c r="H696" s="239">
        <v>13</v>
      </c>
      <c r="I696" s="240"/>
      <c r="J696" s="236"/>
      <c r="K696" s="236"/>
      <c r="L696" s="241"/>
      <c r="M696" s="242"/>
      <c r="N696" s="243"/>
      <c r="O696" s="243"/>
      <c r="P696" s="243"/>
      <c r="Q696" s="243"/>
      <c r="R696" s="243"/>
      <c r="S696" s="243"/>
      <c r="T696" s="24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5" t="s">
        <v>188</v>
      </c>
      <c r="AU696" s="245" t="s">
        <v>82</v>
      </c>
      <c r="AV696" s="13" t="s">
        <v>82</v>
      </c>
      <c r="AW696" s="13" t="s">
        <v>33</v>
      </c>
      <c r="AX696" s="13" t="s">
        <v>72</v>
      </c>
      <c r="AY696" s="245" t="s">
        <v>177</v>
      </c>
    </row>
    <row r="697" s="13" customFormat="1">
      <c r="A697" s="13"/>
      <c r="B697" s="235"/>
      <c r="C697" s="236"/>
      <c r="D697" s="230" t="s">
        <v>188</v>
      </c>
      <c r="E697" s="237" t="s">
        <v>19</v>
      </c>
      <c r="F697" s="238" t="s">
        <v>1071</v>
      </c>
      <c r="G697" s="236"/>
      <c r="H697" s="239">
        <v>2.8799999999999999</v>
      </c>
      <c r="I697" s="240"/>
      <c r="J697" s="236"/>
      <c r="K697" s="236"/>
      <c r="L697" s="241"/>
      <c r="M697" s="242"/>
      <c r="N697" s="243"/>
      <c r="O697" s="243"/>
      <c r="P697" s="243"/>
      <c r="Q697" s="243"/>
      <c r="R697" s="243"/>
      <c r="S697" s="243"/>
      <c r="T697" s="24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5" t="s">
        <v>188</v>
      </c>
      <c r="AU697" s="245" t="s">
        <v>82</v>
      </c>
      <c r="AV697" s="13" t="s">
        <v>82</v>
      </c>
      <c r="AW697" s="13" t="s">
        <v>33</v>
      </c>
      <c r="AX697" s="13" t="s">
        <v>72</v>
      </c>
      <c r="AY697" s="245" t="s">
        <v>177</v>
      </c>
    </row>
    <row r="698" s="13" customFormat="1">
      <c r="A698" s="13"/>
      <c r="B698" s="235"/>
      <c r="C698" s="236"/>
      <c r="D698" s="230" t="s">
        <v>188</v>
      </c>
      <c r="E698" s="237" t="s">
        <v>19</v>
      </c>
      <c r="F698" s="238" t="s">
        <v>1072</v>
      </c>
      <c r="G698" s="236"/>
      <c r="H698" s="239">
        <v>1.6000000000000001</v>
      </c>
      <c r="I698" s="240"/>
      <c r="J698" s="236"/>
      <c r="K698" s="236"/>
      <c r="L698" s="241"/>
      <c r="M698" s="242"/>
      <c r="N698" s="243"/>
      <c r="O698" s="243"/>
      <c r="P698" s="243"/>
      <c r="Q698" s="243"/>
      <c r="R698" s="243"/>
      <c r="S698" s="243"/>
      <c r="T698" s="244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5" t="s">
        <v>188</v>
      </c>
      <c r="AU698" s="245" t="s">
        <v>82</v>
      </c>
      <c r="AV698" s="13" t="s">
        <v>82</v>
      </c>
      <c r="AW698" s="13" t="s">
        <v>33</v>
      </c>
      <c r="AX698" s="13" t="s">
        <v>72</v>
      </c>
      <c r="AY698" s="245" t="s">
        <v>177</v>
      </c>
    </row>
    <row r="699" s="13" customFormat="1">
      <c r="A699" s="13"/>
      <c r="B699" s="235"/>
      <c r="C699" s="236"/>
      <c r="D699" s="230" t="s">
        <v>188</v>
      </c>
      <c r="E699" s="237" t="s">
        <v>19</v>
      </c>
      <c r="F699" s="238" t="s">
        <v>1073</v>
      </c>
      <c r="G699" s="236"/>
      <c r="H699" s="239">
        <v>3.7000000000000002</v>
      </c>
      <c r="I699" s="240"/>
      <c r="J699" s="236"/>
      <c r="K699" s="236"/>
      <c r="L699" s="241"/>
      <c r="M699" s="242"/>
      <c r="N699" s="243"/>
      <c r="O699" s="243"/>
      <c r="P699" s="243"/>
      <c r="Q699" s="243"/>
      <c r="R699" s="243"/>
      <c r="S699" s="243"/>
      <c r="T699" s="244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5" t="s">
        <v>188</v>
      </c>
      <c r="AU699" s="245" t="s">
        <v>82</v>
      </c>
      <c r="AV699" s="13" t="s">
        <v>82</v>
      </c>
      <c r="AW699" s="13" t="s">
        <v>33</v>
      </c>
      <c r="AX699" s="13" t="s">
        <v>72</v>
      </c>
      <c r="AY699" s="245" t="s">
        <v>177</v>
      </c>
    </row>
    <row r="700" s="13" customFormat="1">
      <c r="A700" s="13"/>
      <c r="B700" s="235"/>
      <c r="C700" s="236"/>
      <c r="D700" s="230" t="s">
        <v>188</v>
      </c>
      <c r="E700" s="237" t="s">
        <v>19</v>
      </c>
      <c r="F700" s="238" t="s">
        <v>1074</v>
      </c>
      <c r="G700" s="236"/>
      <c r="H700" s="239">
        <v>2.0499999999999998</v>
      </c>
      <c r="I700" s="240"/>
      <c r="J700" s="236"/>
      <c r="K700" s="236"/>
      <c r="L700" s="241"/>
      <c r="M700" s="242"/>
      <c r="N700" s="243"/>
      <c r="O700" s="243"/>
      <c r="P700" s="243"/>
      <c r="Q700" s="243"/>
      <c r="R700" s="243"/>
      <c r="S700" s="243"/>
      <c r="T700" s="244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5" t="s">
        <v>188</v>
      </c>
      <c r="AU700" s="245" t="s">
        <v>82</v>
      </c>
      <c r="AV700" s="13" t="s">
        <v>82</v>
      </c>
      <c r="AW700" s="13" t="s">
        <v>33</v>
      </c>
      <c r="AX700" s="13" t="s">
        <v>72</v>
      </c>
      <c r="AY700" s="245" t="s">
        <v>177</v>
      </c>
    </row>
    <row r="701" s="13" customFormat="1">
      <c r="A701" s="13"/>
      <c r="B701" s="235"/>
      <c r="C701" s="236"/>
      <c r="D701" s="230" t="s">
        <v>188</v>
      </c>
      <c r="E701" s="237" t="s">
        <v>19</v>
      </c>
      <c r="F701" s="238" t="s">
        <v>1075</v>
      </c>
      <c r="G701" s="236"/>
      <c r="H701" s="239">
        <v>1.1000000000000001</v>
      </c>
      <c r="I701" s="240"/>
      <c r="J701" s="236"/>
      <c r="K701" s="236"/>
      <c r="L701" s="241"/>
      <c r="M701" s="242"/>
      <c r="N701" s="243"/>
      <c r="O701" s="243"/>
      <c r="P701" s="243"/>
      <c r="Q701" s="243"/>
      <c r="R701" s="243"/>
      <c r="S701" s="243"/>
      <c r="T701" s="24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5" t="s">
        <v>188</v>
      </c>
      <c r="AU701" s="245" t="s">
        <v>82</v>
      </c>
      <c r="AV701" s="13" t="s">
        <v>82</v>
      </c>
      <c r="AW701" s="13" t="s">
        <v>33</v>
      </c>
      <c r="AX701" s="13" t="s">
        <v>72</v>
      </c>
      <c r="AY701" s="245" t="s">
        <v>177</v>
      </c>
    </row>
    <row r="702" s="13" customFormat="1">
      <c r="A702" s="13"/>
      <c r="B702" s="235"/>
      <c r="C702" s="236"/>
      <c r="D702" s="230" t="s">
        <v>188</v>
      </c>
      <c r="E702" s="237" t="s">
        <v>19</v>
      </c>
      <c r="F702" s="238" t="s">
        <v>1076</v>
      </c>
      <c r="G702" s="236"/>
      <c r="H702" s="239">
        <v>1.55</v>
      </c>
      <c r="I702" s="240"/>
      <c r="J702" s="236"/>
      <c r="K702" s="236"/>
      <c r="L702" s="241"/>
      <c r="M702" s="242"/>
      <c r="N702" s="243"/>
      <c r="O702" s="243"/>
      <c r="P702" s="243"/>
      <c r="Q702" s="243"/>
      <c r="R702" s="243"/>
      <c r="S702" s="243"/>
      <c r="T702" s="244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5" t="s">
        <v>188</v>
      </c>
      <c r="AU702" s="245" t="s">
        <v>82</v>
      </c>
      <c r="AV702" s="13" t="s">
        <v>82</v>
      </c>
      <c r="AW702" s="13" t="s">
        <v>33</v>
      </c>
      <c r="AX702" s="13" t="s">
        <v>72</v>
      </c>
      <c r="AY702" s="245" t="s">
        <v>177</v>
      </c>
    </row>
    <row r="703" s="15" customFormat="1">
      <c r="A703" s="15"/>
      <c r="B703" s="257"/>
      <c r="C703" s="258"/>
      <c r="D703" s="230" t="s">
        <v>188</v>
      </c>
      <c r="E703" s="259" t="s">
        <v>19</v>
      </c>
      <c r="F703" s="260" t="s">
        <v>264</v>
      </c>
      <c r="G703" s="258"/>
      <c r="H703" s="261">
        <v>25.879999999999999</v>
      </c>
      <c r="I703" s="262"/>
      <c r="J703" s="258"/>
      <c r="K703" s="258"/>
      <c r="L703" s="263"/>
      <c r="M703" s="264"/>
      <c r="N703" s="265"/>
      <c r="O703" s="265"/>
      <c r="P703" s="265"/>
      <c r="Q703" s="265"/>
      <c r="R703" s="265"/>
      <c r="S703" s="265"/>
      <c r="T703" s="266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67" t="s">
        <v>188</v>
      </c>
      <c r="AU703" s="267" t="s">
        <v>82</v>
      </c>
      <c r="AV703" s="15" t="s">
        <v>184</v>
      </c>
      <c r="AW703" s="15" t="s">
        <v>33</v>
      </c>
      <c r="AX703" s="15" t="s">
        <v>80</v>
      </c>
      <c r="AY703" s="267" t="s">
        <v>177</v>
      </c>
    </row>
    <row r="704" s="2" customFormat="1" ht="16.5" customHeight="1">
      <c r="A704" s="41"/>
      <c r="B704" s="42"/>
      <c r="C704" s="217" t="s">
        <v>1077</v>
      </c>
      <c r="D704" s="217" t="s">
        <v>179</v>
      </c>
      <c r="E704" s="218" t="s">
        <v>1078</v>
      </c>
      <c r="F704" s="219" t="s">
        <v>1079</v>
      </c>
      <c r="G704" s="220" t="s">
        <v>345</v>
      </c>
      <c r="H704" s="221">
        <v>0.90000000000000002</v>
      </c>
      <c r="I704" s="222"/>
      <c r="J704" s="223">
        <f>ROUND(I704*H704,2)</f>
        <v>0</v>
      </c>
      <c r="K704" s="219" t="s">
        <v>183</v>
      </c>
      <c r="L704" s="47"/>
      <c r="M704" s="224" t="s">
        <v>19</v>
      </c>
      <c r="N704" s="225" t="s">
        <v>43</v>
      </c>
      <c r="O704" s="87"/>
      <c r="P704" s="226">
        <f>O704*H704</f>
        <v>0</v>
      </c>
      <c r="Q704" s="226">
        <v>0.0022799999999999999</v>
      </c>
      <c r="R704" s="226">
        <f>Q704*H704</f>
        <v>0.002052</v>
      </c>
      <c r="S704" s="226">
        <v>0</v>
      </c>
      <c r="T704" s="227">
        <f>S704*H704</f>
        <v>0</v>
      </c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R704" s="228" t="s">
        <v>217</v>
      </c>
      <c r="AT704" s="228" t="s">
        <v>179</v>
      </c>
      <c r="AU704" s="228" t="s">
        <v>82</v>
      </c>
      <c r="AY704" s="20" t="s">
        <v>177</v>
      </c>
      <c r="BE704" s="229">
        <f>IF(N704="základní",J704,0)</f>
        <v>0</v>
      </c>
      <c r="BF704" s="229">
        <f>IF(N704="snížená",J704,0)</f>
        <v>0</v>
      </c>
      <c r="BG704" s="229">
        <f>IF(N704="zákl. přenesená",J704,0)</f>
        <v>0</v>
      </c>
      <c r="BH704" s="229">
        <f>IF(N704="sníž. přenesená",J704,0)</f>
        <v>0</v>
      </c>
      <c r="BI704" s="229">
        <f>IF(N704="nulová",J704,0)</f>
        <v>0</v>
      </c>
      <c r="BJ704" s="20" t="s">
        <v>80</v>
      </c>
      <c r="BK704" s="229">
        <f>ROUND(I704*H704,2)</f>
        <v>0</v>
      </c>
      <c r="BL704" s="20" t="s">
        <v>217</v>
      </c>
      <c r="BM704" s="228" t="s">
        <v>1080</v>
      </c>
    </row>
    <row r="705" s="2" customFormat="1">
      <c r="A705" s="41"/>
      <c r="B705" s="42"/>
      <c r="C705" s="43"/>
      <c r="D705" s="230" t="s">
        <v>186</v>
      </c>
      <c r="E705" s="43"/>
      <c r="F705" s="231" t="s">
        <v>1081</v>
      </c>
      <c r="G705" s="43"/>
      <c r="H705" s="43"/>
      <c r="I705" s="232"/>
      <c r="J705" s="43"/>
      <c r="K705" s="43"/>
      <c r="L705" s="47"/>
      <c r="M705" s="233"/>
      <c r="N705" s="234"/>
      <c r="O705" s="87"/>
      <c r="P705" s="87"/>
      <c r="Q705" s="87"/>
      <c r="R705" s="87"/>
      <c r="S705" s="87"/>
      <c r="T705" s="88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T705" s="20" t="s">
        <v>186</v>
      </c>
      <c r="AU705" s="20" t="s">
        <v>82</v>
      </c>
    </row>
    <row r="706" s="13" customFormat="1">
      <c r="A706" s="13"/>
      <c r="B706" s="235"/>
      <c r="C706" s="236"/>
      <c r="D706" s="230" t="s">
        <v>188</v>
      </c>
      <c r="E706" s="237" t="s">
        <v>19</v>
      </c>
      <c r="F706" s="238" t="s">
        <v>1082</v>
      </c>
      <c r="G706" s="236"/>
      <c r="H706" s="239">
        <v>0.90000000000000002</v>
      </c>
      <c r="I706" s="240"/>
      <c r="J706" s="236"/>
      <c r="K706" s="236"/>
      <c r="L706" s="241"/>
      <c r="M706" s="242"/>
      <c r="N706" s="243"/>
      <c r="O706" s="243"/>
      <c r="P706" s="243"/>
      <c r="Q706" s="243"/>
      <c r="R706" s="243"/>
      <c r="S706" s="243"/>
      <c r="T706" s="244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5" t="s">
        <v>188</v>
      </c>
      <c r="AU706" s="245" t="s">
        <v>82</v>
      </c>
      <c r="AV706" s="13" t="s">
        <v>82</v>
      </c>
      <c r="AW706" s="13" t="s">
        <v>33</v>
      </c>
      <c r="AX706" s="13" t="s">
        <v>72</v>
      </c>
      <c r="AY706" s="245" t="s">
        <v>177</v>
      </c>
    </row>
    <row r="707" s="15" customFormat="1">
      <c r="A707" s="15"/>
      <c r="B707" s="257"/>
      <c r="C707" s="258"/>
      <c r="D707" s="230" t="s">
        <v>188</v>
      </c>
      <c r="E707" s="259" t="s">
        <v>19</v>
      </c>
      <c r="F707" s="260" t="s">
        <v>264</v>
      </c>
      <c r="G707" s="258"/>
      <c r="H707" s="261">
        <v>0.90000000000000002</v>
      </c>
      <c r="I707" s="262"/>
      <c r="J707" s="258"/>
      <c r="K707" s="258"/>
      <c r="L707" s="263"/>
      <c r="M707" s="264"/>
      <c r="N707" s="265"/>
      <c r="O707" s="265"/>
      <c r="P707" s="265"/>
      <c r="Q707" s="265"/>
      <c r="R707" s="265"/>
      <c r="S707" s="265"/>
      <c r="T707" s="266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67" t="s">
        <v>188</v>
      </c>
      <c r="AU707" s="267" t="s">
        <v>82</v>
      </c>
      <c r="AV707" s="15" t="s">
        <v>184</v>
      </c>
      <c r="AW707" s="15" t="s">
        <v>33</v>
      </c>
      <c r="AX707" s="15" t="s">
        <v>80</v>
      </c>
      <c r="AY707" s="267" t="s">
        <v>177</v>
      </c>
    </row>
    <row r="708" s="2" customFormat="1" ht="16.5" customHeight="1">
      <c r="A708" s="41"/>
      <c r="B708" s="42"/>
      <c r="C708" s="217" t="s">
        <v>1083</v>
      </c>
      <c r="D708" s="217" t="s">
        <v>179</v>
      </c>
      <c r="E708" s="218" t="s">
        <v>1084</v>
      </c>
      <c r="F708" s="219" t="s">
        <v>1085</v>
      </c>
      <c r="G708" s="220" t="s">
        <v>345</v>
      </c>
      <c r="H708" s="221">
        <v>31</v>
      </c>
      <c r="I708" s="222"/>
      <c r="J708" s="223">
        <f>ROUND(I708*H708,2)</f>
        <v>0</v>
      </c>
      <c r="K708" s="219" t="s">
        <v>183</v>
      </c>
      <c r="L708" s="47"/>
      <c r="M708" s="224" t="s">
        <v>19</v>
      </c>
      <c r="N708" s="225" t="s">
        <v>43</v>
      </c>
      <c r="O708" s="87"/>
      <c r="P708" s="226">
        <f>O708*H708</f>
        <v>0</v>
      </c>
      <c r="Q708" s="226">
        <v>0.0016900000000000001</v>
      </c>
      <c r="R708" s="226">
        <f>Q708*H708</f>
        <v>0.052390000000000006</v>
      </c>
      <c r="S708" s="226">
        <v>0</v>
      </c>
      <c r="T708" s="227">
        <f>S708*H708</f>
        <v>0</v>
      </c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R708" s="228" t="s">
        <v>217</v>
      </c>
      <c r="AT708" s="228" t="s">
        <v>179</v>
      </c>
      <c r="AU708" s="228" t="s">
        <v>82</v>
      </c>
      <c r="AY708" s="20" t="s">
        <v>177</v>
      </c>
      <c r="BE708" s="229">
        <f>IF(N708="základní",J708,0)</f>
        <v>0</v>
      </c>
      <c r="BF708" s="229">
        <f>IF(N708="snížená",J708,0)</f>
        <v>0</v>
      </c>
      <c r="BG708" s="229">
        <f>IF(N708="zákl. přenesená",J708,0)</f>
        <v>0</v>
      </c>
      <c r="BH708" s="229">
        <f>IF(N708="sníž. přenesená",J708,0)</f>
        <v>0</v>
      </c>
      <c r="BI708" s="229">
        <f>IF(N708="nulová",J708,0)</f>
        <v>0</v>
      </c>
      <c r="BJ708" s="20" t="s">
        <v>80</v>
      </c>
      <c r="BK708" s="229">
        <f>ROUND(I708*H708,2)</f>
        <v>0</v>
      </c>
      <c r="BL708" s="20" t="s">
        <v>217</v>
      </c>
      <c r="BM708" s="228" t="s">
        <v>1086</v>
      </c>
    </row>
    <row r="709" s="2" customFormat="1">
      <c r="A709" s="41"/>
      <c r="B709" s="42"/>
      <c r="C709" s="43"/>
      <c r="D709" s="230" t="s">
        <v>186</v>
      </c>
      <c r="E709" s="43"/>
      <c r="F709" s="231" t="s">
        <v>1087</v>
      </c>
      <c r="G709" s="43"/>
      <c r="H709" s="43"/>
      <c r="I709" s="232"/>
      <c r="J709" s="43"/>
      <c r="K709" s="43"/>
      <c r="L709" s="47"/>
      <c r="M709" s="233"/>
      <c r="N709" s="234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186</v>
      </c>
      <c r="AU709" s="20" t="s">
        <v>82</v>
      </c>
    </row>
    <row r="710" s="13" customFormat="1">
      <c r="A710" s="13"/>
      <c r="B710" s="235"/>
      <c r="C710" s="236"/>
      <c r="D710" s="230" t="s">
        <v>188</v>
      </c>
      <c r="E710" s="237" t="s">
        <v>19</v>
      </c>
      <c r="F710" s="238" t="s">
        <v>1088</v>
      </c>
      <c r="G710" s="236"/>
      <c r="H710" s="239">
        <v>31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5" t="s">
        <v>188</v>
      </c>
      <c r="AU710" s="245" t="s">
        <v>82</v>
      </c>
      <c r="AV710" s="13" t="s">
        <v>82</v>
      </c>
      <c r="AW710" s="13" t="s">
        <v>33</v>
      </c>
      <c r="AX710" s="13" t="s">
        <v>72</v>
      </c>
      <c r="AY710" s="245" t="s">
        <v>177</v>
      </c>
    </row>
    <row r="711" s="15" customFormat="1">
      <c r="A711" s="15"/>
      <c r="B711" s="257"/>
      <c r="C711" s="258"/>
      <c r="D711" s="230" t="s">
        <v>188</v>
      </c>
      <c r="E711" s="259" t="s">
        <v>19</v>
      </c>
      <c r="F711" s="260" t="s">
        <v>264</v>
      </c>
      <c r="G711" s="258"/>
      <c r="H711" s="261">
        <v>31</v>
      </c>
      <c r="I711" s="262"/>
      <c r="J711" s="258"/>
      <c r="K711" s="258"/>
      <c r="L711" s="263"/>
      <c r="M711" s="264"/>
      <c r="N711" s="265"/>
      <c r="O711" s="265"/>
      <c r="P711" s="265"/>
      <c r="Q711" s="265"/>
      <c r="R711" s="265"/>
      <c r="S711" s="265"/>
      <c r="T711" s="266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67" t="s">
        <v>188</v>
      </c>
      <c r="AU711" s="267" t="s">
        <v>82</v>
      </c>
      <c r="AV711" s="15" t="s">
        <v>184</v>
      </c>
      <c r="AW711" s="15" t="s">
        <v>33</v>
      </c>
      <c r="AX711" s="15" t="s">
        <v>80</v>
      </c>
      <c r="AY711" s="267" t="s">
        <v>177</v>
      </c>
    </row>
    <row r="712" s="2" customFormat="1" ht="16.5" customHeight="1">
      <c r="A712" s="41"/>
      <c r="B712" s="42"/>
      <c r="C712" s="217" t="s">
        <v>1089</v>
      </c>
      <c r="D712" s="217" t="s">
        <v>179</v>
      </c>
      <c r="E712" s="218" t="s">
        <v>1090</v>
      </c>
      <c r="F712" s="219" t="s">
        <v>1091</v>
      </c>
      <c r="G712" s="220" t="s">
        <v>345</v>
      </c>
      <c r="H712" s="221">
        <v>9.5999999999999996</v>
      </c>
      <c r="I712" s="222"/>
      <c r="J712" s="223">
        <f>ROUND(I712*H712,2)</f>
        <v>0</v>
      </c>
      <c r="K712" s="219" t="s">
        <v>183</v>
      </c>
      <c r="L712" s="47"/>
      <c r="M712" s="224" t="s">
        <v>19</v>
      </c>
      <c r="N712" s="225" t="s">
        <v>43</v>
      </c>
      <c r="O712" s="87"/>
      <c r="P712" s="226">
        <f>O712*H712</f>
        <v>0</v>
      </c>
      <c r="Q712" s="226">
        <v>0.00191</v>
      </c>
      <c r="R712" s="226">
        <f>Q712*H712</f>
        <v>0.018335999999999998</v>
      </c>
      <c r="S712" s="226">
        <v>0</v>
      </c>
      <c r="T712" s="227">
        <f>S712*H712</f>
        <v>0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28" t="s">
        <v>217</v>
      </c>
      <c r="AT712" s="228" t="s">
        <v>179</v>
      </c>
      <c r="AU712" s="228" t="s">
        <v>82</v>
      </c>
      <c r="AY712" s="20" t="s">
        <v>177</v>
      </c>
      <c r="BE712" s="229">
        <f>IF(N712="základní",J712,0)</f>
        <v>0</v>
      </c>
      <c r="BF712" s="229">
        <f>IF(N712="snížená",J712,0)</f>
        <v>0</v>
      </c>
      <c r="BG712" s="229">
        <f>IF(N712="zákl. přenesená",J712,0)</f>
        <v>0</v>
      </c>
      <c r="BH712" s="229">
        <f>IF(N712="sníž. přenesená",J712,0)</f>
        <v>0</v>
      </c>
      <c r="BI712" s="229">
        <f>IF(N712="nulová",J712,0)</f>
        <v>0</v>
      </c>
      <c r="BJ712" s="20" t="s">
        <v>80</v>
      </c>
      <c r="BK712" s="229">
        <f>ROUND(I712*H712,2)</f>
        <v>0</v>
      </c>
      <c r="BL712" s="20" t="s">
        <v>217</v>
      </c>
      <c r="BM712" s="228" t="s">
        <v>1092</v>
      </c>
    </row>
    <row r="713" s="2" customFormat="1">
      <c r="A713" s="41"/>
      <c r="B713" s="42"/>
      <c r="C713" s="43"/>
      <c r="D713" s="230" t="s">
        <v>186</v>
      </c>
      <c r="E713" s="43"/>
      <c r="F713" s="231" t="s">
        <v>1093</v>
      </c>
      <c r="G713" s="43"/>
      <c r="H713" s="43"/>
      <c r="I713" s="232"/>
      <c r="J713" s="43"/>
      <c r="K713" s="43"/>
      <c r="L713" s="47"/>
      <c r="M713" s="233"/>
      <c r="N713" s="234"/>
      <c r="O713" s="87"/>
      <c r="P713" s="87"/>
      <c r="Q713" s="87"/>
      <c r="R713" s="87"/>
      <c r="S713" s="87"/>
      <c r="T713" s="88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T713" s="20" t="s">
        <v>186</v>
      </c>
      <c r="AU713" s="20" t="s">
        <v>82</v>
      </c>
    </row>
    <row r="714" s="13" customFormat="1">
      <c r="A714" s="13"/>
      <c r="B714" s="235"/>
      <c r="C714" s="236"/>
      <c r="D714" s="230" t="s">
        <v>188</v>
      </c>
      <c r="E714" s="237" t="s">
        <v>19</v>
      </c>
      <c r="F714" s="238" t="s">
        <v>1094</v>
      </c>
      <c r="G714" s="236"/>
      <c r="H714" s="239">
        <v>9.5999999999999996</v>
      </c>
      <c r="I714" s="240"/>
      <c r="J714" s="236"/>
      <c r="K714" s="236"/>
      <c r="L714" s="241"/>
      <c r="M714" s="242"/>
      <c r="N714" s="243"/>
      <c r="O714" s="243"/>
      <c r="P714" s="243"/>
      <c r="Q714" s="243"/>
      <c r="R714" s="243"/>
      <c r="S714" s="243"/>
      <c r="T714" s="24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5" t="s">
        <v>188</v>
      </c>
      <c r="AU714" s="245" t="s">
        <v>82</v>
      </c>
      <c r="AV714" s="13" t="s">
        <v>82</v>
      </c>
      <c r="AW714" s="13" t="s">
        <v>33</v>
      </c>
      <c r="AX714" s="13" t="s">
        <v>80</v>
      </c>
      <c r="AY714" s="245" t="s">
        <v>177</v>
      </c>
    </row>
    <row r="715" s="2" customFormat="1" ht="16.5" customHeight="1">
      <c r="A715" s="41"/>
      <c r="B715" s="42"/>
      <c r="C715" s="217" t="s">
        <v>1095</v>
      </c>
      <c r="D715" s="217" t="s">
        <v>179</v>
      </c>
      <c r="E715" s="218" t="s">
        <v>1096</v>
      </c>
      <c r="F715" s="219" t="s">
        <v>1097</v>
      </c>
      <c r="G715" s="220" t="s">
        <v>345</v>
      </c>
      <c r="H715" s="221">
        <v>10.5</v>
      </c>
      <c r="I715" s="222"/>
      <c r="J715" s="223">
        <f>ROUND(I715*H715,2)</f>
        <v>0</v>
      </c>
      <c r="K715" s="219" t="s">
        <v>183</v>
      </c>
      <c r="L715" s="47"/>
      <c r="M715" s="224" t="s">
        <v>19</v>
      </c>
      <c r="N715" s="225" t="s">
        <v>43</v>
      </c>
      <c r="O715" s="87"/>
      <c r="P715" s="226">
        <f>O715*H715</f>
        <v>0</v>
      </c>
      <c r="Q715" s="226">
        <v>0.0021700000000000001</v>
      </c>
      <c r="R715" s="226">
        <f>Q715*H715</f>
        <v>0.022785</v>
      </c>
      <c r="S715" s="226">
        <v>0</v>
      </c>
      <c r="T715" s="227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28" t="s">
        <v>217</v>
      </c>
      <c r="AT715" s="228" t="s">
        <v>179</v>
      </c>
      <c r="AU715" s="228" t="s">
        <v>82</v>
      </c>
      <c r="AY715" s="20" t="s">
        <v>177</v>
      </c>
      <c r="BE715" s="229">
        <f>IF(N715="základní",J715,0)</f>
        <v>0</v>
      </c>
      <c r="BF715" s="229">
        <f>IF(N715="snížená",J715,0)</f>
        <v>0</v>
      </c>
      <c r="BG715" s="229">
        <f>IF(N715="zákl. přenesená",J715,0)</f>
        <v>0</v>
      </c>
      <c r="BH715" s="229">
        <f>IF(N715="sníž. přenesená",J715,0)</f>
        <v>0</v>
      </c>
      <c r="BI715" s="229">
        <f>IF(N715="nulová",J715,0)</f>
        <v>0</v>
      </c>
      <c r="BJ715" s="20" t="s">
        <v>80</v>
      </c>
      <c r="BK715" s="229">
        <f>ROUND(I715*H715,2)</f>
        <v>0</v>
      </c>
      <c r="BL715" s="20" t="s">
        <v>217</v>
      </c>
      <c r="BM715" s="228" t="s">
        <v>1098</v>
      </c>
    </row>
    <row r="716" s="2" customFormat="1">
      <c r="A716" s="41"/>
      <c r="B716" s="42"/>
      <c r="C716" s="43"/>
      <c r="D716" s="230" t="s">
        <v>186</v>
      </c>
      <c r="E716" s="43"/>
      <c r="F716" s="231" t="s">
        <v>1099</v>
      </c>
      <c r="G716" s="43"/>
      <c r="H716" s="43"/>
      <c r="I716" s="232"/>
      <c r="J716" s="43"/>
      <c r="K716" s="43"/>
      <c r="L716" s="47"/>
      <c r="M716" s="233"/>
      <c r="N716" s="234"/>
      <c r="O716" s="87"/>
      <c r="P716" s="87"/>
      <c r="Q716" s="87"/>
      <c r="R716" s="87"/>
      <c r="S716" s="87"/>
      <c r="T716" s="88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T716" s="20" t="s">
        <v>186</v>
      </c>
      <c r="AU716" s="20" t="s">
        <v>82</v>
      </c>
    </row>
    <row r="717" s="13" customFormat="1">
      <c r="A717" s="13"/>
      <c r="B717" s="235"/>
      <c r="C717" s="236"/>
      <c r="D717" s="230" t="s">
        <v>188</v>
      </c>
      <c r="E717" s="237" t="s">
        <v>19</v>
      </c>
      <c r="F717" s="238" t="s">
        <v>1100</v>
      </c>
      <c r="G717" s="236"/>
      <c r="H717" s="239">
        <v>10.5</v>
      </c>
      <c r="I717" s="240"/>
      <c r="J717" s="236"/>
      <c r="K717" s="236"/>
      <c r="L717" s="241"/>
      <c r="M717" s="242"/>
      <c r="N717" s="243"/>
      <c r="O717" s="243"/>
      <c r="P717" s="243"/>
      <c r="Q717" s="243"/>
      <c r="R717" s="243"/>
      <c r="S717" s="243"/>
      <c r="T717" s="244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5" t="s">
        <v>188</v>
      </c>
      <c r="AU717" s="245" t="s">
        <v>82</v>
      </c>
      <c r="AV717" s="13" t="s">
        <v>82</v>
      </c>
      <c r="AW717" s="13" t="s">
        <v>33</v>
      </c>
      <c r="AX717" s="13" t="s">
        <v>72</v>
      </c>
      <c r="AY717" s="245" t="s">
        <v>177</v>
      </c>
    </row>
    <row r="718" s="15" customFormat="1">
      <c r="A718" s="15"/>
      <c r="B718" s="257"/>
      <c r="C718" s="258"/>
      <c r="D718" s="230" t="s">
        <v>188</v>
      </c>
      <c r="E718" s="259" t="s">
        <v>19</v>
      </c>
      <c r="F718" s="260" t="s">
        <v>264</v>
      </c>
      <c r="G718" s="258"/>
      <c r="H718" s="261">
        <v>10.5</v>
      </c>
      <c r="I718" s="262"/>
      <c r="J718" s="258"/>
      <c r="K718" s="258"/>
      <c r="L718" s="263"/>
      <c r="M718" s="264"/>
      <c r="N718" s="265"/>
      <c r="O718" s="265"/>
      <c r="P718" s="265"/>
      <c r="Q718" s="265"/>
      <c r="R718" s="265"/>
      <c r="S718" s="265"/>
      <c r="T718" s="266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67" t="s">
        <v>188</v>
      </c>
      <c r="AU718" s="267" t="s">
        <v>82</v>
      </c>
      <c r="AV718" s="15" t="s">
        <v>184</v>
      </c>
      <c r="AW718" s="15" t="s">
        <v>33</v>
      </c>
      <c r="AX718" s="15" t="s">
        <v>80</v>
      </c>
      <c r="AY718" s="267" t="s">
        <v>177</v>
      </c>
    </row>
    <row r="719" s="2" customFormat="1" ht="16.5" customHeight="1">
      <c r="A719" s="41"/>
      <c r="B719" s="42"/>
      <c r="C719" s="217" t="s">
        <v>1101</v>
      </c>
      <c r="D719" s="217" t="s">
        <v>179</v>
      </c>
      <c r="E719" s="218" t="s">
        <v>1102</v>
      </c>
      <c r="F719" s="219" t="s">
        <v>1103</v>
      </c>
      <c r="G719" s="220" t="s">
        <v>195</v>
      </c>
      <c r="H719" s="221">
        <v>12</v>
      </c>
      <c r="I719" s="222"/>
      <c r="J719" s="223">
        <f>ROUND(I719*H719,2)</f>
        <v>0</v>
      </c>
      <c r="K719" s="219" t="s">
        <v>196</v>
      </c>
      <c r="L719" s="47"/>
      <c r="M719" s="224" t="s">
        <v>19</v>
      </c>
      <c r="N719" s="225" t="s">
        <v>43</v>
      </c>
      <c r="O719" s="87"/>
      <c r="P719" s="226">
        <f>O719*H719</f>
        <v>0</v>
      </c>
      <c r="Q719" s="226">
        <v>0</v>
      </c>
      <c r="R719" s="226">
        <f>Q719*H719</f>
        <v>0</v>
      </c>
      <c r="S719" s="226">
        <v>0</v>
      </c>
      <c r="T719" s="227">
        <f>S719*H719</f>
        <v>0</v>
      </c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R719" s="228" t="s">
        <v>217</v>
      </c>
      <c r="AT719" s="228" t="s">
        <v>179</v>
      </c>
      <c r="AU719" s="228" t="s">
        <v>82</v>
      </c>
      <c r="AY719" s="20" t="s">
        <v>177</v>
      </c>
      <c r="BE719" s="229">
        <f>IF(N719="základní",J719,0)</f>
        <v>0</v>
      </c>
      <c r="BF719" s="229">
        <f>IF(N719="snížená",J719,0)</f>
        <v>0</v>
      </c>
      <c r="BG719" s="229">
        <f>IF(N719="zákl. přenesená",J719,0)</f>
        <v>0</v>
      </c>
      <c r="BH719" s="229">
        <f>IF(N719="sníž. přenesená",J719,0)</f>
        <v>0</v>
      </c>
      <c r="BI719" s="229">
        <f>IF(N719="nulová",J719,0)</f>
        <v>0</v>
      </c>
      <c r="BJ719" s="20" t="s">
        <v>80</v>
      </c>
      <c r="BK719" s="229">
        <f>ROUND(I719*H719,2)</f>
        <v>0</v>
      </c>
      <c r="BL719" s="20" t="s">
        <v>217</v>
      </c>
      <c r="BM719" s="228" t="s">
        <v>1104</v>
      </c>
    </row>
    <row r="720" s="2" customFormat="1">
      <c r="A720" s="41"/>
      <c r="B720" s="42"/>
      <c r="C720" s="43"/>
      <c r="D720" s="230" t="s">
        <v>186</v>
      </c>
      <c r="E720" s="43"/>
      <c r="F720" s="231" t="s">
        <v>1105</v>
      </c>
      <c r="G720" s="43"/>
      <c r="H720" s="43"/>
      <c r="I720" s="232"/>
      <c r="J720" s="43"/>
      <c r="K720" s="43"/>
      <c r="L720" s="47"/>
      <c r="M720" s="233"/>
      <c r="N720" s="234"/>
      <c r="O720" s="87"/>
      <c r="P720" s="87"/>
      <c r="Q720" s="87"/>
      <c r="R720" s="87"/>
      <c r="S720" s="87"/>
      <c r="T720" s="88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T720" s="20" t="s">
        <v>186</v>
      </c>
      <c r="AU720" s="20" t="s">
        <v>82</v>
      </c>
    </row>
    <row r="721" s="2" customFormat="1" ht="16.5" customHeight="1">
      <c r="A721" s="41"/>
      <c r="B721" s="42"/>
      <c r="C721" s="217" t="s">
        <v>1106</v>
      </c>
      <c r="D721" s="217" t="s">
        <v>179</v>
      </c>
      <c r="E721" s="218" t="s">
        <v>1107</v>
      </c>
      <c r="F721" s="219" t="s">
        <v>1108</v>
      </c>
      <c r="G721" s="220" t="s">
        <v>253</v>
      </c>
      <c r="H721" s="221">
        <v>0.13900000000000001</v>
      </c>
      <c r="I721" s="222"/>
      <c r="J721" s="223">
        <f>ROUND(I721*H721,2)</f>
        <v>0</v>
      </c>
      <c r="K721" s="219" t="s">
        <v>183</v>
      </c>
      <c r="L721" s="47"/>
      <c r="M721" s="224" t="s">
        <v>19</v>
      </c>
      <c r="N721" s="225" t="s">
        <v>43</v>
      </c>
      <c r="O721" s="87"/>
      <c r="P721" s="226">
        <f>O721*H721</f>
        <v>0</v>
      </c>
      <c r="Q721" s="226">
        <v>0</v>
      </c>
      <c r="R721" s="226">
        <f>Q721*H721</f>
        <v>0</v>
      </c>
      <c r="S721" s="226">
        <v>0</v>
      </c>
      <c r="T721" s="227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28" t="s">
        <v>217</v>
      </c>
      <c r="AT721" s="228" t="s">
        <v>179</v>
      </c>
      <c r="AU721" s="228" t="s">
        <v>82</v>
      </c>
      <c r="AY721" s="20" t="s">
        <v>177</v>
      </c>
      <c r="BE721" s="229">
        <f>IF(N721="základní",J721,0)</f>
        <v>0</v>
      </c>
      <c r="BF721" s="229">
        <f>IF(N721="snížená",J721,0)</f>
        <v>0</v>
      </c>
      <c r="BG721" s="229">
        <f>IF(N721="zákl. přenesená",J721,0)</f>
        <v>0</v>
      </c>
      <c r="BH721" s="229">
        <f>IF(N721="sníž. přenesená",J721,0)</f>
        <v>0</v>
      </c>
      <c r="BI721" s="229">
        <f>IF(N721="nulová",J721,0)</f>
        <v>0</v>
      </c>
      <c r="BJ721" s="20" t="s">
        <v>80</v>
      </c>
      <c r="BK721" s="229">
        <f>ROUND(I721*H721,2)</f>
        <v>0</v>
      </c>
      <c r="BL721" s="20" t="s">
        <v>217</v>
      </c>
      <c r="BM721" s="228" t="s">
        <v>1109</v>
      </c>
    </row>
    <row r="722" s="2" customFormat="1">
      <c r="A722" s="41"/>
      <c r="B722" s="42"/>
      <c r="C722" s="43"/>
      <c r="D722" s="230" t="s">
        <v>186</v>
      </c>
      <c r="E722" s="43"/>
      <c r="F722" s="231" t="s">
        <v>1110</v>
      </c>
      <c r="G722" s="43"/>
      <c r="H722" s="43"/>
      <c r="I722" s="232"/>
      <c r="J722" s="43"/>
      <c r="K722" s="43"/>
      <c r="L722" s="47"/>
      <c r="M722" s="233"/>
      <c r="N722" s="234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186</v>
      </c>
      <c r="AU722" s="20" t="s">
        <v>82</v>
      </c>
    </row>
    <row r="723" s="12" customFormat="1" ht="22.8" customHeight="1">
      <c r="A723" s="12"/>
      <c r="B723" s="201"/>
      <c r="C723" s="202"/>
      <c r="D723" s="203" t="s">
        <v>71</v>
      </c>
      <c r="E723" s="215" t="s">
        <v>1111</v>
      </c>
      <c r="F723" s="215" t="s">
        <v>1112</v>
      </c>
      <c r="G723" s="202"/>
      <c r="H723" s="202"/>
      <c r="I723" s="205"/>
      <c r="J723" s="216">
        <f>BK723</f>
        <v>0</v>
      </c>
      <c r="K723" s="202"/>
      <c r="L723" s="207"/>
      <c r="M723" s="208"/>
      <c r="N723" s="209"/>
      <c r="O723" s="209"/>
      <c r="P723" s="210">
        <f>SUM(P724:P776)</f>
        <v>0</v>
      </c>
      <c r="Q723" s="209"/>
      <c r="R723" s="210">
        <f>SUM(R724:R776)</f>
        <v>0.24592500000000001</v>
      </c>
      <c r="S723" s="209"/>
      <c r="T723" s="211">
        <f>SUM(T724:T776)</f>
        <v>0</v>
      </c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R723" s="212" t="s">
        <v>82</v>
      </c>
      <c r="AT723" s="213" t="s">
        <v>71</v>
      </c>
      <c r="AU723" s="213" t="s">
        <v>80</v>
      </c>
      <c r="AY723" s="212" t="s">
        <v>177</v>
      </c>
      <c r="BK723" s="214">
        <f>SUM(BK724:BK776)</f>
        <v>0</v>
      </c>
    </row>
    <row r="724" s="2" customFormat="1" ht="16.5" customHeight="1">
      <c r="A724" s="41"/>
      <c r="B724" s="42"/>
      <c r="C724" s="217" t="s">
        <v>1113</v>
      </c>
      <c r="D724" s="217" t="s">
        <v>179</v>
      </c>
      <c r="E724" s="218" t="s">
        <v>1114</v>
      </c>
      <c r="F724" s="219" t="s">
        <v>1115</v>
      </c>
      <c r="G724" s="220" t="s">
        <v>195</v>
      </c>
      <c r="H724" s="221">
        <v>10</v>
      </c>
      <c r="I724" s="222"/>
      <c r="J724" s="223">
        <f>ROUND(I724*H724,2)</f>
        <v>0</v>
      </c>
      <c r="K724" s="219" t="s">
        <v>183</v>
      </c>
      <c r="L724" s="47"/>
      <c r="M724" s="224" t="s">
        <v>19</v>
      </c>
      <c r="N724" s="225" t="s">
        <v>43</v>
      </c>
      <c r="O724" s="87"/>
      <c r="P724" s="226">
        <f>O724*H724</f>
        <v>0</v>
      </c>
      <c r="Q724" s="226">
        <v>0</v>
      </c>
      <c r="R724" s="226">
        <f>Q724*H724</f>
        <v>0</v>
      </c>
      <c r="S724" s="226">
        <v>0</v>
      </c>
      <c r="T724" s="227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28" t="s">
        <v>184</v>
      </c>
      <c r="AT724" s="228" t="s">
        <v>179</v>
      </c>
      <c r="AU724" s="228" t="s">
        <v>82</v>
      </c>
      <c r="AY724" s="20" t="s">
        <v>177</v>
      </c>
      <c r="BE724" s="229">
        <f>IF(N724="základní",J724,0)</f>
        <v>0</v>
      </c>
      <c r="BF724" s="229">
        <f>IF(N724="snížená",J724,0)</f>
        <v>0</v>
      </c>
      <c r="BG724" s="229">
        <f>IF(N724="zákl. přenesená",J724,0)</f>
        <v>0</v>
      </c>
      <c r="BH724" s="229">
        <f>IF(N724="sníž. přenesená",J724,0)</f>
        <v>0</v>
      </c>
      <c r="BI724" s="229">
        <f>IF(N724="nulová",J724,0)</f>
        <v>0</v>
      </c>
      <c r="BJ724" s="20" t="s">
        <v>80</v>
      </c>
      <c r="BK724" s="229">
        <f>ROUND(I724*H724,2)</f>
        <v>0</v>
      </c>
      <c r="BL724" s="20" t="s">
        <v>184</v>
      </c>
      <c r="BM724" s="228" t="s">
        <v>1116</v>
      </c>
    </row>
    <row r="725" s="2" customFormat="1">
      <c r="A725" s="41"/>
      <c r="B725" s="42"/>
      <c r="C725" s="43"/>
      <c r="D725" s="230" t="s">
        <v>186</v>
      </c>
      <c r="E725" s="43"/>
      <c r="F725" s="231" t="s">
        <v>1117</v>
      </c>
      <c r="G725" s="43"/>
      <c r="H725" s="43"/>
      <c r="I725" s="232"/>
      <c r="J725" s="43"/>
      <c r="K725" s="43"/>
      <c r="L725" s="47"/>
      <c r="M725" s="233"/>
      <c r="N725" s="234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186</v>
      </c>
      <c r="AU725" s="20" t="s">
        <v>82</v>
      </c>
    </row>
    <row r="726" s="2" customFormat="1" ht="16.5" customHeight="1">
      <c r="A726" s="41"/>
      <c r="B726" s="42"/>
      <c r="C726" s="292" t="s">
        <v>1118</v>
      </c>
      <c r="D726" s="292" t="s">
        <v>450</v>
      </c>
      <c r="E726" s="293" t="s">
        <v>1119</v>
      </c>
      <c r="F726" s="294" t="s">
        <v>1120</v>
      </c>
      <c r="G726" s="295" t="s">
        <v>195</v>
      </c>
      <c r="H726" s="296">
        <v>2</v>
      </c>
      <c r="I726" s="297"/>
      <c r="J726" s="298">
        <f>ROUND(I726*H726,2)</f>
        <v>0</v>
      </c>
      <c r="K726" s="294" t="s">
        <v>183</v>
      </c>
      <c r="L726" s="299"/>
      <c r="M726" s="300" t="s">
        <v>19</v>
      </c>
      <c r="N726" s="301" t="s">
        <v>43</v>
      </c>
      <c r="O726" s="87"/>
      <c r="P726" s="226">
        <f>O726*H726</f>
        <v>0</v>
      </c>
      <c r="Q726" s="226">
        <v>0.017500000000000002</v>
      </c>
      <c r="R726" s="226">
        <f>Q726*H726</f>
        <v>0.035000000000000003</v>
      </c>
      <c r="S726" s="226">
        <v>0</v>
      </c>
      <c r="T726" s="227">
        <f>S726*H726</f>
        <v>0</v>
      </c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R726" s="228" t="s">
        <v>197</v>
      </c>
      <c r="AT726" s="228" t="s">
        <v>450</v>
      </c>
      <c r="AU726" s="228" t="s">
        <v>82</v>
      </c>
      <c r="AY726" s="20" t="s">
        <v>177</v>
      </c>
      <c r="BE726" s="229">
        <f>IF(N726="základní",J726,0)</f>
        <v>0</v>
      </c>
      <c r="BF726" s="229">
        <f>IF(N726="snížená",J726,0)</f>
        <v>0</v>
      </c>
      <c r="BG726" s="229">
        <f>IF(N726="zákl. přenesená",J726,0)</f>
        <v>0</v>
      </c>
      <c r="BH726" s="229">
        <f>IF(N726="sníž. přenesená",J726,0)</f>
        <v>0</v>
      </c>
      <c r="BI726" s="229">
        <f>IF(N726="nulová",J726,0)</f>
        <v>0</v>
      </c>
      <c r="BJ726" s="20" t="s">
        <v>80</v>
      </c>
      <c r="BK726" s="229">
        <f>ROUND(I726*H726,2)</f>
        <v>0</v>
      </c>
      <c r="BL726" s="20" t="s">
        <v>184</v>
      </c>
      <c r="BM726" s="228" t="s">
        <v>1121</v>
      </c>
    </row>
    <row r="727" s="2" customFormat="1">
      <c r="A727" s="41"/>
      <c r="B727" s="42"/>
      <c r="C727" s="43"/>
      <c r="D727" s="230" t="s">
        <v>186</v>
      </c>
      <c r="E727" s="43"/>
      <c r="F727" s="231" t="s">
        <v>1120</v>
      </c>
      <c r="G727" s="43"/>
      <c r="H727" s="43"/>
      <c r="I727" s="232"/>
      <c r="J727" s="43"/>
      <c r="K727" s="43"/>
      <c r="L727" s="47"/>
      <c r="M727" s="233"/>
      <c r="N727" s="234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T727" s="20" t="s">
        <v>186</v>
      </c>
      <c r="AU727" s="20" t="s">
        <v>82</v>
      </c>
    </row>
    <row r="728" s="2" customFormat="1" ht="16.5" customHeight="1">
      <c r="A728" s="41"/>
      <c r="B728" s="42"/>
      <c r="C728" s="292" t="s">
        <v>1122</v>
      </c>
      <c r="D728" s="292" t="s">
        <v>450</v>
      </c>
      <c r="E728" s="293" t="s">
        <v>1123</v>
      </c>
      <c r="F728" s="294" t="s">
        <v>1124</v>
      </c>
      <c r="G728" s="295" t="s">
        <v>195</v>
      </c>
      <c r="H728" s="296">
        <v>8</v>
      </c>
      <c r="I728" s="297"/>
      <c r="J728" s="298">
        <f>ROUND(I728*H728,2)</f>
        <v>0</v>
      </c>
      <c r="K728" s="294" t="s">
        <v>183</v>
      </c>
      <c r="L728" s="299"/>
      <c r="M728" s="300" t="s">
        <v>19</v>
      </c>
      <c r="N728" s="301" t="s">
        <v>43</v>
      </c>
      <c r="O728" s="87"/>
      <c r="P728" s="226">
        <f>O728*H728</f>
        <v>0</v>
      </c>
      <c r="Q728" s="226">
        <v>0.0195</v>
      </c>
      <c r="R728" s="226">
        <f>Q728*H728</f>
        <v>0.156</v>
      </c>
      <c r="S728" s="226">
        <v>0</v>
      </c>
      <c r="T728" s="227">
        <f>S728*H728</f>
        <v>0</v>
      </c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R728" s="228" t="s">
        <v>197</v>
      </c>
      <c r="AT728" s="228" t="s">
        <v>450</v>
      </c>
      <c r="AU728" s="228" t="s">
        <v>82</v>
      </c>
      <c r="AY728" s="20" t="s">
        <v>177</v>
      </c>
      <c r="BE728" s="229">
        <f>IF(N728="základní",J728,0)</f>
        <v>0</v>
      </c>
      <c r="BF728" s="229">
        <f>IF(N728="snížená",J728,0)</f>
        <v>0</v>
      </c>
      <c r="BG728" s="229">
        <f>IF(N728="zákl. přenesená",J728,0)</f>
        <v>0</v>
      </c>
      <c r="BH728" s="229">
        <f>IF(N728="sníž. přenesená",J728,0)</f>
        <v>0</v>
      </c>
      <c r="BI728" s="229">
        <f>IF(N728="nulová",J728,0)</f>
        <v>0</v>
      </c>
      <c r="BJ728" s="20" t="s">
        <v>80</v>
      </c>
      <c r="BK728" s="229">
        <f>ROUND(I728*H728,2)</f>
        <v>0</v>
      </c>
      <c r="BL728" s="20" t="s">
        <v>184</v>
      </c>
      <c r="BM728" s="228" t="s">
        <v>1125</v>
      </c>
    </row>
    <row r="729" s="2" customFormat="1">
      <c r="A729" s="41"/>
      <c r="B729" s="42"/>
      <c r="C729" s="43"/>
      <c r="D729" s="230" t="s">
        <v>186</v>
      </c>
      <c r="E729" s="43"/>
      <c r="F729" s="231" t="s">
        <v>1124</v>
      </c>
      <c r="G729" s="43"/>
      <c r="H729" s="43"/>
      <c r="I729" s="232"/>
      <c r="J729" s="43"/>
      <c r="K729" s="43"/>
      <c r="L729" s="47"/>
      <c r="M729" s="233"/>
      <c r="N729" s="234"/>
      <c r="O729" s="87"/>
      <c r="P729" s="87"/>
      <c r="Q729" s="87"/>
      <c r="R729" s="87"/>
      <c r="S729" s="87"/>
      <c r="T729" s="88"/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T729" s="20" t="s">
        <v>186</v>
      </c>
      <c r="AU729" s="20" t="s">
        <v>82</v>
      </c>
    </row>
    <row r="730" s="2" customFormat="1" ht="21.75" customHeight="1">
      <c r="A730" s="41"/>
      <c r="B730" s="42"/>
      <c r="C730" s="217" t="s">
        <v>1126</v>
      </c>
      <c r="D730" s="217" t="s">
        <v>179</v>
      </c>
      <c r="E730" s="218" t="s">
        <v>1127</v>
      </c>
      <c r="F730" s="219" t="s">
        <v>1128</v>
      </c>
      <c r="G730" s="220" t="s">
        <v>195</v>
      </c>
      <c r="H730" s="221">
        <v>1</v>
      </c>
      <c r="I730" s="222"/>
      <c r="J730" s="223">
        <f>ROUND(I730*H730,2)</f>
        <v>0</v>
      </c>
      <c r="K730" s="219" t="s">
        <v>183</v>
      </c>
      <c r="L730" s="47"/>
      <c r="M730" s="224" t="s">
        <v>19</v>
      </c>
      <c r="N730" s="225" t="s">
        <v>43</v>
      </c>
      <c r="O730" s="87"/>
      <c r="P730" s="226">
        <f>O730*H730</f>
        <v>0</v>
      </c>
      <c r="Q730" s="226">
        <v>0</v>
      </c>
      <c r="R730" s="226">
        <f>Q730*H730</f>
        <v>0</v>
      </c>
      <c r="S730" s="226">
        <v>0</v>
      </c>
      <c r="T730" s="227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28" t="s">
        <v>184</v>
      </c>
      <c r="AT730" s="228" t="s">
        <v>179</v>
      </c>
      <c r="AU730" s="228" t="s">
        <v>82</v>
      </c>
      <c r="AY730" s="20" t="s">
        <v>177</v>
      </c>
      <c r="BE730" s="229">
        <f>IF(N730="základní",J730,0)</f>
        <v>0</v>
      </c>
      <c r="BF730" s="229">
        <f>IF(N730="snížená",J730,0)</f>
        <v>0</v>
      </c>
      <c r="BG730" s="229">
        <f>IF(N730="zákl. přenesená",J730,0)</f>
        <v>0</v>
      </c>
      <c r="BH730" s="229">
        <f>IF(N730="sníž. přenesená",J730,0)</f>
        <v>0</v>
      </c>
      <c r="BI730" s="229">
        <f>IF(N730="nulová",J730,0)</f>
        <v>0</v>
      </c>
      <c r="BJ730" s="20" t="s">
        <v>80</v>
      </c>
      <c r="BK730" s="229">
        <f>ROUND(I730*H730,2)</f>
        <v>0</v>
      </c>
      <c r="BL730" s="20" t="s">
        <v>184</v>
      </c>
      <c r="BM730" s="228" t="s">
        <v>1129</v>
      </c>
    </row>
    <row r="731" s="2" customFormat="1">
      <c r="A731" s="41"/>
      <c r="B731" s="42"/>
      <c r="C731" s="43"/>
      <c r="D731" s="230" t="s">
        <v>186</v>
      </c>
      <c r="E731" s="43"/>
      <c r="F731" s="231" t="s">
        <v>1130</v>
      </c>
      <c r="G731" s="43"/>
      <c r="H731" s="43"/>
      <c r="I731" s="232"/>
      <c r="J731" s="43"/>
      <c r="K731" s="43"/>
      <c r="L731" s="47"/>
      <c r="M731" s="233"/>
      <c r="N731" s="234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T731" s="20" t="s">
        <v>186</v>
      </c>
      <c r="AU731" s="20" t="s">
        <v>82</v>
      </c>
    </row>
    <row r="732" s="2" customFormat="1" ht="16.5" customHeight="1">
      <c r="A732" s="41"/>
      <c r="B732" s="42"/>
      <c r="C732" s="292" t="s">
        <v>1131</v>
      </c>
      <c r="D732" s="292" t="s">
        <v>450</v>
      </c>
      <c r="E732" s="293" t="s">
        <v>1132</v>
      </c>
      <c r="F732" s="294" t="s">
        <v>1133</v>
      </c>
      <c r="G732" s="295" t="s">
        <v>195</v>
      </c>
      <c r="H732" s="296">
        <v>1</v>
      </c>
      <c r="I732" s="297"/>
      <c r="J732" s="298">
        <f>ROUND(I732*H732,2)</f>
        <v>0</v>
      </c>
      <c r="K732" s="294" t="s">
        <v>196</v>
      </c>
      <c r="L732" s="299"/>
      <c r="M732" s="300" t="s">
        <v>19</v>
      </c>
      <c r="N732" s="301" t="s">
        <v>43</v>
      </c>
      <c r="O732" s="87"/>
      <c r="P732" s="226">
        <f>O732*H732</f>
        <v>0</v>
      </c>
      <c r="Q732" s="226">
        <v>0</v>
      </c>
      <c r="R732" s="226">
        <f>Q732*H732</f>
        <v>0</v>
      </c>
      <c r="S732" s="226">
        <v>0</v>
      </c>
      <c r="T732" s="227">
        <f>S732*H732</f>
        <v>0</v>
      </c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R732" s="228" t="s">
        <v>197</v>
      </c>
      <c r="AT732" s="228" t="s">
        <v>450</v>
      </c>
      <c r="AU732" s="228" t="s">
        <v>82</v>
      </c>
      <c r="AY732" s="20" t="s">
        <v>177</v>
      </c>
      <c r="BE732" s="229">
        <f>IF(N732="základní",J732,0)</f>
        <v>0</v>
      </c>
      <c r="BF732" s="229">
        <f>IF(N732="snížená",J732,0)</f>
        <v>0</v>
      </c>
      <c r="BG732" s="229">
        <f>IF(N732="zákl. přenesená",J732,0)</f>
        <v>0</v>
      </c>
      <c r="BH732" s="229">
        <f>IF(N732="sníž. přenesená",J732,0)</f>
        <v>0</v>
      </c>
      <c r="BI732" s="229">
        <f>IF(N732="nulová",J732,0)</f>
        <v>0</v>
      </c>
      <c r="BJ732" s="20" t="s">
        <v>80</v>
      </c>
      <c r="BK732" s="229">
        <f>ROUND(I732*H732,2)</f>
        <v>0</v>
      </c>
      <c r="BL732" s="20" t="s">
        <v>184</v>
      </c>
      <c r="BM732" s="228" t="s">
        <v>1134</v>
      </c>
    </row>
    <row r="733" s="2" customFormat="1">
      <c r="A733" s="41"/>
      <c r="B733" s="42"/>
      <c r="C733" s="43"/>
      <c r="D733" s="230" t="s">
        <v>186</v>
      </c>
      <c r="E733" s="43"/>
      <c r="F733" s="231" t="s">
        <v>1133</v>
      </c>
      <c r="G733" s="43"/>
      <c r="H733" s="43"/>
      <c r="I733" s="232"/>
      <c r="J733" s="43"/>
      <c r="K733" s="43"/>
      <c r="L733" s="47"/>
      <c r="M733" s="233"/>
      <c r="N733" s="234"/>
      <c r="O733" s="87"/>
      <c r="P733" s="87"/>
      <c r="Q733" s="87"/>
      <c r="R733" s="87"/>
      <c r="S733" s="87"/>
      <c r="T733" s="88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T733" s="20" t="s">
        <v>186</v>
      </c>
      <c r="AU733" s="20" t="s">
        <v>82</v>
      </c>
    </row>
    <row r="734" s="2" customFormat="1">
      <c r="A734" s="41"/>
      <c r="B734" s="42"/>
      <c r="C734" s="43"/>
      <c r="D734" s="230" t="s">
        <v>239</v>
      </c>
      <c r="E734" s="43"/>
      <c r="F734" s="246" t="s">
        <v>1135</v>
      </c>
      <c r="G734" s="43"/>
      <c r="H734" s="43"/>
      <c r="I734" s="232"/>
      <c r="J734" s="43"/>
      <c r="K734" s="43"/>
      <c r="L734" s="47"/>
      <c r="M734" s="233"/>
      <c r="N734" s="234"/>
      <c r="O734" s="87"/>
      <c r="P734" s="87"/>
      <c r="Q734" s="87"/>
      <c r="R734" s="87"/>
      <c r="S734" s="87"/>
      <c r="T734" s="88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T734" s="20" t="s">
        <v>239</v>
      </c>
      <c r="AU734" s="20" t="s">
        <v>82</v>
      </c>
    </row>
    <row r="735" s="2" customFormat="1" ht="21.75" customHeight="1">
      <c r="A735" s="41"/>
      <c r="B735" s="42"/>
      <c r="C735" s="217" t="s">
        <v>1136</v>
      </c>
      <c r="D735" s="217" t="s">
        <v>179</v>
      </c>
      <c r="E735" s="218" t="s">
        <v>1137</v>
      </c>
      <c r="F735" s="219" t="s">
        <v>1138</v>
      </c>
      <c r="G735" s="220" t="s">
        <v>195</v>
      </c>
      <c r="H735" s="221">
        <v>1</v>
      </c>
      <c r="I735" s="222"/>
      <c r="J735" s="223">
        <f>ROUND(I735*H735,2)</f>
        <v>0</v>
      </c>
      <c r="K735" s="219" t="s">
        <v>183</v>
      </c>
      <c r="L735" s="47"/>
      <c r="M735" s="224" t="s">
        <v>19</v>
      </c>
      <c r="N735" s="225" t="s">
        <v>43</v>
      </c>
      <c r="O735" s="87"/>
      <c r="P735" s="226">
        <f>O735*H735</f>
        <v>0</v>
      </c>
      <c r="Q735" s="226">
        <v>0</v>
      </c>
      <c r="R735" s="226">
        <f>Q735*H735</f>
        <v>0</v>
      </c>
      <c r="S735" s="226">
        <v>0</v>
      </c>
      <c r="T735" s="227">
        <f>S735*H735</f>
        <v>0</v>
      </c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R735" s="228" t="s">
        <v>184</v>
      </c>
      <c r="AT735" s="228" t="s">
        <v>179</v>
      </c>
      <c r="AU735" s="228" t="s">
        <v>82</v>
      </c>
      <c r="AY735" s="20" t="s">
        <v>177</v>
      </c>
      <c r="BE735" s="229">
        <f>IF(N735="základní",J735,0)</f>
        <v>0</v>
      </c>
      <c r="BF735" s="229">
        <f>IF(N735="snížená",J735,0)</f>
        <v>0</v>
      </c>
      <c r="BG735" s="229">
        <f>IF(N735="zákl. přenesená",J735,0)</f>
        <v>0</v>
      </c>
      <c r="BH735" s="229">
        <f>IF(N735="sníž. přenesená",J735,0)</f>
        <v>0</v>
      </c>
      <c r="BI735" s="229">
        <f>IF(N735="nulová",J735,0)</f>
        <v>0</v>
      </c>
      <c r="BJ735" s="20" t="s">
        <v>80</v>
      </c>
      <c r="BK735" s="229">
        <f>ROUND(I735*H735,2)</f>
        <v>0</v>
      </c>
      <c r="BL735" s="20" t="s">
        <v>184</v>
      </c>
      <c r="BM735" s="228" t="s">
        <v>1139</v>
      </c>
    </row>
    <row r="736" s="2" customFormat="1">
      <c r="A736" s="41"/>
      <c r="B736" s="42"/>
      <c r="C736" s="43"/>
      <c r="D736" s="230" t="s">
        <v>186</v>
      </c>
      <c r="E736" s="43"/>
      <c r="F736" s="231" t="s">
        <v>1140</v>
      </c>
      <c r="G736" s="43"/>
      <c r="H736" s="43"/>
      <c r="I736" s="232"/>
      <c r="J736" s="43"/>
      <c r="K736" s="43"/>
      <c r="L736" s="47"/>
      <c r="M736" s="233"/>
      <c r="N736" s="234"/>
      <c r="O736" s="87"/>
      <c r="P736" s="87"/>
      <c r="Q736" s="87"/>
      <c r="R736" s="87"/>
      <c r="S736" s="87"/>
      <c r="T736" s="88"/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T736" s="20" t="s">
        <v>186</v>
      </c>
      <c r="AU736" s="20" t="s">
        <v>82</v>
      </c>
    </row>
    <row r="737" s="2" customFormat="1" ht="16.5" customHeight="1">
      <c r="A737" s="41"/>
      <c r="B737" s="42"/>
      <c r="C737" s="292" t="s">
        <v>1141</v>
      </c>
      <c r="D737" s="292" t="s">
        <v>450</v>
      </c>
      <c r="E737" s="293" t="s">
        <v>1142</v>
      </c>
      <c r="F737" s="294" t="s">
        <v>1143</v>
      </c>
      <c r="G737" s="295" t="s">
        <v>195</v>
      </c>
      <c r="H737" s="296">
        <v>1</v>
      </c>
      <c r="I737" s="297"/>
      <c r="J737" s="298">
        <f>ROUND(I737*H737,2)</f>
        <v>0</v>
      </c>
      <c r="K737" s="294" t="s">
        <v>196</v>
      </c>
      <c r="L737" s="299"/>
      <c r="M737" s="300" t="s">
        <v>19</v>
      </c>
      <c r="N737" s="301" t="s">
        <v>43</v>
      </c>
      <c r="O737" s="87"/>
      <c r="P737" s="226">
        <f>O737*H737</f>
        <v>0</v>
      </c>
      <c r="Q737" s="226">
        <v>0</v>
      </c>
      <c r="R737" s="226">
        <f>Q737*H737</f>
        <v>0</v>
      </c>
      <c r="S737" s="226">
        <v>0</v>
      </c>
      <c r="T737" s="227">
        <f>S737*H737</f>
        <v>0</v>
      </c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R737" s="228" t="s">
        <v>197</v>
      </c>
      <c r="AT737" s="228" t="s">
        <v>450</v>
      </c>
      <c r="AU737" s="228" t="s">
        <v>82</v>
      </c>
      <c r="AY737" s="20" t="s">
        <v>177</v>
      </c>
      <c r="BE737" s="229">
        <f>IF(N737="základní",J737,0)</f>
        <v>0</v>
      </c>
      <c r="BF737" s="229">
        <f>IF(N737="snížená",J737,0)</f>
        <v>0</v>
      </c>
      <c r="BG737" s="229">
        <f>IF(N737="zákl. přenesená",J737,0)</f>
        <v>0</v>
      </c>
      <c r="BH737" s="229">
        <f>IF(N737="sníž. přenesená",J737,0)</f>
        <v>0</v>
      </c>
      <c r="BI737" s="229">
        <f>IF(N737="nulová",J737,0)</f>
        <v>0</v>
      </c>
      <c r="BJ737" s="20" t="s">
        <v>80</v>
      </c>
      <c r="BK737" s="229">
        <f>ROUND(I737*H737,2)</f>
        <v>0</v>
      </c>
      <c r="BL737" s="20" t="s">
        <v>184</v>
      </c>
      <c r="BM737" s="228" t="s">
        <v>1144</v>
      </c>
    </row>
    <row r="738" s="2" customFormat="1">
      <c r="A738" s="41"/>
      <c r="B738" s="42"/>
      <c r="C738" s="43"/>
      <c r="D738" s="230" t="s">
        <v>186</v>
      </c>
      <c r="E738" s="43"/>
      <c r="F738" s="231" t="s">
        <v>1143</v>
      </c>
      <c r="G738" s="43"/>
      <c r="H738" s="43"/>
      <c r="I738" s="232"/>
      <c r="J738" s="43"/>
      <c r="K738" s="43"/>
      <c r="L738" s="47"/>
      <c r="M738" s="233"/>
      <c r="N738" s="234"/>
      <c r="O738" s="87"/>
      <c r="P738" s="87"/>
      <c r="Q738" s="87"/>
      <c r="R738" s="87"/>
      <c r="S738" s="87"/>
      <c r="T738" s="88"/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T738" s="20" t="s">
        <v>186</v>
      </c>
      <c r="AU738" s="20" t="s">
        <v>82</v>
      </c>
    </row>
    <row r="739" s="2" customFormat="1">
      <c r="A739" s="41"/>
      <c r="B739" s="42"/>
      <c r="C739" s="43"/>
      <c r="D739" s="230" t="s">
        <v>239</v>
      </c>
      <c r="E739" s="43"/>
      <c r="F739" s="246" t="s">
        <v>1145</v>
      </c>
      <c r="G739" s="43"/>
      <c r="H739" s="43"/>
      <c r="I739" s="232"/>
      <c r="J739" s="43"/>
      <c r="K739" s="43"/>
      <c r="L739" s="47"/>
      <c r="M739" s="233"/>
      <c r="N739" s="234"/>
      <c r="O739" s="87"/>
      <c r="P739" s="87"/>
      <c r="Q739" s="87"/>
      <c r="R739" s="87"/>
      <c r="S739" s="87"/>
      <c r="T739" s="88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T739" s="20" t="s">
        <v>239</v>
      </c>
      <c r="AU739" s="20" t="s">
        <v>82</v>
      </c>
    </row>
    <row r="740" s="2" customFormat="1" ht="16.5" customHeight="1">
      <c r="A740" s="41"/>
      <c r="B740" s="42"/>
      <c r="C740" s="217" t="s">
        <v>1146</v>
      </c>
      <c r="D740" s="217" t="s">
        <v>179</v>
      </c>
      <c r="E740" s="218" t="s">
        <v>1147</v>
      </c>
      <c r="F740" s="219" t="s">
        <v>1148</v>
      </c>
      <c r="G740" s="220" t="s">
        <v>195</v>
      </c>
      <c r="H740" s="221">
        <v>1</v>
      </c>
      <c r="I740" s="222"/>
      <c r="J740" s="223">
        <f>ROUND(I740*H740,2)</f>
        <v>0</v>
      </c>
      <c r="K740" s="219" t="s">
        <v>183</v>
      </c>
      <c r="L740" s="47"/>
      <c r="M740" s="224" t="s">
        <v>19</v>
      </c>
      <c r="N740" s="225" t="s">
        <v>43</v>
      </c>
      <c r="O740" s="87"/>
      <c r="P740" s="226">
        <f>O740*H740</f>
        <v>0</v>
      </c>
      <c r="Q740" s="226">
        <v>0</v>
      </c>
      <c r="R740" s="226">
        <f>Q740*H740</f>
        <v>0</v>
      </c>
      <c r="S740" s="226">
        <v>0</v>
      </c>
      <c r="T740" s="227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28" t="s">
        <v>184</v>
      </c>
      <c r="AT740" s="228" t="s">
        <v>179</v>
      </c>
      <c r="AU740" s="228" t="s">
        <v>82</v>
      </c>
      <c r="AY740" s="20" t="s">
        <v>177</v>
      </c>
      <c r="BE740" s="229">
        <f>IF(N740="základní",J740,0)</f>
        <v>0</v>
      </c>
      <c r="BF740" s="229">
        <f>IF(N740="snížená",J740,0)</f>
        <v>0</v>
      </c>
      <c r="BG740" s="229">
        <f>IF(N740="zákl. přenesená",J740,0)</f>
        <v>0</v>
      </c>
      <c r="BH740" s="229">
        <f>IF(N740="sníž. přenesená",J740,0)</f>
        <v>0</v>
      </c>
      <c r="BI740" s="229">
        <f>IF(N740="nulová",J740,0)</f>
        <v>0</v>
      </c>
      <c r="BJ740" s="20" t="s">
        <v>80</v>
      </c>
      <c r="BK740" s="229">
        <f>ROUND(I740*H740,2)</f>
        <v>0</v>
      </c>
      <c r="BL740" s="20" t="s">
        <v>184</v>
      </c>
      <c r="BM740" s="228" t="s">
        <v>1149</v>
      </c>
    </row>
    <row r="741" s="2" customFormat="1">
      <c r="A741" s="41"/>
      <c r="B741" s="42"/>
      <c r="C741" s="43"/>
      <c r="D741" s="230" t="s">
        <v>186</v>
      </c>
      <c r="E741" s="43"/>
      <c r="F741" s="231" t="s">
        <v>1150</v>
      </c>
      <c r="G741" s="43"/>
      <c r="H741" s="43"/>
      <c r="I741" s="232"/>
      <c r="J741" s="43"/>
      <c r="K741" s="43"/>
      <c r="L741" s="47"/>
      <c r="M741" s="233"/>
      <c r="N741" s="234"/>
      <c r="O741" s="87"/>
      <c r="P741" s="87"/>
      <c r="Q741" s="87"/>
      <c r="R741" s="87"/>
      <c r="S741" s="87"/>
      <c r="T741" s="88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T741" s="20" t="s">
        <v>186</v>
      </c>
      <c r="AU741" s="20" t="s">
        <v>82</v>
      </c>
    </row>
    <row r="742" s="2" customFormat="1" ht="21.75" customHeight="1">
      <c r="A742" s="41"/>
      <c r="B742" s="42"/>
      <c r="C742" s="292" t="s">
        <v>1151</v>
      </c>
      <c r="D742" s="292" t="s">
        <v>450</v>
      </c>
      <c r="E742" s="293" t="s">
        <v>1152</v>
      </c>
      <c r="F742" s="294" t="s">
        <v>1153</v>
      </c>
      <c r="G742" s="295" t="s">
        <v>195</v>
      </c>
      <c r="H742" s="296">
        <v>1</v>
      </c>
      <c r="I742" s="297"/>
      <c r="J742" s="298">
        <f>ROUND(I742*H742,2)</f>
        <v>0</v>
      </c>
      <c r="K742" s="294" t="s">
        <v>183</v>
      </c>
      <c r="L742" s="299"/>
      <c r="M742" s="300" t="s">
        <v>19</v>
      </c>
      <c r="N742" s="301" t="s">
        <v>43</v>
      </c>
      <c r="O742" s="87"/>
      <c r="P742" s="226">
        <f>O742*H742</f>
        <v>0</v>
      </c>
      <c r="Q742" s="226">
        <v>0.0195</v>
      </c>
      <c r="R742" s="226">
        <f>Q742*H742</f>
        <v>0.0195</v>
      </c>
      <c r="S742" s="226">
        <v>0</v>
      </c>
      <c r="T742" s="227">
        <f>S742*H742</f>
        <v>0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28" t="s">
        <v>197</v>
      </c>
      <c r="AT742" s="228" t="s">
        <v>450</v>
      </c>
      <c r="AU742" s="228" t="s">
        <v>82</v>
      </c>
      <c r="AY742" s="20" t="s">
        <v>177</v>
      </c>
      <c r="BE742" s="229">
        <f>IF(N742="základní",J742,0)</f>
        <v>0</v>
      </c>
      <c r="BF742" s="229">
        <f>IF(N742="snížená",J742,0)</f>
        <v>0</v>
      </c>
      <c r="BG742" s="229">
        <f>IF(N742="zákl. přenesená",J742,0)</f>
        <v>0</v>
      </c>
      <c r="BH742" s="229">
        <f>IF(N742="sníž. přenesená",J742,0)</f>
        <v>0</v>
      </c>
      <c r="BI742" s="229">
        <f>IF(N742="nulová",J742,0)</f>
        <v>0</v>
      </c>
      <c r="BJ742" s="20" t="s">
        <v>80</v>
      </c>
      <c r="BK742" s="229">
        <f>ROUND(I742*H742,2)</f>
        <v>0</v>
      </c>
      <c r="BL742" s="20" t="s">
        <v>184</v>
      </c>
      <c r="BM742" s="228" t="s">
        <v>1154</v>
      </c>
    </row>
    <row r="743" s="2" customFormat="1">
      <c r="A743" s="41"/>
      <c r="B743" s="42"/>
      <c r="C743" s="43"/>
      <c r="D743" s="230" t="s">
        <v>186</v>
      </c>
      <c r="E743" s="43"/>
      <c r="F743" s="231" t="s">
        <v>1153</v>
      </c>
      <c r="G743" s="43"/>
      <c r="H743" s="43"/>
      <c r="I743" s="232"/>
      <c r="J743" s="43"/>
      <c r="K743" s="43"/>
      <c r="L743" s="47"/>
      <c r="M743" s="233"/>
      <c r="N743" s="234"/>
      <c r="O743" s="87"/>
      <c r="P743" s="87"/>
      <c r="Q743" s="87"/>
      <c r="R743" s="87"/>
      <c r="S743" s="87"/>
      <c r="T743" s="88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T743" s="20" t="s">
        <v>186</v>
      </c>
      <c r="AU743" s="20" t="s">
        <v>82</v>
      </c>
    </row>
    <row r="744" s="2" customFormat="1" ht="16.5" customHeight="1">
      <c r="A744" s="41"/>
      <c r="B744" s="42"/>
      <c r="C744" s="217" t="s">
        <v>1155</v>
      </c>
      <c r="D744" s="217" t="s">
        <v>179</v>
      </c>
      <c r="E744" s="218" t="s">
        <v>1156</v>
      </c>
      <c r="F744" s="219" t="s">
        <v>1157</v>
      </c>
      <c r="G744" s="220" t="s">
        <v>195</v>
      </c>
      <c r="H744" s="221">
        <v>1</v>
      </c>
      <c r="I744" s="222"/>
      <c r="J744" s="223">
        <f>ROUND(I744*H744,2)</f>
        <v>0</v>
      </c>
      <c r="K744" s="219" t="s">
        <v>183</v>
      </c>
      <c r="L744" s="47"/>
      <c r="M744" s="224" t="s">
        <v>19</v>
      </c>
      <c r="N744" s="225" t="s">
        <v>43</v>
      </c>
      <c r="O744" s="87"/>
      <c r="P744" s="226">
        <f>O744*H744</f>
        <v>0</v>
      </c>
      <c r="Q744" s="226">
        <v>0.00089999999999999998</v>
      </c>
      <c r="R744" s="226">
        <f>Q744*H744</f>
        <v>0.00089999999999999998</v>
      </c>
      <c r="S744" s="226">
        <v>0</v>
      </c>
      <c r="T744" s="227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228" t="s">
        <v>184</v>
      </c>
      <c r="AT744" s="228" t="s">
        <v>179</v>
      </c>
      <c r="AU744" s="228" t="s">
        <v>82</v>
      </c>
      <c r="AY744" s="20" t="s">
        <v>177</v>
      </c>
      <c r="BE744" s="229">
        <f>IF(N744="základní",J744,0)</f>
        <v>0</v>
      </c>
      <c r="BF744" s="229">
        <f>IF(N744="snížená",J744,0)</f>
        <v>0</v>
      </c>
      <c r="BG744" s="229">
        <f>IF(N744="zákl. přenesená",J744,0)</f>
        <v>0</v>
      </c>
      <c r="BH744" s="229">
        <f>IF(N744="sníž. přenesená",J744,0)</f>
        <v>0</v>
      </c>
      <c r="BI744" s="229">
        <f>IF(N744="nulová",J744,0)</f>
        <v>0</v>
      </c>
      <c r="BJ744" s="20" t="s">
        <v>80</v>
      </c>
      <c r="BK744" s="229">
        <f>ROUND(I744*H744,2)</f>
        <v>0</v>
      </c>
      <c r="BL744" s="20" t="s">
        <v>184</v>
      </c>
      <c r="BM744" s="228" t="s">
        <v>1158</v>
      </c>
    </row>
    <row r="745" s="2" customFormat="1">
      <c r="A745" s="41"/>
      <c r="B745" s="42"/>
      <c r="C745" s="43"/>
      <c r="D745" s="230" t="s">
        <v>186</v>
      </c>
      <c r="E745" s="43"/>
      <c r="F745" s="231" t="s">
        <v>1159</v>
      </c>
      <c r="G745" s="43"/>
      <c r="H745" s="43"/>
      <c r="I745" s="232"/>
      <c r="J745" s="43"/>
      <c r="K745" s="43"/>
      <c r="L745" s="47"/>
      <c r="M745" s="233"/>
      <c r="N745" s="234"/>
      <c r="O745" s="87"/>
      <c r="P745" s="87"/>
      <c r="Q745" s="87"/>
      <c r="R745" s="87"/>
      <c r="S745" s="87"/>
      <c r="T745" s="88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T745" s="20" t="s">
        <v>186</v>
      </c>
      <c r="AU745" s="20" t="s">
        <v>82</v>
      </c>
    </row>
    <row r="746" s="2" customFormat="1">
      <c r="A746" s="41"/>
      <c r="B746" s="42"/>
      <c r="C746" s="292" t="s">
        <v>1160</v>
      </c>
      <c r="D746" s="292" t="s">
        <v>450</v>
      </c>
      <c r="E746" s="293" t="s">
        <v>1161</v>
      </c>
      <c r="F746" s="294" t="s">
        <v>1162</v>
      </c>
      <c r="G746" s="295" t="s">
        <v>195</v>
      </c>
      <c r="H746" s="296">
        <v>1</v>
      </c>
      <c r="I746" s="297"/>
      <c r="J746" s="298">
        <f>ROUND(I746*H746,2)</f>
        <v>0</v>
      </c>
      <c r="K746" s="294" t="s">
        <v>196</v>
      </c>
      <c r="L746" s="299"/>
      <c r="M746" s="300" t="s">
        <v>19</v>
      </c>
      <c r="N746" s="301" t="s">
        <v>43</v>
      </c>
      <c r="O746" s="87"/>
      <c r="P746" s="226">
        <f>O746*H746</f>
        <v>0</v>
      </c>
      <c r="Q746" s="226">
        <v>0</v>
      </c>
      <c r="R746" s="226">
        <f>Q746*H746</f>
        <v>0</v>
      </c>
      <c r="S746" s="226">
        <v>0</v>
      </c>
      <c r="T746" s="227">
        <f>S746*H746</f>
        <v>0</v>
      </c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R746" s="228" t="s">
        <v>197</v>
      </c>
      <c r="AT746" s="228" t="s">
        <v>450</v>
      </c>
      <c r="AU746" s="228" t="s">
        <v>82</v>
      </c>
      <c r="AY746" s="20" t="s">
        <v>177</v>
      </c>
      <c r="BE746" s="229">
        <f>IF(N746="základní",J746,0)</f>
        <v>0</v>
      </c>
      <c r="BF746" s="229">
        <f>IF(N746="snížená",J746,0)</f>
        <v>0</v>
      </c>
      <c r="BG746" s="229">
        <f>IF(N746="zákl. přenesená",J746,0)</f>
        <v>0</v>
      </c>
      <c r="BH746" s="229">
        <f>IF(N746="sníž. přenesená",J746,0)</f>
        <v>0</v>
      </c>
      <c r="BI746" s="229">
        <f>IF(N746="nulová",J746,0)</f>
        <v>0</v>
      </c>
      <c r="BJ746" s="20" t="s">
        <v>80</v>
      </c>
      <c r="BK746" s="229">
        <f>ROUND(I746*H746,2)</f>
        <v>0</v>
      </c>
      <c r="BL746" s="20" t="s">
        <v>184</v>
      </c>
      <c r="BM746" s="228" t="s">
        <v>1163</v>
      </c>
    </row>
    <row r="747" s="2" customFormat="1">
      <c r="A747" s="41"/>
      <c r="B747" s="42"/>
      <c r="C747" s="43"/>
      <c r="D747" s="230" t="s">
        <v>186</v>
      </c>
      <c r="E747" s="43"/>
      <c r="F747" s="231" t="s">
        <v>1162</v>
      </c>
      <c r="G747" s="43"/>
      <c r="H747" s="43"/>
      <c r="I747" s="232"/>
      <c r="J747" s="43"/>
      <c r="K747" s="43"/>
      <c r="L747" s="47"/>
      <c r="M747" s="233"/>
      <c r="N747" s="234"/>
      <c r="O747" s="87"/>
      <c r="P747" s="87"/>
      <c r="Q747" s="87"/>
      <c r="R747" s="87"/>
      <c r="S747" s="87"/>
      <c r="T747" s="88"/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T747" s="20" t="s">
        <v>186</v>
      </c>
      <c r="AU747" s="20" t="s">
        <v>82</v>
      </c>
    </row>
    <row r="748" s="2" customFormat="1" ht="16.5" customHeight="1">
      <c r="A748" s="41"/>
      <c r="B748" s="42"/>
      <c r="C748" s="217" t="s">
        <v>1164</v>
      </c>
      <c r="D748" s="217" t="s">
        <v>179</v>
      </c>
      <c r="E748" s="218" t="s">
        <v>1165</v>
      </c>
      <c r="F748" s="219" t="s">
        <v>1166</v>
      </c>
      <c r="G748" s="220" t="s">
        <v>195</v>
      </c>
      <c r="H748" s="221">
        <v>4</v>
      </c>
      <c r="I748" s="222"/>
      <c r="J748" s="223">
        <f>ROUND(I748*H748,2)</f>
        <v>0</v>
      </c>
      <c r="K748" s="219" t="s">
        <v>196</v>
      </c>
      <c r="L748" s="47"/>
      <c r="M748" s="224" t="s">
        <v>19</v>
      </c>
      <c r="N748" s="225" t="s">
        <v>43</v>
      </c>
      <c r="O748" s="87"/>
      <c r="P748" s="226">
        <f>O748*H748</f>
        <v>0</v>
      </c>
      <c r="Q748" s="226">
        <v>0</v>
      </c>
      <c r="R748" s="226">
        <f>Q748*H748</f>
        <v>0</v>
      </c>
      <c r="S748" s="226">
        <v>0</v>
      </c>
      <c r="T748" s="227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28" t="s">
        <v>184</v>
      </c>
      <c r="AT748" s="228" t="s">
        <v>179</v>
      </c>
      <c r="AU748" s="228" t="s">
        <v>82</v>
      </c>
      <c r="AY748" s="20" t="s">
        <v>177</v>
      </c>
      <c r="BE748" s="229">
        <f>IF(N748="základní",J748,0)</f>
        <v>0</v>
      </c>
      <c r="BF748" s="229">
        <f>IF(N748="snížená",J748,0)</f>
        <v>0</v>
      </c>
      <c r="BG748" s="229">
        <f>IF(N748="zákl. přenesená",J748,0)</f>
        <v>0</v>
      </c>
      <c r="BH748" s="229">
        <f>IF(N748="sníž. přenesená",J748,0)</f>
        <v>0</v>
      </c>
      <c r="BI748" s="229">
        <f>IF(N748="nulová",J748,0)</f>
        <v>0</v>
      </c>
      <c r="BJ748" s="20" t="s">
        <v>80</v>
      </c>
      <c r="BK748" s="229">
        <f>ROUND(I748*H748,2)</f>
        <v>0</v>
      </c>
      <c r="BL748" s="20" t="s">
        <v>184</v>
      </c>
      <c r="BM748" s="228" t="s">
        <v>1167</v>
      </c>
    </row>
    <row r="749" s="2" customFormat="1">
      <c r="A749" s="41"/>
      <c r="B749" s="42"/>
      <c r="C749" s="43"/>
      <c r="D749" s="230" t="s">
        <v>186</v>
      </c>
      <c r="E749" s="43"/>
      <c r="F749" s="231" t="s">
        <v>1166</v>
      </c>
      <c r="G749" s="43"/>
      <c r="H749" s="43"/>
      <c r="I749" s="232"/>
      <c r="J749" s="43"/>
      <c r="K749" s="43"/>
      <c r="L749" s="47"/>
      <c r="M749" s="233"/>
      <c r="N749" s="234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186</v>
      </c>
      <c r="AU749" s="20" t="s">
        <v>82</v>
      </c>
    </row>
    <row r="750" s="2" customFormat="1" ht="16.5" customHeight="1">
      <c r="A750" s="41"/>
      <c r="B750" s="42"/>
      <c r="C750" s="217" t="s">
        <v>1168</v>
      </c>
      <c r="D750" s="217" t="s">
        <v>179</v>
      </c>
      <c r="E750" s="218" t="s">
        <v>1169</v>
      </c>
      <c r="F750" s="219" t="s">
        <v>1170</v>
      </c>
      <c r="G750" s="220" t="s">
        <v>195</v>
      </c>
      <c r="H750" s="221">
        <v>2</v>
      </c>
      <c r="I750" s="222"/>
      <c r="J750" s="223">
        <f>ROUND(I750*H750,2)</f>
        <v>0</v>
      </c>
      <c r="K750" s="219" t="s">
        <v>183</v>
      </c>
      <c r="L750" s="47"/>
      <c r="M750" s="224" t="s">
        <v>19</v>
      </c>
      <c r="N750" s="225" t="s">
        <v>43</v>
      </c>
      <c r="O750" s="87"/>
      <c r="P750" s="226">
        <f>O750*H750</f>
        <v>0</v>
      </c>
      <c r="Q750" s="226">
        <v>0</v>
      </c>
      <c r="R750" s="226">
        <f>Q750*H750</f>
        <v>0</v>
      </c>
      <c r="S750" s="226">
        <v>0</v>
      </c>
      <c r="T750" s="227">
        <f>S750*H750</f>
        <v>0</v>
      </c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R750" s="228" t="s">
        <v>184</v>
      </c>
      <c r="AT750" s="228" t="s">
        <v>179</v>
      </c>
      <c r="AU750" s="228" t="s">
        <v>82</v>
      </c>
      <c r="AY750" s="20" t="s">
        <v>177</v>
      </c>
      <c r="BE750" s="229">
        <f>IF(N750="základní",J750,0)</f>
        <v>0</v>
      </c>
      <c r="BF750" s="229">
        <f>IF(N750="snížená",J750,0)</f>
        <v>0</v>
      </c>
      <c r="BG750" s="229">
        <f>IF(N750="zákl. přenesená",J750,0)</f>
        <v>0</v>
      </c>
      <c r="BH750" s="229">
        <f>IF(N750="sníž. přenesená",J750,0)</f>
        <v>0</v>
      </c>
      <c r="BI750" s="229">
        <f>IF(N750="nulová",J750,0)</f>
        <v>0</v>
      </c>
      <c r="BJ750" s="20" t="s">
        <v>80</v>
      </c>
      <c r="BK750" s="229">
        <f>ROUND(I750*H750,2)</f>
        <v>0</v>
      </c>
      <c r="BL750" s="20" t="s">
        <v>184</v>
      </c>
      <c r="BM750" s="228" t="s">
        <v>1171</v>
      </c>
    </row>
    <row r="751" s="2" customFormat="1">
      <c r="A751" s="41"/>
      <c r="B751" s="42"/>
      <c r="C751" s="43"/>
      <c r="D751" s="230" t="s">
        <v>186</v>
      </c>
      <c r="E751" s="43"/>
      <c r="F751" s="231" t="s">
        <v>1172</v>
      </c>
      <c r="G751" s="43"/>
      <c r="H751" s="43"/>
      <c r="I751" s="232"/>
      <c r="J751" s="43"/>
      <c r="K751" s="43"/>
      <c r="L751" s="47"/>
      <c r="M751" s="233"/>
      <c r="N751" s="234"/>
      <c r="O751" s="87"/>
      <c r="P751" s="87"/>
      <c r="Q751" s="87"/>
      <c r="R751" s="87"/>
      <c r="S751" s="87"/>
      <c r="T751" s="88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T751" s="20" t="s">
        <v>186</v>
      </c>
      <c r="AU751" s="20" t="s">
        <v>82</v>
      </c>
    </row>
    <row r="752" s="2" customFormat="1" ht="16.5" customHeight="1">
      <c r="A752" s="41"/>
      <c r="B752" s="42"/>
      <c r="C752" s="292" t="s">
        <v>1173</v>
      </c>
      <c r="D752" s="292" t="s">
        <v>450</v>
      </c>
      <c r="E752" s="293" t="s">
        <v>1174</v>
      </c>
      <c r="F752" s="294" t="s">
        <v>1175</v>
      </c>
      <c r="G752" s="295" t="s">
        <v>195</v>
      </c>
      <c r="H752" s="296">
        <v>2</v>
      </c>
      <c r="I752" s="297"/>
      <c r="J752" s="298">
        <f>ROUND(I752*H752,2)</f>
        <v>0</v>
      </c>
      <c r="K752" s="294" t="s">
        <v>196</v>
      </c>
      <c r="L752" s="299"/>
      <c r="M752" s="300" t="s">
        <v>19</v>
      </c>
      <c r="N752" s="301" t="s">
        <v>43</v>
      </c>
      <c r="O752" s="87"/>
      <c r="P752" s="226">
        <f>O752*H752</f>
        <v>0</v>
      </c>
      <c r="Q752" s="226">
        <v>0.0047000000000000002</v>
      </c>
      <c r="R752" s="226">
        <f>Q752*H752</f>
        <v>0.0094000000000000004</v>
      </c>
      <c r="S752" s="226">
        <v>0</v>
      </c>
      <c r="T752" s="227">
        <f>S752*H752</f>
        <v>0</v>
      </c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R752" s="228" t="s">
        <v>197</v>
      </c>
      <c r="AT752" s="228" t="s">
        <v>450</v>
      </c>
      <c r="AU752" s="228" t="s">
        <v>82</v>
      </c>
      <c r="AY752" s="20" t="s">
        <v>177</v>
      </c>
      <c r="BE752" s="229">
        <f>IF(N752="základní",J752,0)</f>
        <v>0</v>
      </c>
      <c r="BF752" s="229">
        <f>IF(N752="snížená",J752,0)</f>
        <v>0</v>
      </c>
      <c r="BG752" s="229">
        <f>IF(N752="zákl. přenesená",J752,0)</f>
        <v>0</v>
      </c>
      <c r="BH752" s="229">
        <f>IF(N752="sníž. přenesená",J752,0)</f>
        <v>0</v>
      </c>
      <c r="BI752" s="229">
        <f>IF(N752="nulová",J752,0)</f>
        <v>0</v>
      </c>
      <c r="BJ752" s="20" t="s">
        <v>80</v>
      </c>
      <c r="BK752" s="229">
        <f>ROUND(I752*H752,2)</f>
        <v>0</v>
      </c>
      <c r="BL752" s="20" t="s">
        <v>184</v>
      </c>
      <c r="BM752" s="228" t="s">
        <v>1176</v>
      </c>
    </row>
    <row r="753" s="2" customFormat="1">
      <c r="A753" s="41"/>
      <c r="B753" s="42"/>
      <c r="C753" s="43"/>
      <c r="D753" s="230" t="s">
        <v>186</v>
      </c>
      <c r="E753" s="43"/>
      <c r="F753" s="231" t="s">
        <v>1175</v>
      </c>
      <c r="G753" s="43"/>
      <c r="H753" s="43"/>
      <c r="I753" s="232"/>
      <c r="J753" s="43"/>
      <c r="K753" s="43"/>
      <c r="L753" s="47"/>
      <c r="M753" s="233"/>
      <c r="N753" s="234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186</v>
      </c>
      <c r="AU753" s="20" t="s">
        <v>82</v>
      </c>
    </row>
    <row r="754" s="2" customFormat="1" ht="21.75" customHeight="1">
      <c r="A754" s="41"/>
      <c r="B754" s="42"/>
      <c r="C754" s="217" t="s">
        <v>1177</v>
      </c>
      <c r="D754" s="217" t="s">
        <v>179</v>
      </c>
      <c r="E754" s="218" t="s">
        <v>1178</v>
      </c>
      <c r="F754" s="219" t="s">
        <v>1179</v>
      </c>
      <c r="G754" s="220" t="s">
        <v>195</v>
      </c>
      <c r="H754" s="221">
        <v>1</v>
      </c>
      <c r="I754" s="222"/>
      <c r="J754" s="223">
        <f>ROUND(I754*H754,2)</f>
        <v>0</v>
      </c>
      <c r="K754" s="219" t="s">
        <v>196</v>
      </c>
      <c r="L754" s="47"/>
      <c r="M754" s="224" t="s">
        <v>19</v>
      </c>
      <c r="N754" s="225" t="s">
        <v>43</v>
      </c>
      <c r="O754" s="87"/>
      <c r="P754" s="226">
        <f>O754*H754</f>
        <v>0</v>
      </c>
      <c r="Q754" s="226">
        <v>0</v>
      </c>
      <c r="R754" s="226">
        <f>Q754*H754</f>
        <v>0</v>
      </c>
      <c r="S754" s="226">
        <v>0</v>
      </c>
      <c r="T754" s="227">
        <f>S754*H754</f>
        <v>0</v>
      </c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R754" s="228" t="s">
        <v>184</v>
      </c>
      <c r="AT754" s="228" t="s">
        <v>179</v>
      </c>
      <c r="AU754" s="228" t="s">
        <v>82</v>
      </c>
      <c r="AY754" s="20" t="s">
        <v>177</v>
      </c>
      <c r="BE754" s="229">
        <f>IF(N754="základní",J754,0)</f>
        <v>0</v>
      </c>
      <c r="BF754" s="229">
        <f>IF(N754="snížená",J754,0)</f>
        <v>0</v>
      </c>
      <c r="BG754" s="229">
        <f>IF(N754="zákl. přenesená",J754,0)</f>
        <v>0</v>
      </c>
      <c r="BH754" s="229">
        <f>IF(N754="sníž. přenesená",J754,0)</f>
        <v>0</v>
      </c>
      <c r="BI754" s="229">
        <f>IF(N754="nulová",J754,0)</f>
        <v>0</v>
      </c>
      <c r="BJ754" s="20" t="s">
        <v>80</v>
      </c>
      <c r="BK754" s="229">
        <f>ROUND(I754*H754,2)</f>
        <v>0</v>
      </c>
      <c r="BL754" s="20" t="s">
        <v>184</v>
      </c>
      <c r="BM754" s="228" t="s">
        <v>1180</v>
      </c>
    </row>
    <row r="755" s="2" customFormat="1">
      <c r="A755" s="41"/>
      <c r="B755" s="42"/>
      <c r="C755" s="43"/>
      <c r="D755" s="230" t="s">
        <v>186</v>
      </c>
      <c r="E755" s="43"/>
      <c r="F755" s="231" t="s">
        <v>1179</v>
      </c>
      <c r="G755" s="43"/>
      <c r="H755" s="43"/>
      <c r="I755" s="232"/>
      <c r="J755" s="43"/>
      <c r="K755" s="43"/>
      <c r="L755" s="47"/>
      <c r="M755" s="233"/>
      <c r="N755" s="234"/>
      <c r="O755" s="87"/>
      <c r="P755" s="87"/>
      <c r="Q755" s="87"/>
      <c r="R755" s="87"/>
      <c r="S755" s="87"/>
      <c r="T755" s="88"/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T755" s="20" t="s">
        <v>186</v>
      </c>
      <c r="AU755" s="20" t="s">
        <v>82</v>
      </c>
    </row>
    <row r="756" s="2" customFormat="1">
      <c r="A756" s="41"/>
      <c r="B756" s="42"/>
      <c r="C756" s="43"/>
      <c r="D756" s="230" t="s">
        <v>239</v>
      </c>
      <c r="E756" s="43"/>
      <c r="F756" s="246" t="s">
        <v>1181</v>
      </c>
      <c r="G756" s="43"/>
      <c r="H756" s="43"/>
      <c r="I756" s="232"/>
      <c r="J756" s="43"/>
      <c r="K756" s="43"/>
      <c r="L756" s="47"/>
      <c r="M756" s="233"/>
      <c r="N756" s="234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0" t="s">
        <v>239</v>
      </c>
      <c r="AU756" s="20" t="s">
        <v>82</v>
      </c>
    </row>
    <row r="757" s="2" customFormat="1" ht="16.5" customHeight="1">
      <c r="A757" s="41"/>
      <c r="B757" s="42"/>
      <c r="C757" s="217" t="s">
        <v>1182</v>
      </c>
      <c r="D757" s="217" t="s">
        <v>179</v>
      </c>
      <c r="E757" s="218" t="s">
        <v>1183</v>
      </c>
      <c r="F757" s="219" t="s">
        <v>1184</v>
      </c>
      <c r="G757" s="220" t="s">
        <v>195</v>
      </c>
      <c r="H757" s="221">
        <v>2</v>
      </c>
      <c r="I757" s="222"/>
      <c r="J757" s="223">
        <f>ROUND(I757*H757,2)</f>
        <v>0</v>
      </c>
      <c r="K757" s="219" t="s">
        <v>196</v>
      </c>
      <c r="L757" s="47"/>
      <c r="M757" s="224" t="s">
        <v>19</v>
      </c>
      <c r="N757" s="225" t="s">
        <v>43</v>
      </c>
      <c r="O757" s="87"/>
      <c r="P757" s="226">
        <f>O757*H757</f>
        <v>0</v>
      </c>
      <c r="Q757" s="226">
        <v>0</v>
      </c>
      <c r="R757" s="226">
        <f>Q757*H757</f>
        <v>0</v>
      </c>
      <c r="S757" s="226">
        <v>0</v>
      </c>
      <c r="T757" s="227">
        <f>S757*H757</f>
        <v>0</v>
      </c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R757" s="228" t="s">
        <v>184</v>
      </c>
      <c r="AT757" s="228" t="s">
        <v>179</v>
      </c>
      <c r="AU757" s="228" t="s">
        <v>82</v>
      </c>
      <c r="AY757" s="20" t="s">
        <v>177</v>
      </c>
      <c r="BE757" s="229">
        <f>IF(N757="základní",J757,0)</f>
        <v>0</v>
      </c>
      <c r="BF757" s="229">
        <f>IF(N757="snížená",J757,0)</f>
        <v>0</v>
      </c>
      <c r="BG757" s="229">
        <f>IF(N757="zákl. přenesená",J757,0)</f>
        <v>0</v>
      </c>
      <c r="BH757" s="229">
        <f>IF(N757="sníž. přenesená",J757,0)</f>
        <v>0</v>
      </c>
      <c r="BI757" s="229">
        <f>IF(N757="nulová",J757,0)</f>
        <v>0</v>
      </c>
      <c r="BJ757" s="20" t="s">
        <v>80</v>
      </c>
      <c r="BK757" s="229">
        <f>ROUND(I757*H757,2)</f>
        <v>0</v>
      </c>
      <c r="BL757" s="20" t="s">
        <v>184</v>
      </c>
      <c r="BM757" s="228" t="s">
        <v>1185</v>
      </c>
    </row>
    <row r="758" s="2" customFormat="1">
      <c r="A758" s="41"/>
      <c r="B758" s="42"/>
      <c r="C758" s="43"/>
      <c r="D758" s="230" t="s">
        <v>186</v>
      </c>
      <c r="E758" s="43"/>
      <c r="F758" s="231" t="s">
        <v>1184</v>
      </c>
      <c r="G758" s="43"/>
      <c r="H758" s="43"/>
      <c r="I758" s="232"/>
      <c r="J758" s="43"/>
      <c r="K758" s="43"/>
      <c r="L758" s="47"/>
      <c r="M758" s="233"/>
      <c r="N758" s="234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186</v>
      </c>
      <c r="AU758" s="20" t="s">
        <v>82</v>
      </c>
    </row>
    <row r="759" s="2" customFormat="1">
      <c r="A759" s="41"/>
      <c r="B759" s="42"/>
      <c r="C759" s="43"/>
      <c r="D759" s="230" t="s">
        <v>239</v>
      </c>
      <c r="E759" s="43"/>
      <c r="F759" s="246" t="s">
        <v>1186</v>
      </c>
      <c r="G759" s="43"/>
      <c r="H759" s="43"/>
      <c r="I759" s="232"/>
      <c r="J759" s="43"/>
      <c r="K759" s="43"/>
      <c r="L759" s="47"/>
      <c r="M759" s="233"/>
      <c r="N759" s="234"/>
      <c r="O759" s="87"/>
      <c r="P759" s="87"/>
      <c r="Q759" s="87"/>
      <c r="R759" s="87"/>
      <c r="S759" s="87"/>
      <c r="T759" s="88"/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T759" s="20" t="s">
        <v>239</v>
      </c>
      <c r="AU759" s="20" t="s">
        <v>82</v>
      </c>
    </row>
    <row r="760" s="2" customFormat="1" ht="16.5" customHeight="1">
      <c r="A760" s="41"/>
      <c r="B760" s="42"/>
      <c r="C760" s="217" t="s">
        <v>1187</v>
      </c>
      <c r="D760" s="217" t="s">
        <v>179</v>
      </c>
      <c r="E760" s="218" t="s">
        <v>1188</v>
      </c>
      <c r="F760" s="219" t="s">
        <v>1189</v>
      </c>
      <c r="G760" s="220" t="s">
        <v>195</v>
      </c>
      <c r="H760" s="221">
        <v>11</v>
      </c>
      <c r="I760" s="222"/>
      <c r="J760" s="223">
        <f>ROUND(I760*H760,2)</f>
        <v>0</v>
      </c>
      <c r="K760" s="219" t="s">
        <v>196</v>
      </c>
      <c r="L760" s="47"/>
      <c r="M760" s="224" t="s">
        <v>19</v>
      </c>
      <c r="N760" s="225" t="s">
        <v>43</v>
      </c>
      <c r="O760" s="87"/>
      <c r="P760" s="226">
        <f>O760*H760</f>
        <v>0</v>
      </c>
      <c r="Q760" s="226">
        <v>0</v>
      </c>
      <c r="R760" s="226">
        <f>Q760*H760</f>
        <v>0</v>
      </c>
      <c r="S760" s="226">
        <v>0</v>
      </c>
      <c r="T760" s="227">
        <f>S760*H760</f>
        <v>0</v>
      </c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R760" s="228" t="s">
        <v>184</v>
      </c>
      <c r="AT760" s="228" t="s">
        <v>179</v>
      </c>
      <c r="AU760" s="228" t="s">
        <v>82</v>
      </c>
      <c r="AY760" s="20" t="s">
        <v>177</v>
      </c>
      <c r="BE760" s="229">
        <f>IF(N760="základní",J760,0)</f>
        <v>0</v>
      </c>
      <c r="BF760" s="229">
        <f>IF(N760="snížená",J760,0)</f>
        <v>0</v>
      </c>
      <c r="BG760" s="229">
        <f>IF(N760="zákl. přenesená",J760,0)</f>
        <v>0</v>
      </c>
      <c r="BH760" s="229">
        <f>IF(N760="sníž. přenesená",J760,0)</f>
        <v>0</v>
      </c>
      <c r="BI760" s="229">
        <f>IF(N760="nulová",J760,0)</f>
        <v>0</v>
      </c>
      <c r="BJ760" s="20" t="s">
        <v>80</v>
      </c>
      <c r="BK760" s="229">
        <f>ROUND(I760*H760,2)</f>
        <v>0</v>
      </c>
      <c r="BL760" s="20" t="s">
        <v>184</v>
      </c>
      <c r="BM760" s="228" t="s">
        <v>1190</v>
      </c>
    </row>
    <row r="761" s="2" customFormat="1">
      <c r="A761" s="41"/>
      <c r="B761" s="42"/>
      <c r="C761" s="43"/>
      <c r="D761" s="230" t="s">
        <v>186</v>
      </c>
      <c r="E761" s="43"/>
      <c r="F761" s="231" t="s">
        <v>1189</v>
      </c>
      <c r="G761" s="43"/>
      <c r="H761" s="43"/>
      <c r="I761" s="232"/>
      <c r="J761" s="43"/>
      <c r="K761" s="43"/>
      <c r="L761" s="47"/>
      <c r="M761" s="233"/>
      <c r="N761" s="234"/>
      <c r="O761" s="87"/>
      <c r="P761" s="87"/>
      <c r="Q761" s="87"/>
      <c r="R761" s="87"/>
      <c r="S761" s="87"/>
      <c r="T761" s="88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T761" s="20" t="s">
        <v>186</v>
      </c>
      <c r="AU761" s="20" t="s">
        <v>82</v>
      </c>
    </row>
    <row r="762" s="2" customFormat="1">
      <c r="A762" s="41"/>
      <c r="B762" s="42"/>
      <c r="C762" s="43"/>
      <c r="D762" s="230" t="s">
        <v>239</v>
      </c>
      <c r="E762" s="43"/>
      <c r="F762" s="246" t="s">
        <v>1191</v>
      </c>
      <c r="G762" s="43"/>
      <c r="H762" s="43"/>
      <c r="I762" s="232"/>
      <c r="J762" s="43"/>
      <c r="K762" s="43"/>
      <c r="L762" s="47"/>
      <c r="M762" s="233"/>
      <c r="N762" s="234"/>
      <c r="O762" s="87"/>
      <c r="P762" s="87"/>
      <c r="Q762" s="87"/>
      <c r="R762" s="87"/>
      <c r="S762" s="87"/>
      <c r="T762" s="88"/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T762" s="20" t="s">
        <v>239</v>
      </c>
      <c r="AU762" s="20" t="s">
        <v>82</v>
      </c>
    </row>
    <row r="763" s="2" customFormat="1" ht="16.5" customHeight="1">
      <c r="A763" s="41"/>
      <c r="B763" s="42"/>
      <c r="C763" s="217" t="s">
        <v>1192</v>
      </c>
      <c r="D763" s="217" t="s">
        <v>179</v>
      </c>
      <c r="E763" s="218" t="s">
        <v>1193</v>
      </c>
      <c r="F763" s="219" t="s">
        <v>1194</v>
      </c>
      <c r="G763" s="220" t="s">
        <v>195</v>
      </c>
      <c r="H763" s="221">
        <v>1</v>
      </c>
      <c r="I763" s="222"/>
      <c r="J763" s="223">
        <f>ROUND(I763*H763,2)</f>
        <v>0</v>
      </c>
      <c r="K763" s="219" t="s">
        <v>196</v>
      </c>
      <c r="L763" s="47"/>
      <c r="M763" s="224" t="s">
        <v>19</v>
      </c>
      <c r="N763" s="225" t="s">
        <v>43</v>
      </c>
      <c r="O763" s="87"/>
      <c r="P763" s="226">
        <f>O763*H763</f>
        <v>0</v>
      </c>
      <c r="Q763" s="226">
        <v>0</v>
      </c>
      <c r="R763" s="226">
        <f>Q763*H763</f>
        <v>0</v>
      </c>
      <c r="S763" s="226">
        <v>0</v>
      </c>
      <c r="T763" s="227">
        <f>S763*H763</f>
        <v>0</v>
      </c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R763" s="228" t="s">
        <v>184</v>
      </c>
      <c r="AT763" s="228" t="s">
        <v>179</v>
      </c>
      <c r="AU763" s="228" t="s">
        <v>82</v>
      </c>
      <c r="AY763" s="20" t="s">
        <v>177</v>
      </c>
      <c r="BE763" s="229">
        <f>IF(N763="základní",J763,0)</f>
        <v>0</v>
      </c>
      <c r="BF763" s="229">
        <f>IF(N763="snížená",J763,0)</f>
        <v>0</v>
      </c>
      <c r="BG763" s="229">
        <f>IF(N763="zákl. přenesená",J763,0)</f>
        <v>0</v>
      </c>
      <c r="BH763" s="229">
        <f>IF(N763="sníž. přenesená",J763,0)</f>
        <v>0</v>
      </c>
      <c r="BI763" s="229">
        <f>IF(N763="nulová",J763,0)</f>
        <v>0</v>
      </c>
      <c r="BJ763" s="20" t="s">
        <v>80</v>
      </c>
      <c r="BK763" s="229">
        <f>ROUND(I763*H763,2)</f>
        <v>0</v>
      </c>
      <c r="BL763" s="20" t="s">
        <v>184</v>
      </c>
      <c r="BM763" s="228" t="s">
        <v>1195</v>
      </c>
    </row>
    <row r="764" s="2" customFormat="1">
      <c r="A764" s="41"/>
      <c r="B764" s="42"/>
      <c r="C764" s="43"/>
      <c r="D764" s="230" t="s">
        <v>186</v>
      </c>
      <c r="E764" s="43"/>
      <c r="F764" s="231" t="s">
        <v>1194</v>
      </c>
      <c r="G764" s="43"/>
      <c r="H764" s="43"/>
      <c r="I764" s="232"/>
      <c r="J764" s="43"/>
      <c r="K764" s="43"/>
      <c r="L764" s="47"/>
      <c r="M764" s="233"/>
      <c r="N764" s="234"/>
      <c r="O764" s="87"/>
      <c r="P764" s="87"/>
      <c r="Q764" s="87"/>
      <c r="R764" s="87"/>
      <c r="S764" s="87"/>
      <c r="T764" s="88"/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T764" s="20" t="s">
        <v>186</v>
      </c>
      <c r="AU764" s="20" t="s">
        <v>82</v>
      </c>
    </row>
    <row r="765" s="2" customFormat="1">
      <c r="A765" s="41"/>
      <c r="B765" s="42"/>
      <c r="C765" s="43"/>
      <c r="D765" s="230" t="s">
        <v>239</v>
      </c>
      <c r="E765" s="43"/>
      <c r="F765" s="246" t="s">
        <v>1196</v>
      </c>
      <c r="G765" s="43"/>
      <c r="H765" s="43"/>
      <c r="I765" s="232"/>
      <c r="J765" s="43"/>
      <c r="K765" s="43"/>
      <c r="L765" s="47"/>
      <c r="M765" s="233"/>
      <c r="N765" s="234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239</v>
      </c>
      <c r="AU765" s="20" t="s">
        <v>82</v>
      </c>
    </row>
    <row r="766" s="2" customFormat="1" ht="16.5" customHeight="1">
      <c r="A766" s="41"/>
      <c r="B766" s="42"/>
      <c r="C766" s="217" t="s">
        <v>1197</v>
      </c>
      <c r="D766" s="217" t="s">
        <v>179</v>
      </c>
      <c r="E766" s="218" t="s">
        <v>1198</v>
      </c>
      <c r="F766" s="219" t="s">
        <v>1199</v>
      </c>
      <c r="G766" s="220" t="s">
        <v>195</v>
      </c>
      <c r="H766" s="221">
        <v>2</v>
      </c>
      <c r="I766" s="222"/>
      <c r="J766" s="223">
        <f>ROUND(I766*H766,2)</f>
        <v>0</v>
      </c>
      <c r="K766" s="219" t="s">
        <v>183</v>
      </c>
      <c r="L766" s="47"/>
      <c r="M766" s="224" t="s">
        <v>19</v>
      </c>
      <c r="N766" s="225" t="s">
        <v>43</v>
      </c>
      <c r="O766" s="87"/>
      <c r="P766" s="226">
        <f>O766*H766</f>
        <v>0</v>
      </c>
      <c r="Q766" s="226">
        <v>0</v>
      </c>
      <c r="R766" s="226">
        <f>Q766*H766</f>
        <v>0</v>
      </c>
      <c r="S766" s="226">
        <v>0</v>
      </c>
      <c r="T766" s="227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28" t="s">
        <v>184</v>
      </c>
      <c r="AT766" s="228" t="s">
        <v>179</v>
      </c>
      <c r="AU766" s="228" t="s">
        <v>82</v>
      </c>
      <c r="AY766" s="20" t="s">
        <v>177</v>
      </c>
      <c r="BE766" s="229">
        <f>IF(N766="základní",J766,0)</f>
        <v>0</v>
      </c>
      <c r="BF766" s="229">
        <f>IF(N766="snížená",J766,0)</f>
        <v>0</v>
      </c>
      <c r="BG766" s="229">
        <f>IF(N766="zákl. přenesená",J766,0)</f>
        <v>0</v>
      </c>
      <c r="BH766" s="229">
        <f>IF(N766="sníž. přenesená",J766,0)</f>
        <v>0</v>
      </c>
      <c r="BI766" s="229">
        <f>IF(N766="nulová",J766,0)</f>
        <v>0</v>
      </c>
      <c r="BJ766" s="20" t="s">
        <v>80</v>
      </c>
      <c r="BK766" s="229">
        <f>ROUND(I766*H766,2)</f>
        <v>0</v>
      </c>
      <c r="BL766" s="20" t="s">
        <v>184</v>
      </c>
      <c r="BM766" s="228" t="s">
        <v>1200</v>
      </c>
    </row>
    <row r="767" s="2" customFormat="1">
      <c r="A767" s="41"/>
      <c r="B767" s="42"/>
      <c r="C767" s="43"/>
      <c r="D767" s="230" t="s">
        <v>186</v>
      </c>
      <c r="E767" s="43"/>
      <c r="F767" s="231" t="s">
        <v>1201</v>
      </c>
      <c r="G767" s="43"/>
      <c r="H767" s="43"/>
      <c r="I767" s="232"/>
      <c r="J767" s="43"/>
      <c r="K767" s="43"/>
      <c r="L767" s="47"/>
      <c r="M767" s="233"/>
      <c r="N767" s="234"/>
      <c r="O767" s="87"/>
      <c r="P767" s="87"/>
      <c r="Q767" s="87"/>
      <c r="R767" s="87"/>
      <c r="S767" s="87"/>
      <c r="T767" s="88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T767" s="20" t="s">
        <v>186</v>
      </c>
      <c r="AU767" s="20" t="s">
        <v>82</v>
      </c>
    </row>
    <row r="768" s="2" customFormat="1" ht="16.5" customHeight="1">
      <c r="A768" s="41"/>
      <c r="B768" s="42"/>
      <c r="C768" s="217" t="s">
        <v>1202</v>
      </c>
      <c r="D768" s="217" t="s">
        <v>179</v>
      </c>
      <c r="E768" s="218" t="s">
        <v>1203</v>
      </c>
      <c r="F768" s="219" t="s">
        <v>1204</v>
      </c>
      <c r="G768" s="220" t="s">
        <v>195</v>
      </c>
      <c r="H768" s="221">
        <v>3</v>
      </c>
      <c r="I768" s="222"/>
      <c r="J768" s="223">
        <f>ROUND(I768*H768,2)</f>
        <v>0</v>
      </c>
      <c r="K768" s="219" t="s">
        <v>183</v>
      </c>
      <c r="L768" s="47"/>
      <c r="M768" s="224" t="s">
        <v>19</v>
      </c>
      <c r="N768" s="225" t="s">
        <v>43</v>
      </c>
      <c r="O768" s="87"/>
      <c r="P768" s="226">
        <f>O768*H768</f>
        <v>0</v>
      </c>
      <c r="Q768" s="226">
        <v>0</v>
      </c>
      <c r="R768" s="226">
        <f>Q768*H768</f>
        <v>0</v>
      </c>
      <c r="S768" s="226">
        <v>0</v>
      </c>
      <c r="T768" s="227">
        <f>S768*H768</f>
        <v>0</v>
      </c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R768" s="228" t="s">
        <v>184</v>
      </c>
      <c r="AT768" s="228" t="s">
        <v>179</v>
      </c>
      <c r="AU768" s="228" t="s">
        <v>82</v>
      </c>
      <c r="AY768" s="20" t="s">
        <v>177</v>
      </c>
      <c r="BE768" s="229">
        <f>IF(N768="základní",J768,0)</f>
        <v>0</v>
      </c>
      <c r="BF768" s="229">
        <f>IF(N768="snížená",J768,0)</f>
        <v>0</v>
      </c>
      <c r="BG768" s="229">
        <f>IF(N768="zákl. přenesená",J768,0)</f>
        <v>0</v>
      </c>
      <c r="BH768" s="229">
        <f>IF(N768="sníž. přenesená",J768,0)</f>
        <v>0</v>
      </c>
      <c r="BI768" s="229">
        <f>IF(N768="nulová",J768,0)</f>
        <v>0</v>
      </c>
      <c r="BJ768" s="20" t="s">
        <v>80</v>
      </c>
      <c r="BK768" s="229">
        <f>ROUND(I768*H768,2)</f>
        <v>0</v>
      </c>
      <c r="BL768" s="20" t="s">
        <v>184</v>
      </c>
      <c r="BM768" s="228" t="s">
        <v>1205</v>
      </c>
    </row>
    <row r="769" s="2" customFormat="1">
      <c r="A769" s="41"/>
      <c r="B769" s="42"/>
      <c r="C769" s="43"/>
      <c r="D769" s="230" t="s">
        <v>186</v>
      </c>
      <c r="E769" s="43"/>
      <c r="F769" s="231" t="s">
        <v>1206</v>
      </c>
      <c r="G769" s="43"/>
      <c r="H769" s="43"/>
      <c r="I769" s="232"/>
      <c r="J769" s="43"/>
      <c r="K769" s="43"/>
      <c r="L769" s="47"/>
      <c r="M769" s="233"/>
      <c r="N769" s="234"/>
      <c r="O769" s="87"/>
      <c r="P769" s="87"/>
      <c r="Q769" s="87"/>
      <c r="R769" s="87"/>
      <c r="S769" s="87"/>
      <c r="T769" s="88"/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T769" s="20" t="s">
        <v>186</v>
      </c>
      <c r="AU769" s="20" t="s">
        <v>82</v>
      </c>
    </row>
    <row r="770" s="2" customFormat="1" ht="16.5" customHeight="1">
      <c r="A770" s="41"/>
      <c r="B770" s="42"/>
      <c r="C770" s="292" t="s">
        <v>1207</v>
      </c>
      <c r="D770" s="292" t="s">
        <v>450</v>
      </c>
      <c r="E770" s="293" t="s">
        <v>1208</v>
      </c>
      <c r="F770" s="294" t="s">
        <v>1209</v>
      </c>
      <c r="G770" s="295" t="s">
        <v>345</v>
      </c>
      <c r="H770" s="296">
        <v>8.1750000000000007</v>
      </c>
      <c r="I770" s="297"/>
      <c r="J770" s="298">
        <f>ROUND(I770*H770,2)</f>
        <v>0</v>
      </c>
      <c r="K770" s="294" t="s">
        <v>183</v>
      </c>
      <c r="L770" s="299"/>
      <c r="M770" s="300" t="s">
        <v>19</v>
      </c>
      <c r="N770" s="301" t="s">
        <v>43</v>
      </c>
      <c r="O770" s="87"/>
      <c r="P770" s="226">
        <f>O770*H770</f>
        <v>0</v>
      </c>
      <c r="Q770" s="226">
        <v>0.0030000000000000001</v>
      </c>
      <c r="R770" s="226">
        <f>Q770*H770</f>
        <v>0.024525000000000002</v>
      </c>
      <c r="S770" s="226">
        <v>0</v>
      </c>
      <c r="T770" s="227">
        <f>S770*H770</f>
        <v>0</v>
      </c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R770" s="228" t="s">
        <v>197</v>
      </c>
      <c r="AT770" s="228" t="s">
        <v>450</v>
      </c>
      <c r="AU770" s="228" t="s">
        <v>82</v>
      </c>
      <c r="AY770" s="20" t="s">
        <v>177</v>
      </c>
      <c r="BE770" s="229">
        <f>IF(N770="základní",J770,0)</f>
        <v>0</v>
      </c>
      <c r="BF770" s="229">
        <f>IF(N770="snížená",J770,0)</f>
        <v>0</v>
      </c>
      <c r="BG770" s="229">
        <f>IF(N770="zákl. přenesená",J770,0)</f>
        <v>0</v>
      </c>
      <c r="BH770" s="229">
        <f>IF(N770="sníž. přenesená",J770,0)</f>
        <v>0</v>
      </c>
      <c r="BI770" s="229">
        <f>IF(N770="nulová",J770,0)</f>
        <v>0</v>
      </c>
      <c r="BJ770" s="20" t="s">
        <v>80</v>
      </c>
      <c r="BK770" s="229">
        <f>ROUND(I770*H770,2)</f>
        <v>0</v>
      </c>
      <c r="BL770" s="20" t="s">
        <v>184</v>
      </c>
      <c r="BM770" s="228" t="s">
        <v>1210</v>
      </c>
    </row>
    <row r="771" s="2" customFormat="1">
      <c r="A771" s="41"/>
      <c r="B771" s="42"/>
      <c r="C771" s="43"/>
      <c r="D771" s="230" t="s">
        <v>186</v>
      </c>
      <c r="E771" s="43"/>
      <c r="F771" s="231" t="s">
        <v>1209</v>
      </c>
      <c r="G771" s="43"/>
      <c r="H771" s="43"/>
      <c r="I771" s="232"/>
      <c r="J771" s="43"/>
      <c r="K771" s="43"/>
      <c r="L771" s="47"/>
      <c r="M771" s="233"/>
      <c r="N771" s="234"/>
      <c r="O771" s="87"/>
      <c r="P771" s="87"/>
      <c r="Q771" s="87"/>
      <c r="R771" s="87"/>
      <c r="S771" s="87"/>
      <c r="T771" s="88"/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T771" s="20" t="s">
        <v>186</v>
      </c>
      <c r="AU771" s="20" t="s">
        <v>82</v>
      </c>
    </row>
    <row r="772" s="13" customFormat="1">
      <c r="A772" s="13"/>
      <c r="B772" s="235"/>
      <c r="C772" s="236"/>
      <c r="D772" s="230" t="s">
        <v>188</v>
      </c>
      <c r="E772" s="237" t="s">
        <v>19</v>
      </c>
      <c r="F772" s="238" t="s">
        <v>1211</v>
      </c>
      <c r="G772" s="236"/>
      <c r="H772" s="239">
        <v>8.1750000000000007</v>
      </c>
      <c r="I772" s="240"/>
      <c r="J772" s="236"/>
      <c r="K772" s="236"/>
      <c r="L772" s="241"/>
      <c r="M772" s="242"/>
      <c r="N772" s="243"/>
      <c r="O772" s="243"/>
      <c r="P772" s="243"/>
      <c r="Q772" s="243"/>
      <c r="R772" s="243"/>
      <c r="S772" s="243"/>
      <c r="T772" s="244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5" t="s">
        <v>188</v>
      </c>
      <c r="AU772" s="245" t="s">
        <v>82</v>
      </c>
      <c r="AV772" s="13" t="s">
        <v>82</v>
      </c>
      <c r="AW772" s="13" t="s">
        <v>33</v>
      </c>
      <c r="AX772" s="13" t="s">
        <v>80</v>
      </c>
      <c r="AY772" s="245" t="s">
        <v>177</v>
      </c>
    </row>
    <row r="773" s="2" customFormat="1" ht="16.5" customHeight="1">
      <c r="A773" s="41"/>
      <c r="B773" s="42"/>
      <c r="C773" s="292" t="s">
        <v>1212</v>
      </c>
      <c r="D773" s="292" t="s">
        <v>450</v>
      </c>
      <c r="E773" s="293" t="s">
        <v>1213</v>
      </c>
      <c r="F773" s="294" t="s">
        <v>1214</v>
      </c>
      <c r="G773" s="295" t="s">
        <v>195</v>
      </c>
      <c r="H773" s="296">
        <v>10</v>
      </c>
      <c r="I773" s="297"/>
      <c r="J773" s="298">
        <f>ROUND(I773*H773,2)</f>
        <v>0</v>
      </c>
      <c r="K773" s="294" t="s">
        <v>183</v>
      </c>
      <c r="L773" s="299"/>
      <c r="M773" s="300" t="s">
        <v>19</v>
      </c>
      <c r="N773" s="301" t="s">
        <v>43</v>
      </c>
      <c r="O773" s="87"/>
      <c r="P773" s="226">
        <f>O773*H773</f>
        <v>0</v>
      </c>
      <c r="Q773" s="226">
        <v>6.0000000000000002E-05</v>
      </c>
      <c r="R773" s="226">
        <f>Q773*H773</f>
        <v>0.00060000000000000006</v>
      </c>
      <c r="S773" s="226">
        <v>0</v>
      </c>
      <c r="T773" s="227">
        <f>S773*H773</f>
        <v>0</v>
      </c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R773" s="228" t="s">
        <v>197</v>
      </c>
      <c r="AT773" s="228" t="s">
        <v>450</v>
      </c>
      <c r="AU773" s="228" t="s">
        <v>82</v>
      </c>
      <c r="AY773" s="20" t="s">
        <v>177</v>
      </c>
      <c r="BE773" s="229">
        <f>IF(N773="základní",J773,0)</f>
        <v>0</v>
      </c>
      <c r="BF773" s="229">
        <f>IF(N773="snížená",J773,0)</f>
        <v>0</v>
      </c>
      <c r="BG773" s="229">
        <f>IF(N773="zákl. přenesená",J773,0)</f>
        <v>0</v>
      </c>
      <c r="BH773" s="229">
        <f>IF(N773="sníž. přenesená",J773,0)</f>
        <v>0</v>
      </c>
      <c r="BI773" s="229">
        <f>IF(N773="nulová",J773,0)</f>
        <v>0</v>
      </c>
      <c r="BJ773" s="20" t="s">
        <v>80</v>
      </c>
      <c r="BK773" s="229">
        <f>ROUND(I773*H773,2)</f>
        <v>0</v>
      </c>
      <c r="BL773" s="20" t="s">
        <v>184</v>
      </c>
      <c r="BM773" s="228" t="s">
        <v>1215</v>
      </c>
    </row>
    <row r="774" s="2" customFormat="1">
      <c r="A774" s="41"/>
      <c r="B774" s="42"/>
      <c r="C774" s="43"/>
      <c r="D774" s="230" t="s">
        <v>186</v>
      </c>
      <c r="E774" s="43"/>
      <c r="F774" s="231" t="s">
        <v>1214</v>
      </c>
      <c r="G774" s="43"/>
      <c r="H774" s="43"/>
      <c r="I774" s="232"/>
      <c r="J774" s="43"/>
      <c r="K774" s="43"/>
      <c r="L774" s="47"/>
      <c r="M774" s="233"/>
      <c r="N774" s="234"/>
      <c r="O774" s="87"/>
      <c r="P774" s="87"/>
      <c r="Q774" s="87"/>
      <c r="R774" s="87"/>
      <c r="S774" s="87"/>
      <c r="T774" s="88"/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T774" s="20" t="s">
        <v>186</v>
      </c>
      <c r="AU774" s="20" t="s">
        <v>82</v>
      </c>
    </row>
    <row r="775" s="2" customFormat="1" ht="16.5" customHeight="1">
      <c r="A775" s="41"/>
      <c r="B775" s="42"/>
      <c r="C775" s="217" t="s">
        <v>948</v>
      </c>
      <c r="D775" s="217" t="s">
        <v>179</v>
      </c>
      <c r="E775" s="218" t="s">
        <v>1216</v>
      </c>
      <c r="F775" s="219" t="s">
        <v>1217</v>
      </c>
      <c r="G775" s="220" t="s">
        <v>253</v>
      </c>
      <c r="H775" s="221">
        <v>0.40000000000000002</v>
      </c>
      <c r="I775" s="222"/>
      <c r="J775" s="223">
        <f>ROUND(I775*H775,2)</f>
        <v>0</v>
      </c>
      <c r="K775" s="219" t="s">
        <v>183</v>
      </c>
      <c r="L775" s="47"/>
      <c r="M775" s="224" t="s">
        <v>19</v>
      </c>
      <c r="N775" s="225" t="s">
        <v>43</v>
      </c>
      <c r="O775" s="87"/>
      <c r="P775" s="226">
        <f>O775*H775</f>
        <v>0</v>
      </c>
      <c r="Q775" s="226">
        <v>0</v>
      </c>
      <c r="R775" s="226">
        <f>Q775*H775</f>
        <v>0</v>
      </c>
      <c r="S775" s="226">
        <v>0</v>
      </c>
      <c r="T775" s="227">
        <f>S775*H775</f>
        <v>0</v>
      </c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R775" s="228" t="s">
        <v>184</v>
      </c>
      <c r="AT775" s="228" t="s">
        <v>179</v>
      </c>
      <c r="AU775" s="228" t="s">
        <v>82</v>
      </c>
      <c r="AY775" s="20" t="s">
        <v>177</v>
      </c>
      <c r="BE775" s="229">
        <f>IF(N775="základní",J775,0)</f>
        <v>0</v>
      </c>
      <c r="BF775" s="229">
        <f>IF(N775="snížená",J775,0)</f>
        <v>0</v>
      </c>
      <c r="BG775" s="229">
        <f>IF(N775="zákl. přenesená",J775,0)</f>
        <v>0</v>
      </c>
      <c r="BH775" s="229">
        <f>IF(N775="sníž. přenesená",J775,0)</f>
        <v>0</v>
      </c>
      <c r="BI775" s="229">
        <f>IF(N775="nulová",J775,0)</f>
        <v>0</v>
      </c>
      <c r="BJ775" s="20" t="s">
        <v>80</v>
      </c>
      <c r="BK775" s="229">
        <f>ROUND(I775*H775,2)</f>
        <v>0</v>
      </c>
      <c r="BL775" s="20" t="s">
        <v>184</v>
      </c>
      <c r="BM775" s="228" t="s">
        <v>1218</v>
      </c>
    </row>
    <row r="776" s="2" customFormat="1">
      <c r="A776" s="41"/>
      <c r="B776" s="42"/>
      <c r="C776" s="43"/>
      <c r="D776" s="230" t="s">
        <v>186</v>
      </c>
      <c r="E776" s="43"/>
      <c r="F776" s="231" t="s">
        <v>1219</v>
      </c>
      <c r="G776" s="43"/>
      <c r="H776" s="43"/>
      <c r="I776" s="232"/>
      <c r="J776" s="43"/>
      <c r="K776" s="43"/>
      <c r="L776" s="47"/>
      <c r="M776" s="233"/>
      <c r="N776" s="234"/>
      <c r="O776" s="87"/>
      <c r="P776" s="87"/>
      <c r="Q776" s="87"/>
      <c r="R776" s="87"/>
      <c r="S776" s="87"/>
      <c r="T776" s="88"/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T776" s="20" t="s">
        <v>186</v>
      </c>
      <c r="AU776" s="20" t="s">
        <v>82</v>
      </c>
    </row>
    <row r="777" s="12" customFormat="1" ht="22.8" customHeight="1">
      <c r="A777" s="12"/>
      <c r="B777" s="201"/>
      <c r="C777" s="202"/>
      <c r="D777" s="203" t="s">
        <v>71</v>
      </c>
      <c r="E777" s="215" t="s">
        <v>1220</v>
      </c>
      <c r="F777" s="215" t="s">
        <v>1221</v>
      </c>
      <c r="G777" s="202"/>
      <c r="H777" s="202"/>
      <c r="I777" s="205"/>
      <c r="J777" s="216">
        <f>BK777</f>
        <v>0</v>
      </c>
      <c r="K777" s="202"/>
      <c r="L777" s="207"/>
      <c r="M777" s="208"/>
      <c r="N777" s="209"/>
      <c r="O777" s="209"/>
      <c r="P777" s="210">
        <f>SUM(P778:P861)</f>
        <v>0</v>
      </c>
      <c r="Q777" s="209"/>
      <c r="R777" s="210">
        <f>SUM(R778:R861)</f>
        <v>0.00334864</v>
      </c>
      <c r="S777" s="209"/>
      <c r="T777" s="211">
        <f>SUM(T778:T861)</f>
        <v>0</v>
      </c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R777" s="212" t="s">
        <v>82</v>
      </c>
      <c r="AT777" s="213" t="s">
        <v>71</v>
      </c>
      <c r="AU777" s="213" t="s">
        <v>80</v>
      </c>
      <c r="AY777" s="212" t="s">
        <v>177</v>
      </c>
      <c r="BK777" s="214">
        <f>SUM(BK778:BK861)</f>
        <v>0</v>
      </c>
    </row>
    <row r="778" s="2" customFormat="1" ht="16.5" customHeight="1">
      <c r="A778" s="41"/>
      <c r="B778" s="42"/>
      <c r="C778" s="217" t="s">
        <v>1222</v>
      </c>
      <c r="D778" s="217" t="s">
        <v>179</v>
      </c>
      <c r="E778" s="218" t="s">
        <v>1223</v>
      </c>
      <c r="F778" s="219" t="s">
        <v>1224</v>
      </c>
      <c r="G778" s="220" t="s">
        <v>345</v>
      </c>
      <c r="H778" s="221">
        <v>103.14</v>
      </c>
      <c r="I778" s="222"/>
      <c r="J778" s="223">
        <f>ROUND(I778*H778,2)</f>
        <v>0</v>
      </c>
      <c r="K778" s="219" t="s">
        <v>196</v>
      </c>
      <c r="L778" s="47"/>
      <c r="M778" s="224" t="s">
        <v>19</v>
      </c>
      <c r="N778" s="225" t="s">
        <v>43</v>
      </c>
      <c r="O778" s="87"/>
      <c r="P778" s="226">
        <f>O778*H778</f>
        <v>0</v>
      </c>
      <c r="Q778" s="226">
        <v>0</v>
      </c>
      <c r="R778" s="226">
        <f>Q778*H778</f>
        <v>0</v>
      </c>
      <c r="S778" s="226">
        <v>0</v>
      </c>
      <c r="T778" s="227">
        <f>S778*H778</f>
        <v>0</v>
      </c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R778" s="228" t="s">
        <v>184</v>
      </c>
      <c r="AT778" s="228" t="s">
        <v>179</v>
      </c>
      <c r="AU778" s="228" t="s">
        <v>82</v>
      </c>
      <c r="AY778" s="20" t="s">
        <v>177</v>
      </c>
      <c r="BE778" s="229">
        <f>IF(N778="základní",J778,0)</f>
        <v>0</v>
      </c>
      <c r="BF778" s="229">
        <f>IF(N778="snížená",J778,0)</f>
        <v>0</v>
      </c>
      <c r="BG778" s="229">
        <f>IF(N778="zákl. přenesená",J778,0)</f>
        <v>0</v>
      </c>
      <c r="BH778" s="229">
        <f>IF(N778="sníž. přenesená",J778,0)</f>
        <v>0</v>
      </c>
      <c r="BI778" s="229">
        <f>IF(N778="nulová",J778,0)</f>
        <v>0</v>
      </c>
      <c r="BJ778" s="20" t="s">
        <v>80</v>
      </c>
      <c r="BK778" s="229">
        <f>ROUND(I778*H778,2)</f>
        <v>0</v>
      </c>
      <c r="BL778" s="20" t="s">
        <v>184</v>
      </c>
      <c r="BM778" s="228" t="s">
        <v>1225</v>
      </c>
    </row>
    <row r="779" s="2" customFormat="1">
      <c r="A779" s="41"/>
      <c r="B779" s="42"/>
      <c r="C779" s="43"/>
      <c r="D779" s="230" t="s">
        <v>186</v>
      </c>
      <c r="E779" s="43"/>
      <c r="F779" s="231" t="s">
        <v>1224</v>
      </c>
      <c r="G779" s="43"/>
      <c r="H779" s="43"/>
      <c r="I779" s="232"/>
      <c r="J779" s="43"/>
      <c r="K779" s="43"/>
      <c r="L779" s="47"/>
      <c r="M779" s="233"/>
      <c r="N779" s="234"/>
      <c r="O779" s="87"/>
      <c r="P779" s="87"/>
      <c r="Q779" s="87"/>
      <c r="R779" s="87"/>
      <c r="S779" s="87"/>
      <c r="T779" s="88"/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T779" s="20" t="s">
        <v>186</v>
      </c>
      <c r="AU779" s="20" t="s">
        <v>82</v>
      </c>
    </row>
    <row r="780" s="2" customFormat="1" ht="16.5" customHeight="1">
      <c r="A780" s="41"/>
      <c r="B780" s="42"/>
      <c r="C780" s="217" t="s">
        <v>953</v>
      </c>
      <c r="D780" s="217" t="s">
        <v>179</v>
      </c>
      <c r="E780" s="218" t="s">
        <v>1226</v>
      </c>
      <c r="F780" s="219" t="s">
        <v>1227</v>
      </c>
      <c r="G780" s="220" t="s">
        <v>182</v>
      </c>
      <c r="H780" s="221">
        <v>2.1699999999999999</v>
      </c>
      <c r="I780" s="222"/>
      <c r="J780" s="223">
        <f>ROUND(I780*H780,2)</f>
        <v>0</v>
      </c>
      <c r="K780" s="219" t="s">
        <v>183</v>
      </c>
      <c r="L780" s="47"/>
      <c r="M780" s="224" t="s">
        <v>19</v>
      </c>
      <c r="N780" s="225" t="s">
        <v>43</v>
      </c>
      <c r="O780" s="87"/>
      <c r="P780" s="226">
        <f>O780*H780</f>
        <v>0</v>
      </c>
      <c r="Q780" s="226">
        <v>0.00036999999999999999</v>
      </c>
      <c r="R780" s="226">
        <f>Q780*H780</f>
        <v>0.00080289999999999995</v>
      </c>
      <c r="S780" s="226">
        <v>0</v>
      </c>
      <c r="T780" s="227">
        <f>S780*H780</f>
        <v>0</v>
      </c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R780" s="228" t="s">
        <v>184</v>
      </c>
      <c r="AT780" s="228" t="s">
        <v>179</v>
      </c>
      <c r="AU780" s="228" t="s">
        <v>82</v>
      </c>
      <c r="AY780" s="20" t="s">
        <v>177</v>
      </c>
      <c r="BE780" s="229">
        <f>IF(N780="základní",J780,0)</f>
        <v>0</v>
      </c>
      <c r="BF780" s="229">
        <f>IF(N780="snížená",J780,0)</f>
        <v>0</v>
      </c>
      <c r="BG780" s="229">
        <f>IF(N780="zákl. přenesená",J780,0)</f>
        <v>0</v>
      </c>
      <c r="BH780" s="229">
        <f>IF(N780="sníž. přenesená",J780,0)</f>
        <v>0</v>
      </c>
      <c r="BI780" s="229">
        <f>IF(N780="nulová",J780,0)</f>
        <v>0</v>
      </c>
      <c r="BJ780" s="20" t="s">
        <v>80</v>
      </c>
      <c r="BK780" s="229">
        <f>ROUND(I780*H780,2)</f>
        <v>0</v>
      </c>
      <c r="BL780" s="20" t="s">
        <v>184</v>
      </c>
      <c r="BM780" s="228" t="s">
        <v>1228</v>
      </c>
    </row>
    <row r="781" s="2" customFormat="1">
      <c r="A781" s="41"/>
      <c r="B781" s="42"/>
      <c r="C781" s="43"/>
      <c r="D781" s="230" t="s">
        <v>186</v>
      </c>
      <c r="E781" s="43"/>
      <c r="F781" s="231" t="s">
        <v>1229</v>
      </c>
      <c r="G781" s="43"/>
      <c r="H781" s="43"/>
      <c r="I781" s="232"/>
      <c r="J781" s="43"/>
      <c r="K781" s="43"/>
      <c r="L781" s="47"/>
      <c r="M781" s="233"/>
      <c r="N781" s="234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186</v>
      </c>
      <c r="AU781" s="20" t="s">
        <v>82</v>
      </c>
    </row>
    <row r="782" s="14" customFormat="1">
      <c r="A782" s="14"/>
      <c r="B782" s="247"/>
      <c r="C782" s="248"/>
      <c r="D782" s="230" t="s">
        <v>188</v>
      </c>
      <c r="E782" s="249" t="s">
        <v>19</v>
      </c>
      <c r="F782" s="250" t="s">
        <v>1230</v>
      </c>
      <c r="G782" s="248"/>
      <c r="H782" s="249" t="s">
        <v>19</v>
      </c>
      <c r="I782" s="251"/>
      <c r="J782" s="248"/>
      <c r="K782" s="248"/>
      <c r="L782" s="252"/>
      <c r="M782" s="253"/>
      <c r="N782" s="254"/>
      <c r="O782" s="254"/>
      <c r="P782" s="254"/>
      <c r="Q782" s="254"/>
      <c r="R782" s="254"/>
      <c r="S782" s="254"/>
      <c r="T782" s="255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6" t="s">
        <v>188</v>
      </c>
      <c r="AU782" s="256" t="s">
        <v>82</v>
      </c>
      <c r="AV782" s="14" t="s">
        <v>80</v>
      </c>
      <c r="AW782" s="14" t="s">
        <v>33</v>
      </c>
      <c r="AX782" s="14" t="s">
        <v>72</v>
      </c>
      <c r="AY782" s="256" t="s">
        <v>177</v>
      </c>
    </row>
    <row r="783" s="13" customFormat="1">
      <c r="A783" s="13"/>
      <c r="B783" s="235"/>
      <c r="C783" s="236"/>
      <c r="D783" s="230" t="s">
        <v>188</v>
      </c>
      <c r="E783" s="237" t="s">
        <v>19</v>
      </c>
      <c r="F783" s="238" t="s">
        <v>1231</v>
      </c>
      <c r="G783" s="236"/>
      <c r="H783" s="239">
        <v>2.1699999999999999</v>
      </c>
      <c r="I783" s="240"/>
      <c r="J783" s="236"/>
      <c r="K783" s="236"/>
      <c r="L783" s="241"/>
      <c r="M783" s="242"/>
      <c r="N783" s="243"/>
      <c r="O783" s="243"/>
      <c r="P783" s="243"/>
      <c r="Q783" s="243"/>
      <c r="R783" s="243"/>
      <c r="S783" s="243"/>
      <c r="T783" s="244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5" t="s">
        <v>188</v>
      </c>
      <c r="AU783" s="245" t="s">
        <v>82</v>
      </c>
      <c r="AV783" s="13" t="s">
        <v>82</v>
      </c>
      <c r="AW783" s="13" t="s">
        <v>33</v>
      </c>
      <c r="AX783" s="13" t="s">
        <v>72</v>
      </c>
      <c r="AY783" s="245" t="s">
        <v>177</v>
      </c>
    </row>
    <row r="784" s="15" customFormat="1">
      <c r="A784" s="15"/>
      <c r="B784" s="257"/>
      <c r="C784" s="258"/>
      <c r="D784" s="230" t="s">
        <v>188</v>
      </c>
      <c r="E784" s="259" t="s">
        <v>19</v>
      </c>
      <c r="F784" s="260" t="s">
        <v>264</v>
      </c>
      <c r="G784" s="258"/>
      <c r="H784" s="261">
        <v>2.1699999999999999</v>
      </c>
      <c r="I784" s="262"/>
      <c r="J784" s="258"/>
      <c r="K784" s="258"/>
      <c r="L784" s="263"/>
      <c r="M784" s="264"/>
      <c r="N784" s="265"/>
      <c r="O784" s="265"/>
      <c r="P784" s="265"/>
      <c r="Q784" s="265"/>
      <c r="R784" s="265"/>
      <c r="S784" s="265"/>
      <c r="T784" s="266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67" t="s">
        <v>188</v>
      </c>
      <c r="AU784" s="267" t="s">
        <v>82</v>
      </c>
      <c r="AV784" s="15" t="s">
        <v>184</v>
      </c>
      <c r="AW784" s="15" t="s">
        <v>33</v>
      </c>
      <c r="AX784" s="15" t="s">
        <v>80</v>
      </c>
      <c r="AY784" s="267" t="s">
        <v>177</v>
      </c>
    </row>
    <row r="785" s="2" customFormat="1" ht="16.5" customHeight="1">
      <c r="A785" s="41"/>
      <c r="B785" s="42"/>
      <c r="C785" s="292" t="s">
        <v>1232</v>
      </c>
      <c r="D785" s="292" t="s">
        <v>450</v>
      </c>
      <c r="E785" s="293" t="s">
        <v>1233</v>
      </c>
      <c r="F785" s="294" t="s">
        <v>1234</v>
      </c>
      <c r="G785" s="295" t="s">
        <v>195</v>
      </c>
      <c r="H785" s="296">
        <v>1</v>
      </c>
      <c r="I785" s="297"/>
      <c r="J785" s="298">
        <f>ROUND(I785*H785,2)</f>
        <v>0</v>
      </c>
      <c r="K785" s="294" t="s">
        <v>196</v>
      </c>
      <c r="L785" s="299"/>
      <c r="M785" s="300" t="s">
        <v>19</v>
      </c>
      <c r="N785" s="301" t="s">
        <v>43</v>
      </c>
      <c r="O785" s="87"/>
      <c r="P785" s="226">
        <f>O785*H785</f>
        <v>0</v>
      </c>
      <c r="Q785" s="226">
        <v>0</v>
      </c>
      <c r="R785" s="226">
        <f>Q785*H785</f>
        <v>0</v>
      </c>
      <c r="S785" s="226">
        <v>0</v>
      </c>
      <c r="T785" s="227">
        <f>S785*H785</f>
        <v>0</v>
      </c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R785" s="228" t="s">
        <v>197</v>
      </c>
      <c r="AT785" s="228" t="s">
        <v>450</v>
      </c>
      <c r="AU785" s="228" t="s">
        <v>82</v>
      </c>
      <c r="AY785" s="20" t="s">
        <v>177</v>
      </c>
      <c r="BE785" s="229">
        <f>IF(N785="základní",J785,0)</f>
        <v>0</v>
      </c>
      <c r="BF785" s="229">
        <f>IF(N785="snížená",J785,0)</f>
        <v>0</v>
      </c>
      <c r="BG785" s="229">
        <f>IF(N785="zákl. přenesená",J785,0)</f>
        <v>0</v>
      </c>
      <c r="BH785" s="229">
        <f>IF(N785="sníž. přenesená",J785,0)</f>
        <v>0</v>
      </c>
      <c r="BI785" s="229">
        <f>IF(N785="nulová",J785,0)</f>
        <v>0</v>
      </c>
      <c r="BJ785" s="20" t="s">
        <v>80</v>
      </c>
      <c r="BK785" s="229">
        <f>ROUND(I785*H785,2)</f>
        <v>0</v>
      </c>
      <c r="BL785" s="20" t="s">
        <v>184</v>
      </c>
      <c r="BM785" s="228" t="s">
        <v>1235</v>
      </c>
    </row>
    <row r="786" s="2" customFormat="1">
      <c r="A786" s="41"/>
      <c r="B786" s="42"/>
      <c r="C786" s="43"/>
      <c r="D786" s="230" t="s">
        <v>186</v>
      </c>
      <c r="E786" s="43"/>
      <c r="F786" s="231" t="s">
        <v>1234</v>
      </c>
      <c r="G786" s="43"/>
      <c r="H786" s="43"/>
      <c r="I786" s="232"/>
      <c r="J786" s="43"/>
      <c r="K786" s="43"/>
      <c r="L786" s="47"/>
      <c r="M786" s="233"/>
      <c r="N786" s="234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T786" s="20" t="s">
        <v>186</v>
      </c>
      <c r="AU786" s="20" t="s">
        <v>82</v>
      </c>
    </row>
    <row r="787" s="2" customFormat="1" ht="16.5" customHeight="1">
      <c r="A787" s="41"/>
      <c r="B787" s="42"/>
      <c r="C787" s="292" t="s">
        <v>1236</v>
      </c>
      <c r="D787" s="292" t="s">
        <v>450</v>
      </c>
      <c r="E787" s="293" t="s">
        <v>1237</v>
      </c>
      <c r="F787" s="294" t="s">
        <v>1238</v>
      </c>
      <c r="G787" s="295" t="s">
        <v>195</v>
      </c>
      <c r="H787" s="296">
        <v>1</v>
      </c>
      <c r="I787" s="297"/>
      <c r="J787" s="298">
        <f>ROUND(I787*H787,2)</f>
        <v>0</v>
      </c>
      <c r="K787" s="294" t="s">
        <v>196</v>
      </c>
      <c r="L787" s="299"/>
      <c r="M787" s="300" t="s">
        <v>19</v>
      </c>
      <c r="N787" s="301" t="s">
        <v>43</v>
      </c>
      <c r="O787" s="87"/>
      <c r="P787" s="226">
        <f>O787*H787</f>
        <v>0</v>
      </c>
      <c r="Q787" s="226">
        <v>0</v>
      </c>
      <c r="R787" s="226">
        <f>Q787*H787</f>
        <v>0</v>
      </c>
      <c r="S787" s="226">
        <v>0</v>
      </c>
      <c r="T787" s="227">
        <f>S787*H787</f>
        <v>0</v>
      </c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R787" s="228" t="s">
        <v>197</v>
      </c>
      <c r="AT787" s="228" t="s">
        <v>450</v>
      </c>
      <c r="AU787" s="228" t="s">
        <v>82</v>
      </c>
      <c r="AY787" s="20" t="s">
        <v>177</v>
      </c>
      <c r="BE787" s="229">
        <f>IF(N787="základní",J787,0)</f>
        <v>0</v>
      </c>
      <c r="BF787" s="229">
        <f>IF(N787="snížená",J787,0)</f>
        <v>0</v>
      </c>
      <c r="BG787" s="229">
        <f>IF(N787="zákl. přenesená",J787,0)</f>
        <v>0</v>
      </c>
      <c r="BH787" s="229">
        <f>IF(N787="sníž. přenesená",J787,0)</f>
        <v>0</v>
      </c>
      <c r="BI787" s="229">
        <f>IF(N787="nulová",J787,0)</f>
        <v>0</v>
      </c>
      <c r="BJ787" s="20" t="s">
        <v>80</v>
      </c>
      <c r="BK787" s="229">
        <f>ROUND(I787*H787,2)</f>
        <v>0</v>
      </c>
      <c r="BL787" s="20" t="s">
        <v>184</v>
      </c>
      <c r="BM787" s="228" t="s">
        <v>1239</v>
      </c>
    </row>
    <row r="788" s="2" customFormat="1">
      <c r="A788" s="41"/>
      <c r="B788" s="42"/>
      <c r="C788" s="43"/>
      <c r="D788" s="230" t="s">
        <v>186</v>
      </c>
      <c r="E788" s="43"/>
      <c r="F788" s="231" t="s">
        <v>1238</v>
      </c>
      <c r="G788" s="43"/>
      <c r="H788" s="43"/>
      <c r="I788" s="232"/>
      <c r="J788" s="43"/>
      <c r="K788" s="43"/>
      <c r="L788" s="47"/>
      <c r="M788" s="233"/>
      <c r="N788" s="234"/>
      <c r="O788" s="87"/>
      <c r="P788" s="87"/>
      <c r="Q788" s="87"/>
      <c r="R788" s="87"/>
      <c r="S788" s="87"/>
      <c r="T788" s="88"/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T788" s="20" t="s">
        <v>186</v>
      </c>
      <c r="AU788" s="20" t="s">
        <v>82</v>
      </c>
    </row>
    <row r="789" s="2" customFormat="1" ht="16.5" customHeight="1">
      <c r="A789" s="41"/>
      <c r="B789" s="42"/>
      <c r="C789" s="217" t="s">
        <v>1240</v>
      </c>
      <c r="D789" s="217" t="s">
        <v>179</v>
      </c>
      <c r="E789" s="218" t="s">
        <v>1241</v>
      </c>
      <c r="F789" s="219" t="s">
        <v>1242</v>
      </c>
      <c r="G789" s="220" t="s">
        <v>182</v>
      </c>
      <c r="H789" s="221">
        <v>2.2799999999999998</v>
      </c>
      <c r="I789" s="222"/>
      <c r="J789" s="223">
        <f>ROUND(I789*H789,2)</f>
        <v>0</v>
      </c>
      <c r="K789" s="219" t="s">
        <v>183</v>
      </c>
      <c r="L789" s="47"/>
      <c r="M789" s="224" t="s">
        <v>19</v>
      </c>
      <c r="N789" s="225" t="s">
        <v>43</v>
      </c>
      <c r="O789" s="87"/>
      <c r="P789" s="226">
        <f>O789*H789</f>
        <v>0</v>
      </c>
      <c r="Q789" s="226">
        <v>0.00033</v>
      </c>
      <c r="R789" s="226">
        <f>Q789*H789</f>
        <v>0.00075239999999999997</v>
      </c>
      <c r="S789" s="226">
        <v>0</v>
      </c>
      <c r="T789" s="227">
        <f>S789*H789</f>
        <v>0</v>
      </c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R789" s="228" t="s">
        <v>184</v>
      </c>
      <c r="AT789" s="228" t="s">
        <v>179</v>
      </c>
      <c r="AU789" s="228" t="s">
        <v>82</v>
      </c>
      <c r="AY789" s="20" t="s">
        <v>177</v>
      </c>
      <c r="BE789" s="229">
        <f>IF(N789="základní",J789,0)</f>
        <v>0</v>
      </c>
      <c r="BF789" s="229">
        <f>IF(N789="snížená",J789,0)</f>
        <v>0</v>
      </c>
      <c r="BG789" s="229">
        <f>IF(N789="zákl. přenesená",J789,0)</f>
        <v>0</v>
      </c>
      <c r="BH789" s="229">
        <f>IF(N789="sníž. přenesená",J789,0)</f>
        <v>0</v>
      </c>
      <c r="BI789" s="229">
        <f>IF(N789="nulová",J789,0)</f>
        <v>0</v>
      </c>
      <c r="BJ789" s="20" t="s">
        <v>80</v>
      </c>
      <c r="BK789" s="229">
        <f>ROUND(I789*H789,2)</f>
        <v>0</v>
      </c>
      <c r="BL789" s="20" t="s">
        <v>184</v>
      </c>
      <c r="BM789" s="228" t="s">
        <v>1243</v>
      </c>
    </row>
    <row r="790" s="2" customFormat="1">
      <c r="A790" s="41"/>
      <c r="B790" s="42"/>
      <c r="C790" s="43"/>
      <c r="D790" s="230" t="s">
        <v>186</v>
      </c>
      <c r="E790" s="43"/>
      <c r="F790" s="231" t="s">
        <v>1244</v>
      </c>
      <c r="G790" s="43"/>
      <c r="H790" s="43"/>
      <c r="I790" s="232"/>
      <c r="J790" s="43"/>
      <c r="K790" s="43"/>
      <c r="L790" s="47"/>
      <c r="M790" s="233"/>
      <c r="N790" s="234"/>
      <c r="O790" s="87"/>
      <c r="P790" s="87"/>
      <c r="Q790" s="87"/>
      <c r="R790" s="87"/>
      <c r="S790" s="87"/>
      <c r="T790" s="88"/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T790" s="20" t="s">
        <v>186</v>
      </c>
      <c r="AU790" s="20" t="s">
        <v>82</v>
      </c>
    </row>
    <row r="791" s="2" customFormat="1">
      <c r="A791" s="41"/>
      <c r="B791" s="42"/>
      <c r="C791" s="43"/>
      <c r="D791" s="230" t="s">
        <v>239</v>
      </c>
      <c r="E791" s="43"/>
      <c r="F791" s="246" t="s">
        <v>1245</v>
      </c>
      <c r="G791" s="43"/>
      <c r="H791" s="43"/>
      <c r="I791" s="232"/>
      <c r="J791" s="43"/>
      <c r="K791" s="43"/>
      <c r="L791" s="47"/>
      <c r="M791" s="233"/>
      <c r="N791" s="234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T791" s="20" t="s">
        <v>239</v>
      </c>
      <c r="AU791" s="20" t="s">
        <v>82</v>
      </c>
    </row>
    <row r="792" s="14" customFormat="1">
      <c r="A792" s="14"/>
      <c r="B792" s="247"/>
      <c r="C792" s="248"/>
      <c r="D792" s="230" t="s">
        <v>188</v>
      </c>
      <c r="E792" s="249" t="s">
        <v>19</v>
      </c>
      <c r="F792" s="250" t="s">
        <v>1246</v>
      </c>
      <c r="G792" s="248"/>
      <c r="H792" s="249" t="s">
        <v>19</v>
      </c>
      <c r="I792" s="251"/>
      <c r="J792" s="248"/>
      <c r="K792" s="248"/>
      <c r="L792" s="252"/>
      <c r="M792" s="253"/>
      <c r="N792" s="254"/>
      <c r="O792" s="254"/>
      <c r="P792" s="254"/>
      <c r="Q792" s="254"/>
      <c r="R792" s="254"/>
      <c r="S792" s="254"/>
      <c r="T792" s="255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6" t="s">
        <v>188</v>
      </c>
      <c r="AU792" s="256" t="s">
        <v>82</v>
      </c>
      <c r="AV792" s="14" t="s">
        <v>80</v>
      </c>
      <c r="AW792" s="14" t="s">
        <v>33</v>
      </c>
      <c r="AX792" s="14" t="s">
        <v>72</v>
      </c>
      <c r="AY792" s="256" t="s">
        <v>177</v>
      </c>
    </row>
    <row r="793" s="13" customFormat="1">
      <c r="A793" s="13"/>
      <c r="B793" s="235"/>
      <c r="C793" s="236"/>
      <c r="D793" s="230" t="s">
        <v>188</v>
      </c>
      <c r="E793" s="237" t="s">
        <v>19</v>
      </c>
      <c r="F793" s="238" t="s">
        <v>1247</v>
      </c>
      <c r="G793" s="236"/>
      <c r="H793" s="239">
        <v>2.2799999999999998</v>
      </c>
      <c r="I793" s="240"/>
      <c r="J793" s="236"/>
      <c r="K793" s="236"/>
      <c r="L793" s="241"/>
      <c r="M793" s="242"/>
      <c r="N793" s="243"/>
      <c r="O793" s="243"/>
      <c r="P793" s="243"/>
      <c r="Q793" s="243"/>
      <c r="R793" s="243"/>
      <c r="S793" s="243"/>
      <c r="T793" s="244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5" t="s">
        <v>188</v>
      </c>
      <c r="AU793" s="245" t="s">
        <v>82</v>
      </c>
      <c r="AV793" s="13" t="s">
        <v>82</v>
      </c>
      <c r="AW793" s="13" t="s">
        <v>33</v>
      </c>
      <c r="AX793" s="13" t="s">
        <v>72</v>
      </c>
      <c r="AY793" s="245" t="s">
        <v>177</v>
      </c>
    </row>
    <row r="794" s="15" customFormat="1">
      <c r="A794" s="15"/>
      <c r="B794" s="257"/>
      <c r="C794" s="258"/>
      <c r="D794" s="230" t="s">
        <v>188</v>
      </c>
      <c r="E794" s="259" t="s">
        <v>19</v>
      </c>
      <c r="F794" s="260" t="s">
        <v>264</v>
      </c>
      <c r="G794" s="258"/>
      <c r="H794" s="261">
        <v>2.2799999999999998</v>
      </c>
      <c r="I794" s="262"/>
      <c r="J794" s="258"/>
      <c r="K794" s="258"/>
      <c r="L794" s="263"/>
      <c r="M794" s="264"/>
      <c r="N794" s="265"/>
      <c r="O794" s="265"/>
      <c r="P794" s="265"/>
      <c r="Q794" s="265"/>
      <c r="R794" s="265"/>
      <c r="S794" s="265"/>
      <c r="T794" s="266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67" t="s">
        <v>188</v>
      </c>
      <c r="AU794" s="267" t="s">
        <v>82</v>
      </c>
      <c r="AV794" s="15" t="s">
        <v>184</v>
      </c>
      <c r="AW794" s="15" t="s">
        <v>33</v>
      </c>
      <c r="AX794" s="15" t="s">
        <v>80</v>
      </c>
      <c r="AY794" s="267" t="s">
        <v>177</v>
      </c>
    </row>
    <row r="795" s="2" customFormat="1" ht="16.5" customHeight="1">
      <c r="A795" s="41"/>
      <c r="B795" s="42"/>
      <c r="C795" s="292" t="s">
        <v>1248</v>
      </c>
      <c r="D795" s="292" t="s">
        <v>450</v>
      </c>
      <c r="E795" s="293" t="s">
        <v>1246</v>
      </c>
      <c r="F795" s="294" t="s">
        <v>1249</v>
      </c>
      <c r="G795" s="295" t="s">
        <v>195</v>
      </c>
      <c r="H795" s="296">
        <v>1</v>
      </c>
      <c r="I795" s="297"/>
      <c r="J795" s="298">
        <f>ROUND(I795*H795,2)</f>
        <v>0</v>
      </c>
      <c r="K795" s="294" t="s">
        <v>196</v>
      </c>
      <c r="L795" s="299"/>
      <c r="M795" s="300" t="s">
        <v>19</v>
      </c>
      <c r="N795" s="301" t="s">
        <v>43</v>
      </c>
      <c r="O795" s="87"/>
      <c r="P795" s="226">
        <f>O795*H795</f>
        <v>0</v>
      </c>
      <c r="Q795" s="226">
        <v>0</v>
      </c>
      <c r="R795" s="226">
        <f>Q795*H795</f>
        <v>0</v>
      </c>
      <c r="S795" s="226">
        <v>0</v>
      </c>
      <c r="T795" s="227">
        <f>S795*H795</f>
        <v>0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28" t="s">
        <v>197</v>
      </c>
      <c r="AT795" s="228" t="s">
        <v>450</v>
      </c>
      <c r="AU795" s="228" t="s">
        <v>82</v>
      </c>
      <c r="AY795" s="20" t="s">
        <v>177</v>
      </c>
      <c r="BE795" s="229">
        <f>IF(N795="základní",J795,0)</f>
        <v>0</v>
      </c>
      <c r="BF795" s="229">
        <f>IF(N795="snížená",J795,0)</f>
        <v>0</v>
      </c>
      <c r="BG795" s="229">
        <f>IF(N795="zákl. přenesená",J795,0)</f>
        <v>0</v>
      </c>
      <c r="BH795" s="229">
        <f>IF(N795="sníž. přenesená",J795,0)</f>
        <v>0</v>
      </c>
      <c r="BI795" s="229">
        <f>IF(N795="nulová",J795,0)</f>
        <v>0</v>
      </c>
      <c r="BJ795" s="20" t="s">
        <v>80</v>
      </c>
      <c r="BK795" s="229">
        <f>ROUND(I795*H795,2)</f>
        <v>0</v>
      </c>
      <c r="BL795" s="20" t="s">
        <v>184</v>
      </c>
      <c r="BM795" s="228" t="s">
        <v>1250</v>
      </c>
    </row>
    <row r="796" s="2" customFormat="1">
      <c r="A796" s="41"/>
      <c r="B796" s="42"/>
      <c r="C796" s="43"/>
      <c r="D796" s="230" t="s">
        <v>186</v>
      </c>
      <c r="E796" s="43"/>
      <c r="F796" s="231" t="s">
        <v>1249</v>
      </c>
      <c r="G796" s="43"/>
      <c r="H796" s="43"/>
      <c r="I796" s="232"/>
      <c r="J796" s="43"/>
      <c r="K796" s="43"/>
      <c r="L796" s="47"/>
      <c r="M796" s="233"/>
      <c r="N796" s="234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186</v>
      </c>
      <c r="AU796" s="20" t="s">
        <v>82</v>
      </c>
    </row>
    <row r="797" s="2" customFormat="1" ht="21.75" customHeight="1">
      <c r="A797" s="41"/>
      <c r="B797" s="42"/>
      <c r="C797" s="217" t="s">
        <v>1251</v>
      </c>
      <c r="D797" s="217" t="s">
        <v>179</v>
      </c>
      <c r="E797" s="218" t="s">
        <v>1252</v>
      </c>
      <c r="F797" s="219" t="s">
        <v>1253</v>
      </c>
      <c r="G797" s="220" t="s">
        <v>182</v>
      </c>
      <c r="H797" s="221">
        <v>6.6420000000000003</v>
      </c>
      <c r="I797" s="222"/>
      <c r="J797" s="223">
        <f>ROUND(I797*H797,2)</f>
        <v>0</v>
      </c>
      <c r="K797" s="219" t="s">
        <v>183</v>
      </c>
      <c r="L797" s="47"/>
      <c r="M797" s="224" t="s">
        <v>19</v>
      </c>
      <c r="N797" s="225" t="s">
        <v>43</v>
      </c>
      <c r="O797" s="87"/>
      <c r="P797" s="226">
        <f>O797*H797</f>
        <v>0</v>
      </c>
      <c r="Q797" s="226">
        <v>0.00027</v>
      </c>
      <c r="R797" s="226">
        <f>Q797*H797</f>
        <v>0.00179334</v>
      </c>
      <c r="S797" s="226">
        <v>0</v>
      </c>
      <c r="T797" s="227">
        <f>S797*H797</f>
        <v>0</v>
      </c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R797" s="228" t="s">
        <v>184</v>
      </c>
      <c r="AT797" s="228" t="s">
        <v>179</v>
      </c>
      <c r="AU797" s="228" t="s">
        <v>82</v>
      </c>
      <c r="AY797" s="20" t="s">
        <v>177</v>
      </c>
      <c r="BE797" s="229">
        <f>IF(N797="základní",J797,0)</f>
        <v>0</v>
      </c>
      <c r="BF797" s="229">
        <f>IF(N797="snížená",J797,0)</f>
        <v>0</v>
      </c>
      <c r="BG797" s="229">
        <f>IF(N797="zákl. přenesená",J797,0)</f>
        <v>0</v>
      </c>
      <c r="BH797" s="229">
        <f>IF(N797="sníž. přenesená",J797,0)</f>
        <v>0</v>
      </c>
      <c r="BI797" s="229">
        <f>IF(N797="nulová",J797,0)</f>
        <v>0</v>
      </c>
      <c r="BJ797" s="20" t="s">
        <v>80</v>
      </c>
      <c r="BK797" s="229">
        <f>ROUND(I797*H797,2)</f>
        <v>0</v>
      </c>
      <c r="BL797" s="20" t="s">
        <v>184</v>
      </c>
      <c r="BM797" s="228" t="s">
        <v>1254</v>
      </c>
    </row>
    <row r="798" s="2" customFormat="1">
      <c r="A798" s="41"/>
      <c r="B798" s="42"/>
      <c r="C798" s="43"/>
      <c r="D798" s="230" t="s">
        <v>186</v>
      </c>
      <c r="E798" s="43"/>
      <c r="F798" s="231" t="s">
        <v>1255</v>
      </c>
      <c r="G798" s="43"/>
      <c r="H798" s="43"/>
      <c r="I798" s="232"/>
      <c r="J798" s="43"/>
      <c r="K798" s="43"/>
      <c r="L798" s="47"/>
      <c r="M798" s="233"/>
      <c r="N798" s="234"/>
      <c r="O798" s="87"/>
      <c r="P798" s="87"/>
      <c r="Q798" s="87"/>
      <c r="R798" s="87"/>
      <c r="S798" s="87"/>
      <c r="T798" s="88"/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T798" s="20" t="s">
        <v>186</v>
      </c>
      <c r="AU798" s="20" t="s">
        <v>82</v>
      </c>
    </row>
    <row r="799" s="2" customFormat="1">
      <c r="A799" s="41"/>
      <c r="B799" s="42"/>
      <c r="C799" s="43"/>
      <c r="D799" s="230" t="s">
        <v>239</v>
      </c>
      <c r="E799" s="43"/>
      <c r="F799" s="246" t="s">
        <v>1256</v>
      </c>
      <c r="G799" s="43"/>
      <c r="H799" s="43"/>
      <c r="I799" s="232"/>
      <c r="J799" s="43"/>
      <c r="K799" s="43"/>
      <c r="L799" s="47"/>
      <c r="M799" s="233"/>
      <c r="N799" s="234"/>
      <c r="O799" s="87"/>
      <c r="P799" s="87"/>
      <c r="Q799" s="87"/>
      <c r="R799" s="87"/>
      <c r="S799" s="87"/>
      <c r="T799" s="88"/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T799" s="20" t="s">
        <v>239</v>
      </c>
      <c r="AU799" s="20" t="s">
        <v>82</v>
      </c>
    </row>
    <row r="800" s="14" customFormat="1">
      <c r="A800" s="14"/>
      <c r="B800" s="247"/>
      <c r="C800" s="248"/>
      <c r="D800" s="230" t="s">
        <v>188</v>
      </c>
      <c r="E800" s="249" t="s">
        <v>19</v>
      </c>
      <c r="F800" s="250" t="s">
        <v>1257</v>
      </c>
      <c r="G800" s="248"/>
      <c r="H800" s="249" t="s">
        <v>19</v>
      </c>
      <c r="I800" s="251"/>
      <c r="J800" s="248"/>
      <c r="K800" s="248"/>
      <c r="L800" s="252"/>
      <c r="M800" s="253"/>
      <c r="N800" s="254"/>
      <c r="O800" s="254"/>
      <c r="P800" s="254"/>
      <c r="Q800" s="254"/>
      <c r="R800" s="254"/>
      <c r="S800" s="254"/>
      <c r="T800" s="255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6" t="s">
        <v>188</v>
      </c>
      <c r="AU800" s="256" t="s">
        <v>82</v>
      </c>
      <c r="AV800" s="14" t="s">
        <v>80</v>
      </c>
      <c r="AW800" s="14" t="s">
        <v>33</v>
      </c>
      <c r="AX800" s="14" t="s">
        <v>72</v>
      </c>
      <c r="AY800" s="256" t="s">
        <v>177</v>
      </c>
    </row>
    <row r="801" s="13" customFormat="1">
      <c r="A801" s="13"/>
      <c r="B801" s="235"/>
      <c r="C801" s="236"/>
      <c r="D801" s="230" t="s">
        <v>188</v>
      </c>
      <c r="E801" s="237" t="s">
        <v>19</v>
      </c>
      <c r="F801" s="238" t="s">
        <v>1258</v>
      </c>
      <c r="G801" s="236"/>
      <c r="H801" s="239">
        <v>6.6420000000000003</v>
      </c>
      <c r="I801" s="240"/>
      <c r="J801" s="236"/>
      <c r="K801" s="236"/>
      <c r="L801" s="241"/>
      <c r="M801" s="242"/>
      <c r="N801" s="243"/>
      <c r="O801" s="243"/>
      <c r="P801" s="243"/>
      <c r="Q801" s="243"/>
      <c r="R801" s="243"/>
      <c r="S801" s="243"/>
      <c r="T801" s="244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5" t="s">
        <v>188</v>
      </c>
      <c r="AU801" s="245" t="s">
        <v>82</v>
      </c>
      <c r="AV801" s="13" t="s">
        <v>82</v>
      </c>
      <c r="AW801" s="13" t="s">
        <v>33</v>
      </c>
      <c r="AX801" s="13" t="s">
        <v>72</v>
      </c>
      <c r="AY801" s="245" t="s">
        <v>177</v>
      </c>
    </row>
    <row r="802" s="15" customFormat="1">
      <c r="A802" s="15"/>
      <c r="B802" s="257"/>
      <c r="C802" s="258"/>
      <c r="D802" s="230" t="s">
        <v>188</v>
      </c>
      <c r="E802" s="259" t="s">
        <v>19</v>
      </c>
      <c r="F802" s="260" t="s">
        <v>264</v>
      </c>
      <c r="G802" s="258"/>
      <c r="H802" s="261">
        <v>6.6420000000000003</v>
      </c>
      <c r="I802" s="262"/>
      <c r="J802" s="258"/>
      <c r="K802" s="258"/>
      <c r="L802" s="263"/>
      <c r="M802" s="264"/>
      <c r="N802" s="265"/>
      <c r="O802" s="265"/>
      <c r="P802" s="265"/>
      <c r="Q802" s="265"/>
      <c r="R802" s="265"/>
      <c r="S802" s="265"/>
      <c r="T802" s="266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67" t="s">
        <v>188</v>
      </c>
      <c r="AU802" s="267" t="s">
        <v>82</v>
      </c>
      <c r="AV802" s="15" t="s">
        <v>184</v>
      </c>
      <c r="AW802" s="15" t="s">
        <v>33</v>
      </c>
      <c r="AX802" s="15" t="s">
        <v>80</v>
      </c>
      <c r="AY802" s="267" t="s">
        <v>177</v>
      </c>
    </row>
    <row r="803" s="2" customFormat="1" ht="16.5" customHeight="1">
      <c r="A803" s="41"/>
      <c r="B803" s="42"/>
      <c r="C803" s="292" t="s">
        <v>1259</v>
      </c>
      <c r="D803" s="292" t="s">
        <v>450</v>
      </c>
      <c r="E803" s="293" t="s">
        <v>1260</v>
      </c>
      <c r="F803" s="294" t="s">
        <v>1261</v>
      </c>
      <c r="G803" s="295" t="s">
        <v>1262</v>
      </c>
      <c r="H803" s="296">
        <v>1</v>
      </c>
      <c r="I803" s="297"/>
      <c r="J803" s="298">
        <f>ROUND(I803*H803,2)</f>
        <v>0</v>
      </c>
      <c r="K803" s="294" t="s">
        <v>196</v>
      </c>
      <c r="L803" s="299"/>
      <c r="M803" s="300" t="s">
        <v>19</v>
      </c>
      <c r="N803" s="301" t="s">
        <v>43</v>
      </c>
      <c r="O803" s="87"/>
      <c r="P803" s="226">
        <f>O803*H803</f>
        <v>0</v>
      </c>
      <c r="Q803" s="226">
        <v>0</v>
      </c>
      <c r="R803" s="226">
        <f>Q803*H803</f>
        <v>0</v>
      </c>
      <c r="S803" s="226">
        <v>0</v>
      </c>
      <c r="T803" s="227">
        <f>S803*H803</f>
        <v>0</v>
      </c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R803" s="228" t="s">
        <v>197</v>
      </c>
      <c r="AT803" s="228" t="s">
        <v>450</v>
      </c>
      <c r="AU803" s="228" t="s">
        <v>82</v>
      </c>
      <c r="AY803" s="20" t="s">
        <v>177</v>
      </c>
      <c r="BE803" s="229">
        <f>IF(N803="základní",J803,0)</f>
        <v>0</v>
      </c>
      <c r="BF803" s="229">
        <f>IF(N803="snížená",J803,0)</f>
        <v>0</v>
      </c>
      <c r="BG803" s="229">
        <f>IF(N803="zákl. přenesená",J803,0)</f>
        <v>0</v>
      </c>
      <c r="BH803" s="229">
        <f>IF(N803="sníž. přenesená",J803,0)</f>
        <v>0</v>
      </c>
      <c r="BI803" s="229">
        <f>IF(N803="nulová",J803,0)</f>
        <v>0</v>
      </c>
      <c r="BJ803" s="20" t="s">
        <v>80</v>
      </c>
      <c r="BK803" s="229">
        <f>ROUND(I803*H803,2)</f>
        <v>0</v>
      </c>
      <c r="BL803" s="20" t="s">
        <v>184</v>
      </c>
      <c r="BM803" s="228" t="s">
        <v>1263</v>
      </c>
    </row>
    <row r="804" s="2" customFormat="1">
      <c r="A804" s="41"/>
      <c r="B804" s="42"/>
      <c r="C804" s="43"/>
      <c r="D804" s="230" t="s">
        <v>186</v>
      </c>
      <c r="E804" s="43"/>
      <c r="F804" s="231" t="s">
        <v>1261</v>
      </c>
      <c r="G804" s="43"/>
      <c r="H804" s="43"/>
      <c r="I804" s="232"/>
      <c r="J804" s="43"/>
      <c r="K804" s="43"/>
      <c r="L804" s="47"/>
      <c r="M804" s="233"/>
      <c r="N804" s="234"/>
      <c r="O804" s="87"/>
      <c r="P804" s="87"/>
      <c r="Q804" s="87"/>
      <c r="R804" s="87"/>
      <c r="S804" s="87"/>
      <c r="T804" s="88"/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T804" s="20" t="s">
        <v>186</v>
      </c>
      <c r="AU804" s="20" t="s">
        <v>82</v>
      </c>
    </row>
    <row r="805" s="2" customFormat="1" ht="16.5" customHeight="1">
      <c r="A805" s="41"/>
      <c r="B805" s="42"/>
      <c r="C805" s="292" t="s">
        <v>1264</v>
      </c>
      <c r="D805" s="292" t="s">
        <v>450</v>
      </c>
      <c r="E805" s="293" t="s">
        <v>1265</v>
      </c>
      <c r="F805" s="294" t="s">
        <v>1266</v>
      </c>
      <c r="G805" s="295" t="s">
        <v>1262</v>
      </c>
      <c r="H805" s="296">
        <v>1</v>
      </c>
      <c r="I805" s="297"/>
      <c r="J805" s="298">
        <f>ROUND(I805*H805,2)</f>
        <v>0</v>
      </c>
      <c r="K805" s="294" t="s">
        <v>196</v>
      </c>
      <c r="L805" s="299"/>
      <c r="M805" s="300" t="s">
        <v>19</v>
      </c>
      <c r="N805" s="301" t="s">
        <v>43</v>
      </c>
      <c r="O805" s="87"/>
      <c r="P805" s="226">
        <f>O805*H805</f>
        <v>0</v>
      </c>
      <c r="Q805" s="226">
        <v>0</v>
      </c>
      <c r="R805" s="226">
        <f>Q805*H805</f>
        <v>0</v>
      </c>
      <c r="S805" s="226">
        <v>0</v>
      </c>
      <c r="T805" s="227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228" t="s">
        <v>197</v>
      </c>
      <c r="AT805" s="228" t="s">
        <v>450</v>
      </c>
      <c r="AU805" s="228" t="s">
        <v>82</v>
      </c>
      <c r="AY805" s="20" t="s">
        <v>177</v>
      </c>
      <c r="BE805" s="229">
        <f>IF(N805="základní",J805,0)</f>
        <v>0</v>
      </c>
      <c r="BF805" s="229">
        <f>IF(N805="snížená",J805,0)</f>
        <v>0</v>
      </c>
      <c r="BG805" s="229">
        <f>IF(N805="zákl. přenesená",J805,0)</f>
        <v>0</v>
      </c>
      <c r="BH805" s="229">
        <f>IF(N805="sníž. přenesená",J805,0)</f>
        <v>0</v>
      </c>
      <c r="BI805" s="229">
        <f>IF(N805="nulová",J805,0)</f>
        <v>0</v>
      </c>
      <c r="BJ805" s="20" t="s">
        <v>80</v>
      </c>
      <c r="BK805" s="229">
        <f>ROUND(I805*H805,2)</f>
        <v>0</v>
      </c>
      <c r="BL805" s="20" t="s">
        <v>184</v>
      </c>
      <c r="BM805" s="228" t="s">
        <v>1267</v>
      </c>
    </row>
    <row r="806" s="2" customFormat="1">
      <c r="A806" s="41"/>
      <c r="B806" s="42"/>
      <c r="C806" s="43"/>
      <c r="D806" s="230" t="s">
        <v>186</v>
      </c>
      <c r="E806" s="43"/>
      <c r="F806" s="231" t="s">
        <v>1266</v>
      </c>
      <c r="G806" s="43"/>
      <c r="H806" s="43"/>
      <c r="I806" s="232"/>
      <c r="J806" s="43"/>
      <c r="K806" s="43"/>
      <c r="L806" s="47"/>
      <c r="M806" s="233"/>
      <c r="N806" s="234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186</v>
      </c>
      <c r="AU806" s="20" t="s">
        <v>82</v>
      </c>
    </row>
    <row r="807" s="2" customFormat="1" ht="16.5" customHeight="1">
      <c r="A807" s="41"/>
      <c r="B807" s="42"/>
      <c r="C807" s="217" t="s">
        <v>1268</v>
      </c>
      <c r="D807" s="217" t="s">
        <v>179</v>
      </c>
      <c r="E807" s="218" t="s">
        <v>1269</v>
      </c>
      <c r="F807" s="219" t="s">
        <v>1270</v>
      </c>
      <c r="G807" s="220" t="s">
        <v>195</v>
      </c>
      <c r="H807" s="221">
        <v>1</v>
      </c>
      <c r="I807" s="222"/>
      <c r="J807" s="223">
        <f>ROUND(I807*H807,2)</f>
        <v>0</v>
      </c>
      <c r="K807" s="219" t="s">
        <v>183</v>
      </c>
      <c r="L807" s="47"/>
      <c r="M807" s="224" t="s">
        <v>19</v>
      </c>
      <c r="N807" s="225" t="s">
        <v>43</v>
      </c>
      <c r="O807" s="87"/>
      <c r="P807" s="226">
        <f>O807*H807</f>
        <v>0</v>
      </c>
      <c r="Q807" s="226">
        <v>0</v>
      </c>
      <c r="R807" s="226">
        <f>Q807*H807</f>
        <v>0</v>
      </c>
      <c r="S807" s="226">
        <v>0</v>
      </c>
      <c r="T807" s="227">
        <f>S807*H807</f>
        <v>0</v>
      </c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R807" s="228" t="s">
        <v>184</v>
      </c>
      <c r="AT807" s="228" t="s">
        <v>179</v>
      </c>
      <c r="AU807" s="228" t="s">
        <v>82</v>
      </c>
      <c r="AY807" s="20" t="s">
        <v>177</v>
      </c>
      <c r="BE807" s="229">
        <f>IF(N807="základní",J807,0)</f>
        <v>0</v>
      </c>
      <c r="BF807" s="229">
        <f>IF(N807="snížená",J807,0)</f>
        <v>0</v>
      </c>
      <c r="BG807" s="229">
        <f>IF(N807="zákl. přenesená",J807,0)</f>
        <v>0</v>
      </c>
      <c r="BH807" s="229">
        <f>IF(N807="sníž. přenesená",J807,0)</f>
        <v>0</v>
      </c>
      <c r="BI807" s="229">
        <f>IF(N807="nulová",J807,0)</f>
        <v>0</v>
      </c>
      <c r="BJ807" s="20" t="s">
        <v>80</v>
      </c>
      <c r="BK807" s="229">
        <f>ROUND(I807*H807,2)</f>
        <v>0</v>
      </c>
      <c r="BL807" s="20" t="s">
        <v>184</v>
      </c>
      <c r="BM807" s="228" t="s">
        <v>1271</v>
      </c>
    </row>
    <row r="808" s="2" customFormat="1">
      <c r="A808" s="41"/>
      <c r="B808" s="42"/>
      <c r="C808" s="43"/>
      <c r="D808" s="230" t="s">
        <v>186</v>
      </c>
      <c r="E808" s="43"/>
      <c r="F808" s="231" t="s">
        <v>1272</v>
      </c>
      <c r="G808" s="43"/>
      <c r="H808" s="43"/>
      <c r="I808" s="232"/>
      <c r="J808" s="43"/>
      <c r="K808" s="43"/>
      <c r="L808" s="47"/>
      <c r="M808" s="233"/>
      <c r="N808" s="234"/>
      <c r="O808" s="87"/>
      <c r="P808" s="87"/>
      <c r="Q808" s="87"/>
      <c r="R808" s="87"/>
      <c r="S808" s="87"/>
      <c r="T808" s="88"/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T808" s="20" t="s">
        <v>186</v>
      </c>
      <c r="AU808" s="20" t="s">
        <v>82</v>
      </c>
    </row>
    <row r="809" s="14" customFormat="1">
      <c r="A809" s="14"/>
      <c r="B809" s="247"/>
      <c r="C809" s="248"/>
      <c r="D809" s="230" t="s">
        <v>188</v>
      </c>
      <c r="E809" s="249" t="s">
        <v>19</v>
      </c>
      <c r="F809" s="250" t="s">
        <v>1273</v>
      </c>
      <c r="G809" s="248"/>
      <c r="H809" s="249" t="s">
        <v>19</v>
      </c>
      <c r="I809" s="251"/>
      <c r="J809" s="248"/>
      <c r="K809" s="248"/>
      <c r="L809" s="252"/>
      <c r="M809" s="253"/>
      <c r="N809" s="254"/>
      <c r="O809" s="254"/>
      <c r="P809" s="254"/>
      <c r="Q809" s="254"/>
      <c r="R809" s="254"/>
      <c r="S809" s="254"/>
      <c r="T809" s="255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6" t="s">
        <v>188</v>
      </c>
      <c r="AU809" s="256" t="s">
        <v>82</v>
      </c>
      <c r="AV809" s="14" t="s">
        <v>80</v>
      </c>
      <c r="AW809" s="14" t="s">
        <v>33</v>
      </c>
      <c r="AX809" s="14" t="s">
        <v>72</v>
      </c>
      <c r="AY809" s="256" t="s">
        <v>177</v>
      </c>
    </row>
    <row r="810" s="13" customFormat="1">
      <c r="A810" s="13"/>
      <c r="B810" s="235"/>
      <c r="C810" s="236"/>
      <c r="D810" s="230" t="s">
        <v>188</v>
      </c>
      <c r="E810" s="237" t="s">
        <v>19</v>
      </c>
      <c r="F810" s="238" t="s">
        <v>80</v>
      </c>
      <c r="G810" s="236"/>
      <c r="H810" s="239">
        <v>1</v>
      </c>
      <c r="I810" s="240"/>
      <c r="J810" s="236"/>
      <c r="K810" s="236"/>
      <c r="L810" s="241"/>
      <c r="M810" s="242"/>
      <c r="N810" s="243"/>
      <c r="O810" s="243"/>
      <c r="P810" s="243"/>
      <c r="Q810" s="243"/>
      <c r="R810" s="243"/>
      <c r="S810" s="243"/>
      <c r="T810" s="244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5" t="s">
        <v>188</v>
      </c>
      <c r="AU810" s="245" t="s">
        <v>82</v>
      </c>
      <c r="AV810" s="13" t="s">
        <v>82</v>
      </c>
      <c r="AW810" s="13" t="s">
        <v>33</v>
      </c>
      <c r="AX810" s="13" t="s">
        <v>72</v>
      </c>
      <c r="AY810" s="245" t="s">
        <v>177</v>
      </c>
    </row>
    <row r="811" s="15" customFormat="1">
      <c r="A811" s="15"/>
      <c r="B811" s="257"/>
      <c r="C811" s="258"/>
      <c r="D811" s="230" t="s">
        <v>188</v>
      </c>
      <c r="E811" s="259" t="s">
        <v>19</v>
      </c>
      <c r="F811" s="260" t="s">
        <v>264</v>
      </c>
      <c r="G811" s="258"/>
      <c r="H811" s="261">
        <v>1</v>
      </c>
      <c r="I811" s="262"/>
      <c r="J811" s="258"/>
      <c r="K811" s="258"/>
      <c r="L811" s="263"/>
      <c r="M811" s="264"/>
      <c r="N811" s="265"/>
      <c r="O811" s="265"/>
      <c r="P811" s="265"/>
      <c r="Q811" s="265"/>
      <c r="R811" s="265"/>
      <c r="S811" s="265"/>
      <c r="T811" s="266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67" t="s">
        <v>188</v>
      </c>
      <c r="AU811" s="267" t="s">
        <v>82</v>
      </c>
      <c r="AV811" s="15" t="s">
        <v>184</v>
      </c>
      <c r="AW811" s="15" t="s">
        <v>33</v>
      </c>
      <c r="AX811" s="15" t="s">
        <v>80</v>
      </c>
      <c r="AY811" s="267" t="s">
        <v>177</v>
      </c>
    </row>
    <row r="812" s="2" customFormat="1" ht="16.5" customHeight="1">
      <c r="A812" s="41"/>
      <c r="B812" s="42"/>
      <c r="C812" s="292" t="s">
        <v>1274</v>
      </c>
      <c r="D812" s="292" t="s">
        <v>450</v>
      </c>
      <c r="E812" s="293" t="s">
        <v>1273</v>
      </c>
      <c r="F812" s="294" t="s">
        <v>1275</v>
      </c>
      <c r="G812" s="295" t="s">
        <v>195</v>
      </c>
      <c r="H812" s="296">
        <v>1</v>
      </c>
      <c r="I812" s="297"/>
      <c r="J812" s="298">
        <f>ROUND(I812*H812,2)</f>
        <v>0</v>
      </c>
      <c r="K812" s="294" t="s">
        <v>196</v>
      </c>
      <c r="L812" s="299"/>
      <c r="M812" s="300" t="s">
        <v>19</v>
      </c>
      <c r="N812" s="301" t="s">
        <v>43</v>
      </c>
      <c r="O812" s="87"/>
      <c r="P812" s="226">
        <f>O812*H812</f>
        <v>0</v>
      </c>
      <c r="Q812" s="226">
        <v>0</v>
      </c>
      <c r="R812" s="226">
        <f>Q812*H812</f>
        <v>0</v>
      </c>
      <c r="S812" s="226">
        <v>0</v>
      </c>
      <c r="T812" s="227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28" t="s">
        <v>197</v>
      </c>
      <c r="AT812" s="228" t="s">
        <v>450</v>
      </c>
      <c r="AU812" s="228" t="s">
        <v>82</v>
      </c>
      <c r="AY812" s="20" t="s">
        <v>177</v>
      </c>
      <c r="BE812" s="229">
        <f>IF(N812="základní",J812,0)</f>
        <v>0</v>
      </c>
      <c r="BF812" s="229">
        <f>IF(N812="snížená",J812,0)</f>
        <v>0</v>
      </c>
      <c r="BG812" s="229">
        <f>IF(N812="zákl. přenesená",J812,0)</f>
        <v>0</v>
      </c>
      <c r="BH812" s="229">
        <f>IF(N812="sníž. přenesená",J812,0)</f>
        <v>0</v>
      </c>
      <c r="BI812" s="229">
        <f>IF(N812="nulová",J812,0)</f>
        <v>0</v>
      </c>
      <c r="BJ812" s="20" t="s">
        <v>80</v>
      </c>
      <c r="BK812" s="229">
        <f>ROUND(I812*H812,2)</f>
        <v>0</v>
      </c>
      <c r="BL812" s="20" t="s">
        <v>184</v>
      </c>
      <c r="BM812" s="228" t="s">
        <v>1276</v>
      </c>
    </row>
    <row r="813" s="2" customFormat="1">
      <c r="A813" s="41"/>
      <c r="B813" s="42"/>
      <c r="C813" s="43"/>
      <c r="D813" s="230" t="s">
        <v>186</v>
      </c>
      <c r="E813" s="43"/>
      <c r="F813" s="231" t="s">
        <v>1275</v>
      </c>
      <c r="G813" s="43"/>
      <c r="H813" s="43"/>
      <c r="I813" s="232"/>
      <c r="J813" s="43"/>
      <c r="K813" s="43"/>
      <c r="L813" s="47"/>
      <c r="M813" s="233"/>
      <c r="N813" s="234"/>
      <c r="O813" s="87"/>
      <c r="P813" s="87"/>
      <c r="Q813" s="87"/>
      <c r="R813" s="87"/>
      <c r="S813" s="87"/>
      <c r="T813" s="88"/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T813" s="20" t="s">
        <v>186</v>
      </c>
      <c r="AU813" s="20" t="s">
        <v>82</v>
      </c>
    </row>
    <row r="814" s="2" customFormat="1" ht="16.5" customHeight="1">
      <c r="A814" s="41"/>
      <c r="B814" s="42"/>
      <c r="C814" s="217" t="s">
        <v>1277</v>
      </c>
      <c r="D814" s="217" t="s">
        <v>179</v>
      </c>
      <c r="E814" s="218" t="s">
        <v>1278</v>
      </c>
      <c r="F814" s="219" t="s">
        <v>1279</v>
      </c>
      <c r="G814" s="220" t="s">
        <v>195</v>
      </c>
      <c r="H814" s="221">
        <v>8</v>
      </c>
      <c r="I814" s="222"/>
      <c r="J814" s="223">
        <f>ROUND(I814*H814,2)</f>
        <v>0</v>
      </c>
      <c r="K814" s="219" t="s">
        <v>183</v>
      </c>
      <c r="L814" s="47"/>
      <c r="M814" s="224" t="s">
        <v>19</v>
      </c>
      <c r="N814" s="225" t="s">
        <v>43</v>
      </c>
      <c r="O814" s="87"/>
      <c r="P814" s="226">
        <f>O814*H814</f>
        <v>0</v>
      </c>
      <c r="Q814" s="226">
        <v>0</v>
      </c>
      <c r="R814" s="226">
        <f>Q814*H814</f>
        <v>0</v>
      </c>
      <c r="S814" s="226">
        <v>0</v>
      </c>
      <c r="T814" s="227">
        <f>S814*H814</f>
        <v>0</v>
      </c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R814" s="228" t="s">
        <v>184</v>
      </c>
      <c r="AT814" s="228" t="s">
        <v>179</v>
      </c>
      <c r="AU814" s="228" t="s">
        <v>82</v>
      </c>
      <c r="AY814" s="20" t="s">
        <v>177</v>
      </c>
      <c r="BE814" s="229">
        <f>IF(N814="základní",J814,0)</f>
        <v>0</v>
      </c>
      <c r="BF814" s="229">
        <f>IF(N814="snížená",J814,0)</f>
        <v>0</v>
      </c>
      <c r="BG814" s="229">
        <f>IF(N814="zákl. přenesená",J814,0)</f>
        <v>0</v>
      </c>
      <c r="BH814" s="229">
        <f>IF(N814="sníž. přenesená",J814,0)</f>
        <v>0</v>
      </c>
      <c r="BI814" s="229">
        <f>IF(N814="nulová",J814,0)</f>
        <v>0</v>
      </c>
      <c r="BJ814" s="20" t="s">
        <v>80</v>
      </c>
      <c r="BK814" s="229">
        <f>ROUND(I814*H814,2)</f>
        <v>0</v>
      </c>
      <c r="BL814" s="20" t="s">
        <v>184</v>
      </c>
      <c r="BM814" s="228" t="s">
        <v>1280</v>
      </c>
    </row>
    <row r="815" s="2" customFormat="1">
      <c r="A815" s="41"/>
      <c r="B815" s="42"/>
      <c r="C815" s="43"/>
      <c r="D815" s="230" t="s">
        <v>186</v>
      </c>
      <c r="E815" s="43"/>
      <c r="F815" s="231" t="s">
        <v>1281</v>
      </c>
      <c r="G815" s="43"/>
      <c r="H815" s="43"/>
      <c r="I815" s="232"/>
      <c r="J815" s="43"/>
      <c r="K815" s="43"/>
      <c r="L815" s="47"/>
      <c r="M815" s="233"/>
      <c r="N815" s="234"/>
      <c r="O815" s="87"/>
      <c r="P815" s="87"/>
      <c r="Q815" s="87"/>
      <c r="R815" s="87"/>
      <c r="S815" s="87"/>
      <c r="T815" s="88"/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T815" s="20" t="s">
        <v>186</v>
      </c>
      <c r="AU815" s="20" t="s">
        <v>82</v>
      </c>
    </row>
    <row r="816" s="14" customFormat="1">
      <c r="A816" s="14"/>
      <c r="B816" s="247"/>
      <c r="C816" s="248"/>
      <c r="D816" s="230" t="s">
        <v>188</v>
      </c>
      <c r="E816" s="249" t="s">
        <v>19</v>
      </c>
      <c r="F816" s="250" t="s">
        <v>1282</v>
      </c>
      <c r="G816" s="248"/>
      <c r="H816" s="249" t="s">
        <v>19</v>
      </c>
      <c r="I816" s="251"/>
      <c r="J816" s="248"/>
      <c r="K816" s="248"/>
      <c r="L816" s="252"/>
      <c r="M816" s="253"/>
      <c r="N816" s="254"/>
      <c r="O816" s="254"/>
      <c r="P816" s="254"/>
      <c r="Q816" s="254"/>
      <c r="R816" s="254"/>
      <c r="S816" s="254"/>
      <c r="T816" s="255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6" t="s">
        <v>188</v>
      </c>
      <c r="AU816" s="256" t="s">
        <v>82</v>
      </c>
      <c r="AV816" s="14" t="s">
        <v>80</v>
      </c>
      <c r="AW816" s="14" t="s">
        <v>33</v>
      </c>
      <c r="AX816" s="14" t="s">
        <v>72</v>
      </c>
      <c r="AY816" s="256" t="s">
        <v>177</v>
      </c>
    </row>
    <row r="817" s="13" customFormat="1">
      <c r="A817" s="13"/>
      <c r="B817" s="235"/>
      <c r="C817" s="236"/>
      <c r="D817" s="230" t="s">
        <v>188</v>
      </c>
      <c r="E817" s="237" t="s">
        <v>19</v>
      </c>
      <c r="F817" s="238" t="s">
        <v>197</v>
      </c>
      <c r="G817" s="236"/>
      <c r="H817" s="239">
        <v>8</v>
      </c>
      <c r="I817" s="240"/>
      <c r="J817" s="236"/>
      <c r="K817" s="236"/>
      <c r="L817" s="241"/>
      <c r="M817" s="242"/>
      <c r="N817" s="243"/>
      <c r="O817" s="243"/>
      <c r="P817" s="243"/>
      <c r="Q817" s="243"/>
      <c r="R817" s="243"/>
      <c r="S817" s="243"/>
      <c r="T817" s="244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5" t="s">
        <v>188</v>
      </c>
      <c r="AU817" s="245" t="s">
        <v>82</v>
      </c>
      <c r="AV817" s="13" t="s">
        <v>82</v>
      </c>
      <c r="AW817" s="13" t="s">
        <v>33</v>
      </c>
      <c r="AX817" s="13" t="s">
        <v>72</v>
      </c>
      <c r="AY817" s="245" t="s">
        <v>177</v>
      </c>
    </row>
    <row r="818" s="15" customFormat="1">
      <c r="A818" s="15"/>
      <c r="B818" s="257"/>
      <c r="C818" s="258"/>
      <c r="D818" s="230" t="s">
        <v>188</v>
      </c>
      <c r="E818" s="259" t="s">
        <v>19</v>
      </c>
      <c r="F818" s="260" t="s">
        <v>264</v>
      </c>
      <c r="G818" s="258"/>
      <c r="H818" s="261">
        <v>8</v>
      </c>
      <c r="I818" s="262"/>
      <c r="J818" s="258"/>
      <c r="K818" s="258"/>
      <c r="L818" s="263"/>
      <c r="M818" s="264"/>
      <c r="N818" s="265"/>
      <c r="O818" s="265"/>
      <c r="P818" s="265"/>
      <c r="Q818" s="265"/>
      <c r="R818" s="265"/>
      <c r="S818" s="265"/>
      <c r="T818" s="266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67" t="s">
        <v>188</v>
      </c>
      <c r="AU818" s="267" t="s">
        <v>82</v>
      </c>
      <c r="AV818" s="15" t="s">
        <v>184</v>
      </c>
      <c r="AW818" s="15" t="s">
        <v>33</v>
      </c>
      <c r="AX818" s="15" t="s">
        <v>80</v>
      </c>
      <c r="AY818" s="267" t="s">
        <v>177</v>
      </c>
    </row>
    <row r="819" s="2" customFormat="1" ht="21.75" customHeight="1">
      <c r="A819" s="41"/>
      <c r="B819" s="42"/>
      <c r="C819" s="292" t="s">
        <v>1283</v>
      </c>
      <c r="D819" s="292" t="s">
        <v>450</v>
      </c>
      <c r="E819" s="293" t="s">
        <v>1284</v>
      </c>
      <c r="F819" s="294" t="s">
        <v>1285</v>
      </c>
      <c r="G819" s="295" t="s">
        <v>195</v>
      </c>
      <c r="H819" s="296">
        <v>1</v>
      </c>
      <c r="I819" s="297"/>
      <c r="J819" s="298">
        <f>ROUND(I819*H819,2)</f>
        <v>0</v>
      </c>
      <c r="K819" s="294" t="s">
        <v>196</v>
      </c>
      <c r="L819" s="299"/>
      <c r="M819" s="300" t="s">
        <v>19</v>
      </c>
      <c r="N819" s="301" t="s">
        <v>43</v>
      </c>
      <c r="O819" s="87"/>
      <c r="P819" s="226">
        <f>O819*H819</f>
        <v>0</v>
      </c>
      <c r="Q819" s="226">
        <v>0</v>
      </c>
      <c r="R819" s="226">
        <f>Q819*H819</f>
        <v>0</v>
      </c>
      <c r="S819" s="226">
        <v>0</v>
      </c>
      <c r="T819" s="227">
        <f>S819*H819</f>
        <v>0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28" t="s">
        <v>197</v>
      </c>
      <c r="AT819" s="228" t="s">
        <v>450</v>
      </c>
      <c r="AU819" s="228" t="s">
        <v>82</v>
      </c>
      <c r="AY819" s="20" t="s">
        <v>177</v>
      </c>
      <c r="BE819" s="229">
        <f>IF(N819="základní",J819,0)</f>
        <v>0</v>
      </c>
      <c r="BF819" s="229">
        <f>IF(N819="snížená",J819,0)</f>
        <v>0</v>
      </c>
      <c r="BG819" s="229">
        <f>IF(N819="zákl. přenesená",J819,0)</f>
        <v>0</v>
      </c>
      <c r="BH819" s="229">
        <f>IF(N819="sníž. přenesená",J819,0)</f>
        <v>0</v>
      </c>
      <c r="BI819" s="229">
        <f>IF(N819="nulová",J819,0)</f>
        <v>0</v>
      </c>
      <c r="BJ819" s="20" t="s">
        <v>80</v>
      </c>
      <c r="BK819" s="229">
        <f>ROUND(I819*H819,2)</f>
        <v>0</v>
      </c>
      <c r="BL819" s="20" t="s">
        <v>184</v>
      </c>
      <c r="BM819" s="228" t="s">
        <v>1286</v>
      </c>
    </row>
    <row r="820" s="2" customFormat="1">
      <c r="A820" s="41"/>
      <c r="B820" s="42"/>
      <c r="C820" s="43"/>
      <c r="D820" s="230" t="s">
        <v>186</v>
      </c>
      <c r="E820" s="43"/>
      <c r="F820" s="231" t="s">
        <v>1285</v>
      </c>
      <c r="G820" s="43"/>
      <c r="H820" s="43"/>
      <c r="I820" s="232"/>
      <c r="J820" s="43"/>
      <c r="K820" s="43"/>
      <c r="L820" s="47"/>
      <c r="M820" s="233"/>
      <c r="N820" s="234"/>
      <c r="O820" s="87"/>
      <c r="P820" s="87"/>
      <c r="Q820" s="87"/>
      <c r="R820" s="87"/>
      <c r="S820" s="87"/>
      <c r="T820" s="88"/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T820" s="20" t="s">
        <v>186</v>
      </c>
      <c r="AU820" s="20" t="s">
        <v>82</v>
      </c>
    </row>
    <row r="821" s="2" customFormat="1" ht="21.75" customHeight="1">
      <c r="A821" s="41"/>
      <c r="B821" s="42"/>
      <c r="C821" s="292" t="s">
        <v>1287</v>
      </c>
      <c r="D821" s="292" t="s">
        <v>450</v>
      </c>
      <c r="E821" s="293" t="s">
        <v>1288</v>
      </c>
      <c r="F821" s="294" t="s">
        <v>1289</v>
      </c>
      <c r="G821" s="295" t="s">
        <v>195</v>
      </c>
      <c r="H821" s="296">
        <v>1</v>
      </c>
      <c r="I821" s="297"/>
      <c r="J821" s="298">
        <f>ROUND(I821*H821,2)</f>
        <v>0</v>
      </c>
      <c r="K821" s="294" t="s">
        <v>196</v>
      </c>
      <c r="L821" s="299"/>
      <c r="M821" s="300" t="s">
        <v>19</v>
      </c>
      <c r="N821" s="301" t="s">
        <v>43</v>
      </c>
      <c r="O821" s="87"/>
      <c r="P821" s="226">
        <f>O821*H821</f>
        <v>0</v>
      </c>
      <c r="Q821" s="226">
        <v>0</v>
      </c>
      <c r="R821" s="226">
        <f>Q821*H821</f>
        <v>0</v>
      </c>
      <c r="S821" s="226">
        <v>0</v>
      </c>
      <c r="T821" s="227">
        <f>S821*H821</f>
        <v>0</v>
      </c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R821" s="228" t="s">
        <v>197</v>
      </c>
      <c r="AT821" s="228" t="s">
        <v>450</v>
      </c>
      <c r="AU821" s="228" t="s">
        <v>82</v>
      </c>
      <c r="AY821" s="20" t="s">
        <v>177</v>
      </c>
      <c r="BE821" s="229">
        <f>IF(N821="základní",J821,0)</f>
        <v>0</v>
      </c>
      <c r="BF821" s="229">
        <f>IF(N821="snížená",J821,0)</f>
        <v>0</v>
      </c>
      <c r="BG821" s="229">
        <f>IF(N821="zákl. přenesená",J821,0)</f>
        <v>0</v>
      </c>
      <c r="BH821" s="229">
        <f>IF(N821="sníž. přenesená",J821,0)</f>
        <v>0</v>
      </c>
      <c r="BI821" s="229">
        <f>IF(N821="nulová",J821,0)</f>
        <v>0</v>
      </c>
      <c r="BJ821" s="20" t="s">
        <v>80</v>
      </c>
      <c r="BK821" s="229">
        <f>ROUND(I821*H821,2)</f>
        <v>0</v>
      </c>
      <c r="BL821" s="20" t="s">
        <v>184</v>
      </c>
      <c r="BM821" s="228" t="s">
        <v>1290</v>
      </c>
    </row>
    <row r="822" s="2" customFormat="1">
      <c r="A822" s="41"/>
      <c r="B822" s="42"/>
      <c r="C822" s="43"/>
      <c r="D822" s="230" t="s">
        <v>186</v>
      </c>
      <c r="E822" s="43"/>
      <c r="F822" s="231" t="s">
        <v>1289</v>
      </c>
      <c r="G822" s="43"/>
      <c r="H822" s="43"/>
      <c r="I822" s="232"/>
      <c r="J822" s="43"/>
      <c r="K822" s="43"/>
      <c r="L822" s="47"/>
      <c r="M822" s="233"/>
      <c r="N822" s="234"/>
      <c r="O822" s="87"/>
      <c r="P822" s="87"/>
      <c r="Q822" s="87"/>
      <c r="R822" s="87"/>
      <c r="S822" s="87"/>
      <c r="T822" s="88"/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T822" s="20" t="s">
        <v>186</v>
      </c>
      <c r="AU822" s="20" t="s">
        <v>82</v>
      </c>
    </row>
    <row r="823" s="2" customFormat="1" ht="21.75" customHeight="1">
      <c r="A823" s="41"/>
      <c r="B823" s="42"/>
      <c r="C823" s="292" t="s">
        <v>1291</v>
      </c>
      <c r="D823" s="292" t="s">
        <v>450</v>
      </c>
      <c r="E823" s="293" t="s">
        <v>1292</v>
      </c>
      <c r="F823" s="294" t="s">
        <v>1293</v>
      </c>
      <c r="G823" s="295" t="s">
        <v>195</v>
      </c>
      <c r="H823" s="296">
        <v>1</v>
      </c>
      <c r="I823" s="297"/>
      <c r="J823" s="298">
        <f>ROUND(I823*H823,2)</f>
        <v>0</v>
      </c>
      <c r="K823" s="294" t="s">
        <v>196</v>
      </c>
      <c r="L823" s="299"/>
      <c r="M823" s="300" t="s">
        <v>19</v>
      </c>
      <c r="N823" s="301" t="s">
        <v>43</v>
      </c>
      <c r="O823" s="87"/>
      <c r="P823" s="226">
        <f>O823*H823</f>
        <v>0</v>
      </c>
      <c r="Q823" s="226">
        <v>0</v>
      </c>
      <c r="R823" s="226">
        <f>Q823*H823</f>
        <v>0</v>
      </c>
      <c r="S823" s="226">
        <v>0</v>
      </c>
      <c r="T823" s="227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28" t="s">
        <v>197</v>
      </c>
      <c r="AT823" s="228" t="s">
        <v>450</v>
      </c>
      <c r="AU823" s="228" t="s">
        <v>82</v>
      </c>
      <c r="AY823" s="20" t="s">
        <v>177</v>
      </c>
      <c r="BE823" s="229">
        <f>IF(N823="základní",J823,0)</f>
        <v>0</v>
      </c>
      <c r="BF823" s="229">
        <f>IF(N823="snížená",J823,0)</f>
        <v>0</v>
      </c>
      <c r="BG823" s="229">
        <f>IF(N823="zákl. přenesená",J823,0)</f>
        <v>0</v>
      </c>
      <c r="BH823" s="229">
        <f>IF(N823="sníž. přenesená",J823,0)</f>
        <v>0</v>
      </c>
      <c r="BI823" s="229">
        <f>IF(N823="nulová",J823,0)</f>
        <v>0</v>
      </c>
      <c r="BJ823" s="20" t="s">
        <v>80</v>
      </c>
      <c r="BK823" s="229">
        <f>ROUND(I823*H823,2)</f>
        <v>0</v>
      </c>
      <c r="BL823" s="20" t="s">
        <v>184</v>
      </c>
      <c r="BM823" s="228" t="s">
        <v>1294</v>
      </c>
    </row>
    <row r="824" s="2" customFormat="1">
      <c r="A824" s="41"/>
      <c r="B824" s="42"/>
      <c r="C824" s="43"/>
      <c r="D824" s="230" t="s">
        <v>186</v>
      </c>
      <c r="E824" s="43"/>
      <c r="F824" s="231" t="s">
        <v>1293</v>
      </c>
      <c r="G824" s="43"/>
      <c r="H824" s="43"/>
      <c r="I824" s="232"/>
      <c r="J824" s="43"/>
      <c r="K824" s="43"/>
      <c r="L824" s="47"/>
      <c r="M824" s="233"/>
      <c r="N824" s="234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T824" s="20" t="s">
        <v>186</v>
      </c>
      <c r="AU824" s="20" t="s">
        <v>82</v>
      </c>
    </row>
    <row r="825" s="2" customFormat="1" ht="21.75" customHeight="1">
      <c r="A825" s="41"/>
      <c r="B825" s="42"/>
      <c r="C825" s="292" t="s">
        <v>1116</v>
      </c>
      <c r="D825" s="292" t="s">
        <v>450</v>
      </c>
      <c r="E825" s="293" t="s">
        <v>1295</v>
      </c>
      <c r="F825" s="294" t="s">
        <v>1296</v>
      </c>
      <c r="G825" s="295" t="s">
        <v>195</v>
      </c>
      <c r="H825" s="296">
        <v>1</v>
      </c>
      <c r="I825" s="297"/>
      <c r="J825" s="298">
        <f>ROUND(I825*H825,2)</f>
        <v>0</v>
      </c>
      <c r="K825" s="294" t="s">
        <v>196</v>
      </c>
      <c r="L825" s="299"/>
      <c r="M825" s="300" t="s">
        <v>19</v>
      </c>
      <c r="N825" s="301" t="s">
        <v>43</v>
      </c>
      <c r="O825" s="87"/>
      <c r="P825" s="226">
        <f>O825*H825</f>
        <v>0</v>
      </c>
      <c r="Q825" s="226">
        <v>0</v>
      </c>
      <c r="R825" s="226">
        <f>Q825*H825</f>
        <v>0</v>
      </c>
      <c r="S825" s="226">
        <v>0</v>
      </c>
      <c r="T825" s="227">
        <f>S825*H825</f>
        <v>0</v>
      </c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R825" s="228" t="s">
        <v>197</v>
      </c>
      <c r="AT825" s="228" t="s">
        <v>450</v>
      </c>
      <c r="AU825" s="228" t="s">
        <v>82</v>
      </c>
      <c r="AY825" s="20" t="s">
        <v>177</v>
      </c>
      <c r="BE825" s="229">
        <f>IF(N825="základní",J825,0)</f>
        <v>0</v>
      </c>
      <c r="BF825" s="229">
        <f>IF(N825="snížená",J825,0)</f>
        <v>0</v>
      </c>
      <c r="BG825" s="229">
        <f>IF(N825="zákl. přenesená",J825,0)</f>
        <v>0</v>
      </c>
      <c r="BH825" s="229">
        <f>IF(N825="sníž. přenesená",J825,0)</f>
        <v>0</v>
      </c>
      <c r="BI825" s="229">
        <f>IF(N825="nulová",J825,0)</f>
        <v>0</v>
      </c>
      <c r="BJ825" s="20" t="s">
        <v>80</v>
      </c>
      <c r="BK825" s="229">
        <f>ROUND(I825*H825,2)</f>
        <v>0</v>
      </c>
      <c r="BL825" s="20" t="s">
        <v>184</v>
      </c>
      <c r="BM825" s="228" t="s">
        <v>1297</v>
      </c>
    </row>
    <row r="826" s="2" customFormat="1">
      <c r="A826" s="41"/>
      <c r="B826" s="42"/>
      <c r="C826" s="43"/>
      <c r="D826" s="230" t="s">
        <v>186</v>
      </c>
      <c r="E826" s="43"/>
      <c r="F826" s="231" t="s">
        <v>1296</v>
      </c>
      <c r="G826" s="43"/>
      <c r="H826" s="43"/>
      <c r="I826" s="232"/>
      <c r="J826" s="43"/>
      <c r="K826" s="43"/>
      <c r="L826" s="47"/>
      <c r="M826" s="233"/>
      <c r="N826" s="234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186</v>
      </c>
      <c r="AU826" s="20" t="s">
        <v>82</v>
      </c>
    </row>
    <row r="827" s="2" customFormat="1" ht="21.75" customHeight="1">
      <c r="A827" s="41"/>
      <c r="B827" s="42"/>
      <c r="C827" s="292" t="s">
        <v>1298</v>
      </c>
      <c r="D827" s="292" t="s">
        <v>450</v>
      </c>
      <c r="E827" s="293" t="s">
        <v>1299</v>
      </c>
      <c r="F827" s="294" t="s">
        <v>1300</v>
      </c>
      <c r="G827" s="295" t="s">
        <v>195</v>
      </c>
      <c r="H827" s="296">
        <v>1</v>
      </c>
      <c r="I827" s="297"/>
      <c r="J827" s="298">
        <f>ROUND(I827*H827,2)</f>
        <v>0</v>
      </c>
      <c r="K827" s="294" t="s">
        <v>196</v>
      </c>
      <c r="L827" s="299"/>
      <c r="M827" s="300" t="s">
        <v>19</v>
      </c>
      <c r="N827" s="301" t="s">
        <v>43</v>
      </c>
      <c r="O827" s="87"/>
      <c r="P827" s="226">
        <f>O827*H827</f>
        <v>0</v>
      </c>
      <c r="Q827" s="226">
        <v>0</v>
      </c>
      <c r="R827" s="226">
        <f>Q827*H827</f>
        <v>0</v>
      </c>
      <c r="S827" s="226">
        <v>0</v>
      </c>
      <c r="T827" s="227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28" t="s">
        <v>197</v>
      </c>
      <c r="AT827" s="228" t="s">
        <v>450</v>
      </c>
      <c r="AU827" s="228" t="s">
        <v>82</v>
      </c>
      <c r="AY827" s="20" t="s">
        <v>177</v>
      </c>
      <c r="BE827" s="229">
        <f>IF(N827="základní",J827,0)</f>
        <v>0</v>
      </c>
      <c r="BF827" s="229">
        <f>IF(N827="snížená",J827,0)</f>
        <v>0</v>
      </c>
      <c r="BG827" s="229">
        <f>IF(N827="zákl. přenesená",J827,0)</f>
        <v>0</v>
      </c>
      <c r="BH827" s="229">
        <f>IF(N827="sníž. přenesená",J827,0)</f>
        <v>0</v>
      </c>
      <c r="BI827" s="229">
        <f>IF(N827="nulová",J827,0)</f>
        <v>0</v>
      </c>
      <c r="BJ827" s="20" t="s">
        <v>80</v>
      </c>
      <c r="BK827" s="229">
        <f>ROUND(I827*H827,2)</f>
        <v>0</v>
      </c>
      <c r="BL827" s="20" t="s">
        <v>184</v>
      </c>
      <c r="BM827" s="228" t="s">
        <v>1301</v>
      </c>
    </row>
    <row r="828" s="2" customFormat="1">
      <c r="A828" s="41"/>
      <c r="B828" s="42"/>
      <c r="C828" s="43"/>
      <c r="D828" s="230" t="s">
        <v>186</v>
      </c>
      <c r="E828" s="43"/>
      <c r="F828" s="231" t="s">
        <v>1300</v>
      </c>
      <c r="G828" s="43"/>
      <c r="H828" s="43"/>
      <c r="I828" s="232"/>
      <c r="J828" s="43"/>
      <c r="K828" s="43"/>
      <c r="L828" s="47"/>
      <c r="M828" s="233"/>
      <c r="N828" s="234"/>
      <c r="O828" s="87"/>
      <c r="P828" s="87"/>
      <c r="Q828" s="87"/>
      <c r="R828" s="87"/>
      <c r="S828" s="87"/>
      <c r="T828" s="88"/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T828" s="20" t="s">
        <v>186</v>
      </c>
      <c r="AU828" s="20" t="s">
        <v>82</v>
      </c>
    </row>
    <row r="829" s="2" customFormat="1" ht="21.75" customHeight="1">
      <c r="A829" s="41"/>
      <c r="B829" s="42"/>
      <c r="C829" s="292" t="s">
        <v>1129</v>
      </c>
      <c r="D829" s="292" t="s">
        <v>450</v>
      </c>
      <c r="E829" s="293" t="s">
        <v>1302</v>
      </c>
      <c r="F829" s="294" t="s">
        <v>1303</v>
      </c>
      <c r="G829" s="295" t="s">
        <v>195</v>
      </c>
      <c r="H829" s="296">
        <v>1</v>
      </c>
      <c r="I829" s="297"/>
      <c r="J829" s="298">
        <f>ROUND(I829*H829,2)</f>
        <v>0</v>
      </c>
      <c r="K829" s="294" t="s">
        <v>196</v>
      </c>
      <c r="L829" s="299"/>
      <c r="M829" s="300" t="s">
        <v>19</v>
      </c>
      <c r="N829" s="301" t="s">
        <v>43</v>
      </c>
      <c r="O829" s="87"/>
      <c r="P829" s="226">
        <f>O829*H829</f>
        <v>0</v>
      </c>
      <c r="Q829" s="226">
        <v>0</v>
      </c>
      <c r="R829" s="226">
        <f>Q829*H829</f>
        <v>0</v>
      </c>
      <c r="S829" s="226">
        <v>0</v>
      </c>
      <c r="T829" s="227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28" t="s">
        <v>197</v>
      </c>
      <c r="AT829" s="228" t="s">
        <v>450</v>
      </c>
      <c r="AU829" s="228" t="s">
        <v>82</v>
      </c>
      <c r="AY829" s="20" t="s">
        <v>177</v>
      </c>
      <c r="BE829" s="229">
        <f>IF(N829="základní",J829,0)</f>
        <v>0</v>
      </c>
      <c r="BF829" s="229">
        <f>IF(N829="snížená",J829,0)</f>
        <v>0</v>
      </c>
      <c r="BG829" s="229">
        <f>IF(N829="zákl. přenesená",J829,0)</f>
        <v>0</v>
      </c>
      <c r="BH829" s="229">
        <f>IF(N829="sníž. přenesená",J829,0)</f>
        <v>0</v>
      </c>
      <c r="BI829" s="229">
        <f>IF(N829="nulová",J829,0)</f>
        <v>0</v>
      </c>
      <c r="BJ829" s="20" t="s">
        <v>80</v>
      </c>
      <c r="BK829" s="229">
        <f>ROUND(I829*H829,2)</f>
        <v>0</v>
      </c>
      <c r="BL829" s="20" t="s">
        <v>184</v>
      </c>
      <c r="BM829" s="228" t="s">
        <v>1304</v>
      </c>
    </row>
    <row r="830" s="2" customFormat="1">
      <c r="A830" s="41"/>
      <c r="B830" s="42"/>
      <c r="C830" s="43"/>
      <c r="D830" s="230" t="s">
        <v>186</v>
      </c>
      <c r="E830" s="43"/>
      <c r="F830" s="231" t="s">
        <v>1303</v>
      </c>
      <c r="G830" s="43"/>
      <c r="H830" s="43"/>
      <c r="I830" s="232"/>
      <c r="J830" s="43"/>
      <c r="K830" s="43"/>
      <c r="L830" s="47"/>
      <c r="M830" s="233"/>
      <c r="N830" s="234"/>
      <c r="O830" s="87"/>
      <c r="P830" s="87"/>
      <c r="Q830" s="87"/>
      <c r="R830" s="87"/>
      <c r="S830" s="87"/>
      <c r="T830" s="88"/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T830" s="20" t="s">
        <v>186</v>
      </c>
      <c r="AU830" s="20" t="s">
        <v>82</v>
      </c>
    </row>
    <row r="831" s="2" customFormat="1" ht="21.75" customHeight="1">
      <c r="A831" s="41"/>
      <c r="B831" s="42"/>
      <c r="C831" s="292" t="s">
        <v>1305</v>
      </c>
      <c r="D831" s="292" t="s">
        <v>450</v>
      </c>
      <c r="E831" s="293" t="s">
        <v>1306</v>
      </c>
      <c r="F831" s="294" t="s">
        <v>1307</v>
      </c>
      <c r="G831" s="295" t="s">
        <v>195</v>
      </c>
      <c r="H831" s="296">
        <v>1</v>
      </c>
      <c r="I831" s="297"/>
      <c r="J831" s="298">
        <f>ROUND(I831*H831,2)</f>
        <v>0</v>
      </c>
      <c r="K831" s="294" t="s">
        <v>196</v>
      </c>
      <c r="L831" s="299"/>
      <c r="M831" s="300" t="s">
        <v>19</v>
      </c>
      <c r="N831" s="301" t="s">
        <v>43</v>
      </c>
      <c r="O831" s="87"/>
      <c r="P831" s="226">
        <f>O831*H831</f>
        <v>0</v>
      </c>
      <c r="Q831" s="226">
        <v>0</v>
      </c>
      <c r="R831" s="226">
        <f>Q831*H831</f>
        <v>0</v>
      </c>
      <c r="S831" s="226">
        <v>0</v>
      </c>
      <c r="T831" s="227">
        <f>S831*H831</f>
        <v>0</v>
      </c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R831" s="228" t="s">
        <v>197</v>
      </c>
      <c r="AT831" s="228" t="s">
        <v>450</v>
      </c>
      <c r="AU831" s="228" t="s">
        <v>82</v>
      </c>
      <c r="AY831" s="20" t="s">
        <v>177</v>
      </c>
      <c r="BE831" s="229">
        <f>IF(N831="základní",J831,0)</f>
        <v>0</v>
      </c>
      <c r="BF831" s="229">
        <f>IF(N831="snížená",J831,0)</f>
        <v>0</v>
      </c>
      <c r="BG831" s="229">
        <f>IF(N831="zákl. přenesená",J831,0)</f>
        <v>0</v>
      </c>
      <c r="BH831" s="229">
        <f>IF(N831="sníž. přenesená",J831,0)</f>
        <v>0</v>
      </c>
      <c r="BI831" s="229">
        <f>IF(N831="nulová",J831,0)</f>
        <v>0</v>
      </c>
      <c r="BJ831" s="20" t="s">
        <v>80</v>
      </c>
      <c r="BK831" s="229">
        <f>ROUND(I831*H831,2)</f>
        <v>0</v>
      </c>
      <c r="BL831" s="20" t="s">
        <v>184</v>
      </c>
      <c r="BM831" s="228" t="s">
        <v>1308</v>
      </c>
    </row>
    <row r="832" s="2" customFormat="1">
      <c r="A832" s="41"/>
      <c r="B832" s="42"/>
      <c r="C832" s="43"/>
      <c r="D832" s="230" t="s">
        <v>186</v>
      </c>
      <c r="E832" s="43"/>
      <c r="F832" s="231" t="s">
        <v>1307</v>
      </c>
      <c r="G832" s="43"/>
      <c r="H832" s="43"/>
      <c r="I832" s="232"/>
      <c r="J832" s="43"/>
      <c r="K832" s="43"/>
      <c r="L832" s="47"/>
      <c r="M832" s="233"/>
      <c r="N832" s="234"/>
      <c r="O832" s="87"/>
      <c r="P832" s="87"/>
      <c r="Q832" s="87"/>
      <c r="R832" s="87"/>
      <c r="S832" s="87"/>
      <c r="T832" s="88"/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T832" s="20" t="s">
        <v>186</v>
      </c>
      <c r="AU832" s="20" t="s">
        <v>82</v>
      </c>
    </row>
    <row r="833" s="2" customFormat="1" ht="21.75" customHeight="1">
      <c r="A833" s="41"/>
      <c r="B833" s="42"/>
      <c r="C833" s="292" t="s">
        <v>1149</v>
      </c>
      <c r="D833" s="292" t="s">
        <v>450</v>
      </c>
      <c r="E833" s="293" t="s">
        <v>1309</v>
      </c>
      <c r="F833" s="294" t="s">
        <v>1310</v>
      </c>
      <c r="G833" s="295" t="s">
        <v>195</v>
      </c>
      <c r="H833" s="296">
        <v>1</v>
      </c>
      <c r="I833" s="297"/>
      <c r="J833" s="298">
        <f>ROUND(I833*H833,2)</f>
        <v>0</v>
      </c>
      <c r="K833" s="294" t="s">
        <v>196</v>
      </c>
      <c r="L833" s="299"/>
      <c r="M833" s="300" t="s">
        <v>19</v>
      </c>
      <c r="N833" s="301" t="s">
        <v>43</v>
      </c>
      <c r="O833" s="87"/>
      <c r="P833" s="226">
        <f>O833*H833</f>
        <v>0</v>
      </c>
      <c r="Q833" s="226">
        <v>0</v>
      </c>
      <c r="R833" s="226">
        <f>Q833*H833</f>
        <v>0</v>
      </c>
      <c r="S833" s="226">
        <v>0</v>
      </c>
      <c r="T833" s="227">
        <f>S833*H833</f>
        <v>0</v>
      </c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R833" s="228" t="s">
        <v>197</v>
      </c>
      <c r="AT833" s="228" t="s">
        <v>450</v>
      </c>
      <c r="AU833" s="228" t="s">
        <v>82</v>
      </c>
      <c r="AY833" s="20" t="s">
        <v>177</v>
      </c>
      <c r="BE833" s="229">
        <f>IF(N833="základní",J833,0)</f>
        <v>0</v>
      </c>
      <c r="BF833" s="229">
        <f>IF(N833="snížená",J833,0)</f>
        <v>0</v>
      </c>
      <c r="BG833" s="229">
        <f>IF(N833="zákl. přenesená",J833,0)</f>
        <v>0</v>
      </c>
      <c r="BH833" s="229">
        <f>IF(N833="sníž. přenesená",J833,0)</f>
        <v>0</v>
      </c>
      <c r="BI833" s="229">
        <f>IF(N833="nulová",J833,0)</f>
        <v>0</v>
      </c>
      <c r="BJ833" s="20" t="s">
        <v>80</v>
      </c>
      <c r="BK833" s="229">
        <f>ROUND(I833*H833,2)</f>
        <v>0</v>
      </c>
      <c r="BL833" s="20" t="s">
        <v>184</v>
      </c>
      <c r="BM833" s="228" t="s">
        <v>1311</v>
      </c>
    </row>
    <row r="834" s="2" customFormat="1">
      <c r="A834" s="41"/>
      <c r="B834" s="42"/>
      <c r="C834" s="43"/>
      <c r="D834" s="230" t="s">
        <v>186</v>
      </c>
      <c r="E834" s="43"/>
      <c r="F834" s="231" t="s">
        <v>1310</v>
      </c>
      <c r="G834" s="43"/>
      <c r="H834" s="43"/>
      <c r="I834" s="232"/>
      <c r="J834" s="43"/>
      <c r="K834" s="43"/>
      <c r="L834" s="47"/>
      <c r="M834" s="233"/>
      <c r="N834" s="234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186</v>
      </c>
      <c r="AU834" s="20" t="s">
        <v>82</v>
      </c>
    </row>
    <row r="835" s="2" customFormat="1" ht="16.5" customHeight="1">
      <c r="A835" s="41"/>
      <c r="B835" s="42"/>
      <c r="C835" s="217" t="s">
        <v>1312</v>
      </c>
      <c r="D835" s="217" t="s">
        <v>179</v>
      </c>
      <c r="E835" s="218" t="s">
        <v>1313</v>
      </c>
      <c r="F835" s="219" t="s">
        <v>1314</v>
      </c>
      <c r="G835" s="220" t="s">
        <v>345</v>
      </c>
      <c r="H835" s="221">
        <v>20.140000000000001</v>
      </c>
      <c r="I835" s="222"/>
      <c r="J835" s="223">
        <f>ROUND(I835*H835,2)</f>
        <v>0</v>
      </c>
      <c r="K835" s="219" t="s">
        <v>196</v>
      </c>
      <c r="L835" s="47"/>
      <c r="M835" s="224" t="s">
        <v>19</v>
      </c>
      <c r="N835" s="225" t="s">
        <v>43</v>
      </c>
      <c r="O835" s="87"/>
      <c r="P835" s="226">
        <f>O835*H835</f>
        <v>0</v>
      </c>
      <c r="Q835" s="226">
        <v>0</v>
      </c>
      <c r="R835" s="226">
        <f>Q835*H835</f>
        <v>0</v>
      </c>
      <c r="S835" s="226">
        <v>0</v>
      </c>
      <c r="T835" s="227">
        <f>S835*H835</f>
        <v>0</v>
      </c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R835" s="228" t="s">
        <v>184</v>
      </c>
      <c r="AT835" s="228" t="s">
        <v>179</v>
      </c>
      <c r="AU835" s="228" t="s">
        <v>82</v>
      </c>
      <c r="AY835" s="20" t="s">
        <v>177</v>
      </c>
      <c r="BE835" s="229">
        <f>IF(N835="základní",J835,0)</f>
        <v>0</v>
      </c>
      <c r="BF835" s="229">
        <f>IF(N835="snížená",J835,0)</f>
        <v>0</v>
      </c>
      <c r="BG835" s="229">
        <f>IF(N835="zákl. přenesená",J835,0)</f>
        <v>0</v>
      </c>
      <c r="BH835" s="229">
        <f>IF(N835="sníž. přenesená",J835,0)</f>
        <v>0</v>
      </c>
      <c r="BI835" s="229">
        <f>IF(N835="nulová",J835,0)</f>
        <v>0</v>
      </c>
      <c r="BJ835" s="20" t="s">
        <v>80</v>
      </c>
      <c r="BK835" s="229">
        <f>ROUND(I835*H835,2)</f>
        <v>0</v>
      </c>
      <c r="BL835" s="20" t="s">
        <v>184</v>
      </c>
      <c r="BM835" s="228" t="s">
        <v>1315</v>
      </c>
    </row>
    <row r="836" s="2" customFormat="1">
      <c r="A836" s="41"/>
      <c r="B836" s="42"/>
      <c r="C836" s="43"/>
      <c r="D836" s="230" t="s">
        <v>186</v>
      </c>
      <c r="E836" s="43"/>
      <c r="F836" s="231" t="s">
        <v>1314</v>
      </c>
      <c r="G836" s="43"/>
      <c r="H836" s="43"/>
      <c r="I836" s="232"/>
      <c r="J836" s="43"/>
      <c r="K836" s="43"/>
      <c r="L836" s="47"/>
      <c r="M836" s="233"/>
      <c r="N836" s="234"/>
      <c r="O836" s="87"/>
      <c r="P836" s="87"/>
      <c r="Q836" s="87"/>
      <c r="R836" s="87"/>
      <c r="S836" s="87"/>
      <c r="T836" s="88"/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T836" s="20" t="s">
        <v>186</v>
      </c>
      <c r="AU836" s="20" t="s">
        <v>82</v>
      </c>
    </row>
    <row r="837" s="2" customFormat="1">
      <c r="A837" s="41"/>
      <c r="B837" s="42"/>
      <c r="C837" s="43"/>
      <c r="D837" s="230" t="s">
        <v>239</v>
      </c>
      <c r="E837" s="43"/>
      <c r="F837" s="246" t="s">
        <v>1316</v>
      </c>
      <c r="G837" s="43"/>
      <c r="H837" s="43"/>
      <c r="I837" s="232"/>
      <c r="J837" s="43"/>
      <c r="K837" s="43"/>
      <c r="L837" s="47"/>
      <c r="M837" s="233"/>
      <c r="N837" s="234"/>
      <c r="O837" s="87"/>
      <c r="P837" s="87"/>
      <c r="Q837" s="87"/>
      <c r="R837" s="87"/>
      <c r="S837" s="87"/>
      <c r="T837" s="88"/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T837" s="20" t="s">
        <v>239</v>
      </c>
      <c r="AU837" s="20" t="s">
        <v>82</v>
      </c>
    </row>
    <row r="838" s="2" customFormat="1" ht="16.5" customHeight="1">
      <c r="A838" s="41"/>
      <c r="B838" s="42"/>
      <c r="C838" s="217" t="s">
        <v>1158</v>
      </c>
      <c r="D838" s="217" t="s">
        <v>179</v>
      </c>
      <c r="E838" s="218" t="s">
        <v>1317</v>
      </c>
      <c r="F838" s="219" t="s">
        <v>1318</v>
      </c>
      <c r="G838" s="220" t="s">
        <v>182</v>
      </c>
      <c r="H838" s="221">
        <v>7.7999999999999998</v>
      </c>
      <c r="I838" s="222"/>
      <c r="J838" s="223">
        <f>ROUND(I838*H838,2)</f>
        <v>0</v>
      </c>
      <c r="K838" s="219" t="s">
        <v>183</v>
      </c>
      <c r="L838" s="47"/>
      <c r="M838" s="224" t="s">
        <v>19</v>
      </c>
      <c r="N838" s="225" t="s">
        <v>43</v>
      </c>
      <c r="O838" s="87"/>
      <c r="P838" s="226">
        <f>O838*H838</f>
        <v>0</v>
      </c>
      <c r="Q838" s="226">
        <v>0</v>
      </c>
      <c r="R838" s="226">
        <f>Q838*H838</f>
        <v>0</v>
      </c>
      <c r="S838" s="226">
        <v>0</v>
      </c>
      <c r="T838" s="227">
        <f>S838*H838</f>
        <v>0</v>
      </c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R838" s="228" t="s">
        <v>184</v>
      </c>
      <c r="AT838" s="228" t="s">
        <v>179</v>
      </c>
      <c r="AU838" s="228" t="s">
        <v>82</v>
      </c>
      <c r="AY838" s="20" t="s">
        <v>177</v>
      </c>
      <c r="BE838" s="229">
        <f>IF(N838="základní",J838,0)</f>
        <v>0</v>
      </c>
      <c r="BF838" s="229">
        <f>IF(N838="snížená",J838,0)</f>
        <v>0</v>
      </c>
      <c r="BG838" s="229">
        <f>IF(N838="zákl. přenesená",J838,0)</f>
        <v>0</v>
      </c>
      <c r="BH838" s="229">
        <f>IF(N838="sníž. přenesená",J838,0)</f>
        <v>0</v>
      </c>
      <c r="BI838" s="229">
        <f>IF(N838="nulová",J838,0)</f>
        <v>0</v>
      </c>
      <c r="BJ838" s="20" t="s">
        <v>80</v>
      </c>
      <c r="BK838" s="229">
        <f>ROUND(I838*H838,2)</f>
        <v>0</v>
      </c>
      <c r="BL838" s="20" t="s">
        <v>184</v>
      </c>
      <c r="BM838" s="228" t="s">
        <v>1319</v>
      </c>
    </row>
    <row r="839" s="2" customFormat="1">
      <c r="A839" s="41"/>
      <c r="B839" s="42"/>
      <c r="C839" s="43"/>
      <c r="D839" s="230" t="s">
        <v>186</v>
      </c>
      <c r="E839" s="43"/>
      <c r="F839" s="231" t="s">
        <v>1320</v>
      </c>
      <c r="G839" s="43"/>
      <c r="H839" s="43"/>
      <c r="I839" s="232"/>
      <c r="J839" s="43"/>
      <c r="K839" s="43"/>
      <c r="L839" s="47"/>
      <c r="M839" s="233"/>
      <c r="N839" s="234"/>
      <c r="O839" s="87"/>
      <c r="P839" s="87"/>
      <c r="Q839" s="87"/>
      <c r="R839" s="87"/>
      <c r="S839" s="87"/>
      <c r="T839" s="88"/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T839" s="20" t="s">
        <v>186</v>
      </c>
      <c r="AU839" s="20" t="s">
        <v>82</v>
      </c>
    </row>
    <row r="840" s="14" customFormat="1">
      <c r="A840" s="14"/>
      <c r="B840" s="247"/>
      <c r="C840" s="248"/>
      <c r="D840" s="230" t="s">
        <v>188</v>
      </c>
      <c r="E840" s="249" t="s">
        <v>19</v>
      </c>
      <c r="F840" s="250" t="s">
        <v>1321</v>
      </c>
      <c r="G840" s="248"/>
      <c r="H840" s="249" t="s">
        <v>19</v>
      </c>
      <c r="I840" s="251"/>
      <c r="J840" s="248"/>
      <c r="K840" s="248"/>
      <c r="L840" s="252"/>
      <c r="M840" s="253"/>
      <c r="N840" s="254"/>
      <c r="O840" s="254"/>
      <c r="P840" s="254"/>
      <c r="Q840" s="254"/>
      <c r="R840" s="254"/>
      <c r="S840" s="254"/>
      <c r="T840" s="255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6" t="s">
        <v>188</v>
      </c>
      <c r="AU840" s="256" t="s">
        <v>82</v>
      </c>
      <c r="AV840" s="14" t="s">
        <v>80</v>
      </c>
      <c r="AW840" s="14" t="s">
        <v>33</v>
      </c>
      <c r="AX840" s="14" t="s">
        <v>72</v>
      </c>
      <c r="AY840" s="256" t="s">
        <v>177</v>
      </c>
    </row>
    <row r="841" s="13" customFormat="1">
      <c r="A841" s="13"/>
      <c r="B841" s="235"/>
      <c r="C841" s="236"/>
      <c r="D841" s="230" t="s">
        <v>188</v>
      </c>
      <c r="E841" s="237" t="s">
        <v>19</v>
      </c>
      <c r="F841" s="238" t="s">
        <v>1322</v>
      </c>
      <c r="G841" s="236"/>
      <c r="H841" s="239">
        <v>6</v>
      </c>
      <c r="I841" s="240"/>
      <c r="J841" s="236"/>
      <c r="K841" s="236"/>
      <c r="L841" s="241"/>
      <c r="M841" s="242"/>
      <c r="N841" s="243"/>
      <c r="O841" s="243"/>
      <c r="P841" s="243"/>
      <c r="Q841" s="243"/>
      <c r="R841" s="243"/>
      <c r="S841" s="243"/>
      <c r="T841" s="244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5" t="s">
        <v>188</v>
      </c>
      <c r="AU841" s="245" t="s">
        <v>82</v>
      </c>
      <c r="AV841" s="13" t="s">
        <v>82</v>
      </c>
      <c r="AW841" s="13" t="s">
        <v>33</v>
      </c>
      <c r="AX841" s="13" t="s">
        <v>72</v>
      </c>
      <c r="AY841" s="245" t="s">
        <v>177</v>
      </c>
    </row>
    <row r="842" s="14" customFormat="1">
      <c r="A842" s="14"/>
      <c r="B842" s="247"/>
      <c r="C842" s="248"/>
      <c r="D842" s="230" t="s">
        <v>188</v>
      </c>
      <c r="E842" s="249" t="s">
        <v>19</v>
      </c>
      <c r="F842" s="250" t="s">
        <v>1323</v>
      </c>
      <c r="G842" s="248"/>
      <c r="H842" s="249" t="s">
        <v>19</v>
      </c>
      <c r="I842" s="251"/>
      <c r="J842" s="248"/>
      <c r="K842" s="248"/>
      <c r="L842" s="252"/>
      <c r="M842" s="253"/>
      <c r="N842" s="254"/>
      <c r="O842" s="254"/>
      <c r="P842" s="254"/>
      <c r="Q842" s="254"/>
      <c r="R842" s="254"/>
      <c r="S842" s="254"/>
      <c r="T842" s="255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6" t="s">
        <v>188</v>
      </c>
      <c r="AU842" s="256" t="s">
        <v>82</v>
      </c>
      <c r="AV842" s="14" t="s">
        <v>80</v>
      </c>
      <c r="AW842" s="14" t="s">
        <v>33</v>
      </c>
      <c r="AX842" s="14" t="s">
        <v>72</v>
      </c>
      <c r="AY842" s="256" t="s">
        <v>177</v>
      </c>
    </row>
    <row r="843" s="13" customFormat="1">
      <c r="A843" s="13"/>
      <c r="B843" s="235"/>
      <c r="C843" s="236"/>
      <c r="D843" s="230" t="s">
        <v>188</v>
      </c>
      <c r="E843" s="237" t="s">
        <v>19</v>
      </c>
      <c r="F843" s="238" t="s">
        <v>1324</v>
      </c>
      <c r="G843" s="236"/>
      <c r="H843" s="239">
        <v>1.8</v>
      </c>
      <c r="I843" s="240"/>
      <c r="J843" s="236"/>
      <c r="K843" s="236"/>
      <c r="L843" s="241"/>
      <c r="M843" s="242"/>
      <c r="N843" s="243"/>
      <c r="O843" s="243"/>
      <c r="P843" s="243"/>
      <c r="Q843" s="243"/>
      <c r="R843" s="243"/>
      <c r="S843" s="243"/>
      <c r="T843" s="244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5" t="s">
        <v>188</v>
      </c>
      <c r="AU843" s="245" t="s">
        <v>82</v>
      </c>
      <c r="AV843" s="13" t="s">
        <v>82</v>
      </c>
      <c r="AW843" s="13" t="s">
        <v>33</v>
      </c>
      <c r="AX843" s="13" t="s">
        <v>72</v>
      </c>
      <c r="AY843" s="245" t="s">
        <v>177</v>
      </c>
    </row>
    <row r="844" s="15" customFormat="1">
      <c r="A844" s="15"/>
      <c r="B844" s="257"/>
      <c r="C844" s="258"/>
      <c r="D844" s="230" t="s">
        <v>188</v>
      </c>
      <c r="E844" s="259" t="s">
        <v>19</v>
      </c>
      <c r="F844" s="260" t="s">
        <v>264</v>
      </c>
      <c r="G844" s="258"/>
      <c r="H844" s="261">
        <v>7.7999999999999998</v>
      </c>
      <c r="I844" s="262"/>
      <c r="J844" s="258"/>
      <c r="K844" s="258"/>
      <c r="L844" s="263"/>
      <c r="M844" s="264"/>
      <c r="N844" s="265"/>
      <c r="O844" s="265"/>
      <c r="P844" s="265"/>
      <c r="Q844" s="265"/>
      <c r="R844" s="265"/>
      <c r="S844" s="265"/>
      <c r="T844" s="266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67" t="s">
        <v>188</v>
      </c>
      <c r="AU844" s="267" t="s">
        <v>82</v>
      </c>
      <c r="AV844" s="15" t="s">
        <v>184</v>
      </c>
      <c r="AW844" s="15" t="s">
        <v>33</v>
      </c>
      <c r="AX844" s="15" t="s">
        <v>80</v>
      </c>
      <c r="AY844" s="267" t="s">
        <v>177</v>
      </c>
    </row>
    <row r="845" s="2" customFormat="1" ht="16.5" customHeight="1">
      <c r="A845" s="41"/>
      <c r="B845" s="42"/>
      <c r="C845" s="217" t="s">
        <v>1325</v>
      </c>
      <c r="D845" s="217" t="s">
        <v>179</v>
      </c>
      <c r="E845" s="218" t="s">
        <v>1326</v>
      </c>
      <c r="F845" s="219" t="s">
        <v>1327</v>
      </c>
      <c r="G845" s="220" t="s">
        <v>345</v>
      </c>
      <c r="H845" s="221">
        <v>18.399999999999999</v>
      </c>
      <c r="I845" s="222"/>
      <c r="J845" s="223">
        <f>ROUND(I845*H845,2)</f>
        <v>0</v>
      </c>
      <c r="K845" s="219" t="s">
        <v>183</v>
      </c>
      <c r="L845" s="47"/>
      <c r="M845" s="224" t="s">
        <v>19</v>
      </c>
      <c r="N845" s="225" t="s">
        <v>43</v>
      </c>
      <c r="O845" s="87"/>
      <c r="P845" s="226">
        <f>O845*H845</f>
        <v>0</v>
      </c>
      <c r="Q845" s="226">
        <v>0</v>
      </c>
      <c r="R845" s="226">
        <f>Q845*H845</f>
        <v>0</v>
      </c>
      <c r="S845" s="226">
        <v>0</v>
      </c>
      <c r="T845" s="227">
        <f>S845*H845</f>
        <v>0</v>
      </c>
      <c r="U845" s="41"/>
      <c r="V845" s="41"/>
      <c r="W845" s="41"/>
      <c r="X845" s="41"/>
      <c r="Y845" s="41"/>
      <c r="Z845" s="41"/>
      <c r="AA845" s="41"/>
      <c r="AB845" s="41"/>
      <c r="AC845" s="41"/>
      <c r="AD845" s="41"/>
      <c r="AE845" s="41"/>
      <c r="AR845" s="228" t="s">
        <v>184</v>
      </c>
      <c r="AT845" s="228" t="s">
        <v>179</v>
      </c>
      <c r="AU845" s="228" t="s">
        <v>82</v>
      </c>
      <c r="AY845" s="20" t="s">
        <v>177</v>
      </c>
      <c r="BE845" s="229">
        <f>IF(N845="základní",J845,0)</f>
        <v>0</v>
      </c>
      <c r="BF845" s="229">
        <f>IF(N845="snížená",J845,0)</f>
        <v>0</v>
      </c>
      <c r="BG845" s="229">
        <f>IF(N845="zákl. přenesená",J845,0)</f>
        <v>0</v>
      </c>
      <c r="BH845" s="229">
        <f>IF(N845="sníž. přenesená",J845,0)</f>
        <v>0</v>
      </c>
      <c r="BI845" s="229">
        <f>IF(N845="nulová",J845,0)</f>
        <v>0</v>
      </c>
      <c r="BJ845" s="20" t="s">
        <v>80</v>
      </c>
      <c r="BK845" s="229">
        <f>ROUND(I845*H845,2)</f>
        <v>0</v>
      </c>
      <c r="BL845" s="20" t="s">
        <v>184</v>
      </c>
      <c r="BM845" s="228" t="s">
        <v>1328</v>
      </c>
    </row>
    <row r="846" s="2" customFormat="1">
      <c r="A846" s="41"/>
      <c r="B846" s="42"/>
      <c r="C846" s="43"/>
      <c r="D846" s="230" t="s">
        <v>186</v>
      </c>
      <c r="E846" s="43"/>
      <c r="F846" s="231" t="s">
        <v>1329</v>
      </c>
      <c r="G846" s="43"/>
      <c r="H846" s="43"/>
      <c r="I846" s="232"/>
      <c r="J846" s="43"/>
      <c r="K846" s="43"/>
      <c r="L846" s="47"/>
      <c r="M846" s="233"/>
      <c r="N846" s="234"/>
      <c r="O846" s="87"/>
      <c r="P846" s="87"/>
      <c r="Q846" s="87"/>
      <c r="R846" s="87"/>
      <c r="S846" s="87"/>
      <c r="T846" s="88"/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T846" s="20" t="s">
        <v>186</v>
      </c>
      <c r="AU846" s="20" t="s">
        <v>82</v>
      </c>
    </row>
    <row r="847" s="14" customFormat="1">
      <c r="A847" s="14"/>
      <c r="B847" s="247"/>
      <c r="C847" s="248"/>
      <c r="D847" s="230" t="s">
        <v>188</v>
      </c>
      <c r="E847" s="249" t="s">
        <v>19</v>
      </c>
      <c r="F847" s="250" t="s">
        <v>1321</v>
      </c>
      <c r="G847" s="248"/>
      <c r="H847" s="249" t="s">
        <v>19</v>
      </c>
      <c r="I847" s="251"/>
      <c r="J847" s="248"/>
      <c r="K847" s="248"/>
      <c r="L847" s="252"/>
      <c r="M847" s="253"/>
      <c r="N847" s="254"/>
      <c r="O847" s="254"/>
      <c r="P847" s="254"/>
      <c r="Q847" s="254"/>
      <c r="R847" s="254"/>
      <c r="S847" s="254"/>
      <c r="T847" s="255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6" t="s">
        <v>188</v>
      </c>
      <c r="AU847" s="256" t="s">
        <v>82</v>
      </c>
      <c r="AV847" s="14" t="s">
        <v>80</v>
      </c>
      <c r="AW847" s="14" t="s">
        <v>33</v>
      </c>
      <c r="AX847" s="14" t="s">
        <v>72</v>
      </c>
      <c r="AY847" s="256" t="s">
        <v>177</v>
      </c>
    </row>
    <row r="848" s="13" customFormat="1">
      <c r="A848" s="13"/>
      <c r="B848" s="235"/>
      <c r="C848" s="236"/>
      <c r="D848" s="230" t="s">
        <v>188</v>
      </c>
      <c r="E848" s="237" t="s">
        <v>19</v>
      </c>
      <c r="F848" s="238" t="s">
        <v>1330</v>
      </c>
      <c r="G848" s="236"/>
      <c r="H848" s="239">
        <v>10</v>
      </c>
      <c r="I848" s="240"/>
      <c r="J848" s="236"/>
      <c r="K848" s="236"/>
      <c r="L848" s="241"/>
      <c r="M848" s="242"/>
      <c r="N848" s="243"/>
      <c r="O848" s="243"/>
      <c r="P848" s="243"/>
      <c r="Q848" s="243"/>
      <c r="R848" s="243"/>
      <c r="S848" s="243"/>
      <c r="T848" s="244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5" t="s">
        <v>188</v>
      </c>
      <c r="AU848" s="245" t="s">
        <v>82</v>
      </c>
      <c r="AV848" s="13" t="s">
        <v>82</v>
      </c>
      <c r="AW848" s="13" t="s">
        <v>33</v>
      </c>
      <c r="AX848" s="13" t="s">
        <v>72</v>
      </c>
      <c r="AY848" s="245" t="s">
        <v>177</v>
      </c>
    </row>
    <row r="849" s="14" customFormat="1">
      <c r="A849" s="14"/>
      <c r="B849" s="247"/>
      <c r="C849" s="248"/>
      <c r="D849" s="230" t="s">
        <v>188</v>
      </c>
      <c r="E849" s="249" t="s">
        <v>19</v>
      </c>
      <c r="F849" s="250" t="s">
        <v>1323</v>
      </c>
      <c r="G849" s="248"/>
      <c r="H849" s="249" t="s">
        <v>19</v>
      </c>
      <c r="I849" s="251"/>
      <c r="J849" s="248"/>
      <c r="K849" s="248"/>
      <c r="L849" s="252"/>
      <c r="M849" s="253"/>
      <c r="N849" s="254"/>
      <c r="O849" s="254"/>
      <c r="P849" s="254"/>
      <c r="Q849" s="254"/>
      <c r="R849" s="254"/>
      <c r="S849" s="254"/>
      <c r="T849" s="255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6" t="s">
        <v>188</v>
      </c>
      <c r="AU849" s="256" t="s">
        <v>82</v>
      </c>
      <c r="AV849" s="14" t="s">
        <v>80</v>
      </c>
      <c r="AW849" s="14" t="s">
        <v>33</v>
      </c>
      <c r="AX849" s="14" t="s">
        <v>72</v>
      </c>
      <c r="AY849" s="256" t="s">
        <v>177</v>
      </c>
    </row>
    <row r="850" s="13" customFormat="1">
      <c r="A850" s="13"/>
      <c r="B850" s="235"/>
      <c r="C850" s="236"/>
      <c r="D850" s="230" t="s">
        <v>188</v>
      </c>
      <c r="E850" s="237" t="s">
        <v>19</v>
      </c>
      <c r="F850" s="238" t="s">
        <v>1331</v>
      </c>
      <c r="G850" s="236"/>
      <c r="H850" s="239">
        <v>8.4000000000000004</v>
      </c>
      <c r="I850" s="240"/>
      <c r="J850" s="236"/>
      <c r="K850" s="236"/>
      <c r="L850" s="241"/>
      <c r="M850" s="242"/>
      <c r="N850" s="243"/>
      <c r="O850" s="243"/>
      <c r="P850" s="243"/>
      <c r="Q850" s="243"/>
      <c r="R850" s="243"/>
      <c r="S850" s="243"/>
      <c r="T850" s="244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5" t="s">
        <v>188</v>
      </c>
      <c r="AU850" s="245" t="s">
        <v>82</v>
      </c>
      <c r="AV850" s="13" t="s">
        <v>82</v>
      </c>
      <c r="AW850" s="13" t="s">
        <v>33</v>
      </c>
      <c r="AX850" s="13" t="s">
        <v>72</v>
      </c>
      <c r="AY850" s="245" t="s">
        <v>177</v>
      </c>
    </row>
    <row r="851" s="15" customFormat="1">
      <c r="A851" s="15"/>
      <c r="B851" s="257"/>
      <c r="C851" s="258"/>
      <c r="D851" s="230" t="s">
        <v>188</v>
      </c>
      <c r="E851" s="259" t="s">
        <v>19</v>
      </c>
      <c r="F851" s="260" t="s">
        <v>264</v>
      </c>
      <c r="G851" s="258"/>
      <c r="H851" s="261">
        <v>18.399999999999999</v>
      </c>
      <c r="I851" s="262"/>
      <c r="J851" s="258"/>
      <c r="K851" s="258"/>
      <c r="L851" s="263"/>
      <c r="M851" s="264"/>
      <c r="N851" s="265"/>
      <c r="O851" s="265"/>
      <c r="P851" s="265"/>
      <c r="Q851" s="265"/>
      <c r="R851" s="265"/>
      <c r="S851" s="265"/>
      <c r="T851" s="266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67" t="s">
        <v>188</v>
      </c>
      <c r="AU851" s="267" t="s">
        <v>82</v>
      </c>
      <c r="AV851" s="15" t="s">
        <v>184</v>
      </c>
      <c r="AW851" s="15" t="s">
        <v>33</v>
      </c>
      <c r="AX851" s="15" t="s">
        <v>80</v>
      </c>
      <c r="AY851" s="267" t="s">
        <v>177</v>
      </c>
    </row>
    <row r="852" s="2" customFormat="1" ht="16.5" customHeight="1">
      <c r="A852" s="41"/>
      <c r="B852" s="42"/>
      <c r="C852" s="292" t="s">
        <v>1332</v>
      </c>
      <c r="D852" s="292" t="s">
        <v>450</v>
      </c>
      <c r="E852" s="293" t="s">
        <v>1333</v>
      </c>
      <c r="F852" s="294" t="s">
        <v>1334</v>
      </c>
      <c r="G852" s="295" t="s">
        <v>195</v>
      </c>
      <c r="H852" s="296">
        <v>1</v>
      </c>
      <c r="I852" s="297"/>
      <c r="J852" s="298">
        <f>ROUND(I852*H852,2)</f>
        <v>0</v>
      </c>
      <c r="K852" s="294" t="s">
        <v>196</v>
      </c>
      <c r="L852" s="299"/>
      <c r="M852" s="300" t="s">
        <v>19</v>
      </c>
      <c r="N852" s="301" t="s">
        <v>43</v>
      </c>
      <c r="O852" s="87"/>
      <c r="P852" s="226">
        <f>O852*H852</f>
        <v>0</v>
      </c>
      <c r="Q852" s="226">
        <v>0</v>
      </c>
      <c r="R852" s="226">
        <f>Q852*H852</f>
        <v>0</v>
      </c>
      <c r="S852" s="226">
        <v>0</v>
      </c>
      <c r="T852" s="227">
        <f>S852*H852</f>
        <v>0</v>
      </c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R852" s="228" t="s">
        <v>197</v>
      </c>
      <c r="AT852" s="228" t="s">
        <v>450</v>
      </c>
      <c r="AU852" s="228" t="s">
        <v>82</v>
      </c>
      <c r="AY852" s="20" t="s">
        <v>177</v>
      </c>
      <c r="BE852" s="229">
        <f>IF(N852="základní",J852,0)</f>
        <v>0</v>
      </c>
      <c r="BF852" s="229">
        <f>IF(N852="snížená",J852,0)</f>
        <v>0</v>
      </c>
      <c r="BG852" s="229">
        <f>IF(N852="zákl. přenesená",J852,0)</f>
        <v>0</v>
      </c>
      <c r="BH852" s="229">
        <f>IF(N852="sníž. přenesená",J852,0)</f>
        <v>0</v>
      </c>
      <c r="BI852" s="229">
        <f>IF(N852="nulová",J852,0)</f>
        <v>0</v>
      </c>
      <c r="BJ852" s="20" t="s">
        <v>80</v>
      </c>
      <c r="BK852" s="229">
        <f>ROUND(I852*H852,2)</f>
        <v>0</v>
      </c>
      <c r="BL852" s="20" t="s">
        <v>184</v>
      </c>
      <c r="BM852" s="228" t="s">
        <v>1335</v>
      </c>
    </row>
    <row r="853" s="2" customFormat="1">
      <c r="A853" s="41"/>
      <c r="B853" s="42"/>
      <c r="C853" s="43"/>
      <c r="D853" s="230" t="s">
        <v>186</v>
      </c>
      <c r="E853" s="43"/>
      <c r="F853" s="231" t="s">
        <v>1336</v>
      </c>
      <c r="G853" s="43"/>
      <c r="H853" s="43"/>
      <c r="I853" s="232"/>
      <c r="J853" s="43"/>
      <c r="K853" s="43"/>
      <c r="L853" s="47"/>
      <c r="M853" s="233"/>
      <c r="N853" s="234"/>
      <c r="O853" s="87"/>
      <c r="P853" s="87"/>
      <c r="Q853" s="87"/>
      <c r="R853" s="87"/>
      <c r="S853" s="87"/>
      <c r="T853" s="88"/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T853" s="20" t="s">
        <v>186</v>
      </c>
      <c r="AU853" s="20" t="s">
        <v>82</v>
      </c>
    </row>
    <row r="854" s="2" customFormat="1">
      <c r="A854" s="41"/>
      <c r="B854" s="42"/>
      <c r="C854" s="43"/>
      <c r="D854" s="230" t="s">
        <v>239</v>
      </c>
      <c r="E854" s="43"/>
      <c r="F854" s="246" t="s">
        <v>1337</v>
      </c>
      <c r="G854" s="43"/>
      <c r="H854" s="43"/>
      <c r="I854" s="232"/>
      <c r="J854" s="43"/>
      <c r="K854" s="43"/>
      <c r="L854" s="47"/>
      <c r="M854" s="233"/>
      <c r="N854" s="234"/>
      <c r="O854" s="87"/>
      <c r="P854" s="87"/>
      <c r="Q854" s="87"/>
      <c r="R854" s="87"/>
      <c r="S854" s="87"/>
      <c r="T854" s="88"/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T854" s="20" t="s">
        <v>239</v>
      </c>
      <c r="AU854" s="20" t="s">
        <v>82</v>
      </c>
    </row>
    <row r="855" s="2" customFormat="1" ht="16.5" customHeight="1">
      <c r="A855" s="41"/>
      <c r="B855" s="42"/>
      <c r="C855" s="292" t="s">
        <v>1338</v>
      </c>
      <c r="D855" s="292" t="s">
        <v>450</v>
      </c>
      <c r="E855" s="293" t="s">
        <v>1339</v>
      </c>
      <c r="F855" s="294" t="s">
        <v>1340</v>
      </c>
      <c r="G855" s="295" t="s">
        <v>195</v>
      </c>
      <c r="H855" s="296">
        <v>1</v>
      </c>
      <c r="I855" s="297"/>
      <c r="J855" s="298">
        <f>ROUND(I855*H855,2)</f>
        <v>0</v>
      </c>
      <c r="K855" s="294" t="s">
        <v>196</v>
      </c>
      <c r="L855" s="299"/>
      <c r="M855" s="300" t="s">
        <v>19</v>
      </c>
      <c r="N855" s="301" t="s">
        <v>43</v>
      </c>
      <c r="O855" s="87"/>
      <c r="P855" s="226">
        <f>O855*H855</f>
        <v>0</v>
      </c>
      <c r="Q855" s="226">
        <v>0</v>
      </c>
      <c r="R855" s="226">
        <f>Q855*H855</f>
        <v>0</v>
      </c>
      <c r="S855" s="226">
        <v>0</v>
      </c>
      <c r="T855" s="227">
        <f>S855*H855</f>
        <v>0</v>
      </c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R855" s="228" t="s">
        <v>197</v>
      </c>
      <c r="AT855" s="228" t="s">
        <v>450</v>
      </c>
      <c r="AU855" s="228" t="s">
        <v>82</v>
      </c>
      <c r="AY855" s="20" t="s">
        <v>177</v>
      </c>
      <c r="BE855" s="229">
        <f>IF(N855="základní",J855,0)</f>
        <v>0</v>
      </c>
      <c r="BF855" s="229">
        <f>IF(N855="snížená",J855,0)</f>
        <v>0</v>
      </c>
      <c r="BG855" s="229">
        <f>IF(N855="zákl. přenesená",J855,0)</f>
        <v>0</v>
      </c>
      <c r="BH855" s="229">
        <f>IF(N855="sníž. přenesená",J855,0)</f>
        <v>0</v>
      </c>
      <c r="BI855" s="229">
        <f>IF(N855="nulová",J855,0)</f>
        <v>0</v>
      </c>
      <c r="BJ855" s="20" t="s">
        <v>80</v>
      </c>
      <c r="BK855" s="229">
        <f>ROUND(I855*H855,2)</f>
        <v>0</v>
      </c>
      <c r="BL855" s="20" t="s">
        <v>184</v>
      </c>
      <c r="BM855" s="228" t="s">
        <v>1341</v>
      </c>
    </row>
    <row r="856" s="2" customFormat="1">
      <c r="A856" s="41"/>
      <c r="B856" s="42"/>
      <c r="C856" s="43"/>
      <c r="D856" s="230" t="s">
        <v>186</v>
      </c>
      <c r="E856" s="43"/>
      <c r="F856" s="231" t="s">
        <v>1340</v>
      </c>
      <c r="G856" s="43"/>
      <c r="H856" s="43"/>
      <c r="I856" s="232"/>
      <c r="J856" s="43"/>
      <c r="K856" s="43"/>
      <c r="L856" s="47"/>
      <c r="M856" s="233"/>
      <c r="N856" s="234"/>
      <c r="O856" s="87"/>
      <c r="P856" s="87"/>
      <c r="Q856" s="87"/>
      <c r="R856" s="87"/>
      <c r="S856" s="87"/>
      <c r="T856" s="88"/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T856" s="20" t="s">
        <v>186</v>
      </c>
      <c r="AU856" s="20" t="s">
        <v>82</v>
      </c>
    </row>
    <row r="857" s="2" customFormat="1" ht="16.5" customHeight="1">
      <c r="A857" s="41"/>
      <c r="B857" s="42"/>
      <c r="C857" s="292" t="s">
        <v>1342</v>
      </c>
      <c r="D857" s="292" t="s">
        <v>450</v>
      </c>
      <c r="E857" s="293" t="s">
        <v>1343</v>
      </c>
      <c r="F857" s="294" t="s">
        <v>1344</v>
      </c>
      <c r="G857" s="295" t="s">
        <v>195</v>
      </c>
      <c r="H857" s="296">
        <v>1</v>
      </c>
      <c r="I857" s="297"/>
      <c r="J857" s="298">
        <f>ROUND(I857*H857,2)</f>
        <v>0</v>
      </c>
      <c r="K857" s="294" t="s">
        <v>196</v>
      </c>
      <c r="L857" s="299"/>
      <c r="M857" s="300" t="s">
        <v>19</v>
      </c>
      <c r="N857" s="301" t="s">
        <v>43</v>
      </c>
      <c r="O857" s="87"/>
      <c r="P857" s="226">
        <f>O857*H857</f>
        <v>0</v>
      </c>
      <c r="Q857" s="226">
        <v>0</v>
      </c>
      <c r="R857" s="226">
        <f>Q857*H857</f>
        <v>0</v>
      </c>
      <c r="S857" s="226">
        <v>0</v>
      </c>
      <c r="T857" s="227">
        <f>S857*H857</f>
        <v>0</v>
      </c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R857" s="228" t="s">
        <v>197</v>
      </c>
      <c r="AT857" s="228" t="s">
        <v>450</v>
      </c>
      <c r="AU857" s="228" t="s">
        <v>82</v>
      </c>
      <c r="AY857" s="20" t="s">
        <v>177</v>
      </c>
      <c r="BE857" s="229">
        <f>IF(N857="základní",J857,0)</f>
        <v>0</v>
      </c>
      <c r="BF857" s="229">
        <f>IF(N857="snížená",J857,0)</f>
        <v>0</v>
      </c>
      <c r="BG857" s="229">
        <f>IF(N857="zákl. přenesená",J857,0)</f>
        <v>0</v>
      </c>
      <c r="BH857" s="229">
        <f>IF(N857="sníž. přenesená",J857,0)</f>
        <v>0</v>
      </c>
      <c r="BI857" s="229">
        <f>IF(N857="nulová",J857,0)</f>
        <v>0</v>
      </c>
      <c r="BJ857" s="20" t="s">
        <v>80</v>
      </c>
      <c r="BK857" s="229">
        <f>ROUND(I857*H857,2)</f>
        <v>0</v>
      </c>
      <c r="BL857" s="20" t="s">
        <v>184</v>
      </c>
      <c r="BM857" s="228" t="s">
        <v>1345</v>
      </c>
    </row>
    <row r="858" s="2" customFormat="1">
      <c r="A858" s="41"/>
      <c r="B858" s="42"/>
      <c r="C858" s="43"/>
      <c r="D858" s="230" t="s">
        <v>186</v>
      </c>
      <c r="E858" s="43"/>
      <c r="F858" s="231" t="s">
        <v>1344</v>
      </c>
      <c r="G858" s="43"/>
      <c r="H858" s="43"/>
      <c r="I858" s="232"/>
      <c r="J858" s="43"/>
      <c r="K858" s="43"/>
      <c r="L858" s="47"/>
      <c r="M858" s="233"/>
      <c r="N858" s="234"/>
      <c r="O858" s="87"/>
      <c r="P858" s="87"/>
      <c r="Q858" s="87"/>
      <c r="R858" s="87"/>
      <c r="S858" s="87"/>
      <c r="T858" s="88"/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T858" s="20" t="s">
        <v>186</v>
      </c>
      <c r="AU858" s="20" t="s">
        <v>82</v>
      </c>
    </row>
    <row r="859" s="2" customFormat="1">
      <c r="A859" s="41"/>
      <c r="B859" s="42"/>
      <c r="C859" s="43"/>
      <c r="D859" s="230" t="s">
        <v>239</v>
      </c>
      <c r="E859" s="43"/>
      <c r="F859" s="246" t="s">
        <v>1346</v>
      </c>
      <c r="G859" s="43"/>
      <c r="H859" s="43"/>
      <c r="I859" s="232"/>
      <c r="J859" s="43"/>
      <c r="K859" s="43"/>
      <c r="L859" s="47"/>
      <c r="M859" s="233"/>
      <c r="N859" s="234"/>
      <c r="O859" s="87"/>
      <c r="P859" s="87"/>
      <c r="Q859" s="87"/>
      <c r="R859" s="87"/>
      <c r="S859" s="87"/>
      <c r="T859" s="88"/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T859" s="20" t="s">
        <v>239</v>
      </c>
      <c r="AU859" s="20" t="s">
        <v>82</v>
      </c>
    </row>
    <row r="860" s="2" customFormat="1" ht="16.5" customHeight="1">
      <c r="A860" s="41"/>
      <c r="B860" s="42"/>
      <c r="C860" s="217" t="s">
        <v>1347</v>
      </c>
      <c r="D860" s="217" t="s">
        <v>179</v>
      </c>
      <c r="E860" s="218" t="s">
        <v>1348</v>
      </c>
      <c r="F860" s="219" t="s">
        <v>1349</v>
      </c>
      <c r="G860" s="220" t="s">
        <v>253</v>
      </c>
      <c r="H860" s="221">
        <v>10.68</v>
      </c>
      <c r="I860" s="222"/>
      <c r="J860" s="223">
        <f>ROUND(I860*H860,2)</f>
        <v>0</v>
      </c>
      <c r="K860" s="219" t="s">
        <v>183</v>
      </c>
      <c r="L860" s="47"/>
      <c r="M860" s="224" t="s">
        <v>19</v>
      </c>
      <c r="N860" s="225" t="s">
        <v>43</v>
      </c>
      <c r="O860" s="87"/>
      <c r="P860" s="226">
        <f>O860*H860</f>
        <v>0</v>
      </c>
      <c r="Q860" s="226">
        <v>0</v>
      </c>
      <c r="R860" s="226">
        <f>Q860*H860</f>
        <v>0</v>
      </c>
      <c r="S860" s="226">
        <v>0</v>
      </c>
      <c r="T860" s="227">
        <f>S860*H860</f>
        <v>0</v>
      </c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R860" s="228" t="s">
        <v>184</v>
      </c>
      <c r="AT860" s="228" t="s">
        <v>179</v>
      </c>
      <c r="AU860" s="228" t="s">
        <v>82</v>
      </c>
      <c r="AY860" s="20" t="s">
        <v>177</v>
      </c>
      <c r="BE860" s="229">
        <f>IF(N860="základní",J860,0)</f>
        <v>0</v>
      </c>
      <c r="BF860" s="229">
        <f>IF(N860="snížená",J860,0)</f>
        <v>0</v>
      </c>
      <c r="BG860" s="229">
        <f>IF(N860="zákl. přenesená",J860,0)</f>
        <v>0</v>
      </c>
      <c r="BH860" s="229">
        <f>IF(N860="sníž. přenesená",J860,0)</f>
        <v>0</v>
      </c>
      <c r="BI860" s="229">
        <f>IF(N860="nulová",J860,0)</f>
        <v>0</v>
      </c>
      <c r="BJ860" s="20" t="s">
        <v>80</v>
      </c>
      <c r="BK860" s="229">
        <f>ROUND(I860*H860,2)</f>
        <v>0</v>
      </c>
      <c r="BL860" s="20" t="s">
        <v>184</v>
      </c>
      <c r="BM860" s="228" t="s">
        <v>1350</v>
      </c>
    </row>
    <row r="861" s="2" customFormat="1">
      <c r="A861" s="41"/>
      <c r="B861" s="42"/>
      <c r="C861" s="43"/>
      <c r="D861" s="230" t="s">
        <v>186</v>
      </c>
      <c r="E861" s="43"/>
      <c r="F861" s="231" t="s">
        <v>1351</v>
      </c>
      <c r="G861" s="43"/>
      <c r="H861" s="43"/>
      <c r="I861" s="232"/>
      <c r="J861" s="43"/>
      <c r="K861" s="43"/>
      <c r="L861" s="47"/>
      <c r="M861" s="233"/>
      <c r="N861" s="234"/>
      <c r="O861" s="87"/>
      <c r="P861" s="87"/>
      <c r="Q861" s="87"/>
      <c r="R861" s="87"/>
      <c r="S861" s="87"/>
      <c r="T861" s="88"/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T861" s="20" t="s">
        <v>186</v>
      </c>
      <c r="AU861" s="20" t="s">
        <v>82</v>
      </c>
    </row>
    <row r="862" s="12" customFormat="1" ht="22.8" customHeight="1">
      <c r="A862" s="12"/>
      <c r="B862" s="201"/>
      <c r="C862" s="202"/>
      <c r="D862" s="203" t="s">
        <v>71</v>
      </c>
      <c r="E862" s="215" t="s">
        <v>1352</v>
      </c>
      <c r="F862" s="215" t="s">
        <v>1353</v>
      </c>
      <c r="G862" s="202"/>
      <c r="H862" s="202"/>
      <c r="I862" s="205"/>
      <c r="J862" s="216">
        <f>BK862</f>
        <v>0</v>
      </c>
      <c r="K862" s="202"/>
      <c r="L862" s="207"/>
      <c r="M862" s="208"/>
      <c r="N862" s="209"/>
      <c r="O862" s="209"/>
      <c r="P862" s="210">
        <f>SUM(P863:P881)</f>
        <v>0</v>
      </c>
      <c r="Q862" s="209"/>
      <c r="R862" s="210">
        <f>SUM(R863:R881)</f>
        <v>0.10439</v>
      </c>
      <c r="S862" s="209"/>
      <c r="T862" s="211">
        <f>SUM(T863:T881)</f>
        <v>0.01048</v>
      </c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R862" s="212" t="s">
        <v>82</v>
      </c>
      <c r="AT862" s="213" t="s">
        <v>71</v>
      </c>
      <c r="AU862" s="213" t="s">
        <v>80</v>
      </c>
      <c r="AY862" s="212" t="s">
        <v>177</v>
      </c>
      <c r="BK862" s="214">
        <f>SUM(BK863:BK881)</f>
        <v>0</v>
      </c>
    </row>
    <row r="863" s="2" customFormat="1" ht="16.5" customHeight="1">
      <c r="A863" s="41"/>
      <c r="B863" s="42"/>
      <c r="C863" s="217" t="s">
        <v>1354</v>
      </c>
      <c r="D863" s="217" t="s">
        <v>179</v>
      </c>
      <c r="E863" s="218" t="s">
        <v>1355</v>
      </c>
      <c r="F863" s="219" t="s">
        <v>1356</v>
      </c>
      <c r="G863" s="220" t="s">
        <v>195</v>
      </c>
      <c r="H863" s="221">
        <v>4</v>
      </c>
      <c r="I863" s="222"/>
      <c r="J863" s="223">
        <f>ROUND(I863*H863,2)</f>
        <v>0</v>
      </c>
      <c r="K863" s="219" t="s">
        <v>183</v>
      </c>
      <c r="L863" s="47"/>
      <c r="M863" s="224" t="s">
        <v>19</v>
      </c>
      <c r="N863" s="225" t="s">
        <v>43</v>
      </c>
      <c r="O863" s="87"/>
      <c r="P863" s="226">
        <f>O863*H863</f>
        <v>0</v>
      </c>
      <c r="Q863" s="226">
        <v>0.00083000000000000001</v>
      </c>
      <c r="R863" s="226">
        <f>Q863*H863</f>
        <v>0.00332</v>
      </c>
      <c r="S863" s="226">
        <v>0.0026199999999999999</v>
      </c>
      <c r="T863" s="227">
        <f>S863*H863</f>
        <v>0.01048</v>
      </c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R863" s="228" t="s">
        <v>217</v>
      </c>
      <c r="AT863" s="228" t="s">
        <v>179</v>
      </c>
      <c r="AU863" s="228" t="s">
        <v>82</v>
      </c>
      <c r="AY863" s="20" t="s">
        <v>177</v>
      </c>
      <c r="BE863" s="229">
        <f>IF(N863="základní",J863,0)</f>
        <v>0</v>
      </c>
      <c r="BF863" s="229">
        <f>IF(N863="snížená",J863,0)</f>
        <v>0</v>
      </c>
      <c r="BG863" s="229">
        <f>IF(N863="zákl. přenesená",J863,0)</f>
        <v>0</v>
      </c>
      <c r="BH863" s="229">
        <f>IF(N863="sníž. přenesená",J863,0)</f>
        <v>0</v>
      </c>
      <c r="BI863" s="229">
        <f>IF(N863="nulová",J863,0)</f>
        <v>0</v>
      </c>
      <c r="BJ863" s="20" t="s">
        <v>80</v>
      </c>
      <c r="BK863" s="229">
        <f>ROUND(I863*H863,2)</f>
        <v>0</v>
      </c>
      <c r="BL863" s="20" t="s">
        <v>217</v>
      </c>
      <c r="BM863" s="228" t="s">
        <v>1357</v>
      </c>
    </row>
    <row r="864" s="2" customFormat="1">
      <c r="A864" s="41"/>
      <c r="B864" s="42"/>
      <c r="C864" s="43"/>
      <c r="D864" s="230" t="s">
        <v>186</v>
      </c>
      <c r="E864" s="43"/>
      <c r="F864" s="231" t="s">
        <v>1358</v>
      </c>
      <c r="G864" s="43"/>
      <c r="H864" s="43"/>
      <c r="I864" s="232"/>
      <c r="J864" s="43"/>
      <c r="K864" s="43"/>
      <c r="L864" s="47"/>
      <c r="M864" s="233"/>
      <c r="N864" s="234"/>
      <c r="O864" s="87"/>
      <c r="P864" s="87"/>
      <c r="Q864" s="87"/>
      <c r="R864" s="87"/>
      <c r="S864" s="87"/>
      <c r="T864" s="88"/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T864" s="20" t="s">
        <v>186</v>
      </c>
      <c r="AU864" s="20" t="s">
        <v>82</v>
      </c>
    </row>
    <row r="865" s="14" customFormat="1">
      <c r="A865" s="14"/>
      <c r="B865" s="247"/>
      <c r="C865" s="248"/>
      <c r="D865" s="230" t="s">
        <v>188</v>
      </c>
      <c r="E865" s="249" t="s">
        <v>19</v>
      </c>
      <c r="F865" s="250" t="s">
        <v>1359</v>
      </c>
      <c r="G865" s="248"/>
      <c r="H865" s="249" t="s">
        <v>19</v>
      </c>
      <c r="I865" s="251"/>
      <c r="J865" s="248"/>
      <c r="K865" s="248"/>
      <c r="L865" s="252"/>
      <c r="M865" s="253"/>
      <c r="N865" s="254"/>
      <c r="O865" s="254"/>
      <c r="P865" s="254"/>
      <c r="Q865" s="254"/>
      <c r="R865" s="254"/>
      <c r="S865" s="254"/>
      <c r="T865" s="255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6" t="s">
        <v>188</v>
      </c>
      <c r="AU865" s="256" t="s">
        <v>82</v>
      </c>
      <c r="AV865" s="14" t="s">
        <v>80</v>
      </c>
      <c r="AW865" s="14" t="s">
        <v>33</v>
      </c>
      <c r="AX865" s="14" t="s">
        <v>72</v>
      </c>
      <c r="AY865" s="256" t="s">
        <v>177</v>
      </c>
    </row>
    <row r="866" s="13" customFormat="1">
      <c r="A866" s="13"/>
      <c r="B866" s="235"/>
      <c r="C866" s="236"/>
      <c r="D866" s="230" t="s">
        <v>188</v>
      </c>
      <c r="E866" s="237" t="s">
        <v>19</v>
      </c>
      <c r="F866" s="238" t="s">
        <v>184</v>
      </c>
      <c r="G866" s="236"/>
      <c r="H866" s="239">
        <v>4</v>
      </c>
      <c r="I866" s="240"/>
      <c r="J866" s="236"/>
      <c r="K866" s="236"/>
      <c r="L866" s="241"/>
      <c r="M866" s="242"/>
      <c r="N866" s="243"/>
      <c r="O866" s="243"/>
      <c r="P866" s="243"/>
      <c r="Q866" s="243"/>
      <c r="R866" s="243"/>
      <c r="S866" s="243"/>
      <c r="T866" s="244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5" t="s">
        <v>188</v>
      </c>
      <c r="AU866" s="245" t="s">
        <v>82</v>
      </c>
      <c r="AV866" s="13" t="s">
        <v>82</v>
      </c>
      <c r="AW866" s="13" t="s">
        <v>33</v>
      </c>
      <c r="AX866" s="13" t="s">
        <v>72</v>
      </c>
      <c r="AY866" s="245" t="s">
        <v>177</v>
      </c>
    </row>
    <row r="867" s="15" customFormat="1">
      <c r="A867" s="15"/>
      <c r="B867" s="257"/>
      <c r="C867" s="258"/>
      <c r="D867" s="230" t="s">
        <v>188</v>
      </c>
      <c r="E867" s="259" t="s">
        <v>19</v>
      </c>
      <c r="F867" s="260" t="s">
        <v>264</v>
      </c>
      <c r="G867" s="258"/>
      <c r="H867" s="261">
        <v>4</v>
      </c>
      <c r="I867" s="262"/>
      <c r="J867" s="258"/>
      <c r="K867" s="258"/>
      <c r="L867" s="263"/>
      <c r="M867" s="264"/>
      <c r="N867" s="265"/>
      <c r="O867" s="265"/>
      <c r="P867" s="265"/>
      <c r="Q867" s="265"/>
      <c r="R867" s="265"/>
      <c r="S867" s="265"/>
      <c r="T867" s="266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67" t="s">
        <v>188</v>
      </c>
      <c r="AU867" s="267" t="s">
        <v>82</v>
      </c>
      <c r="AV867" s="15" t="s">
        <v>184</v>
      </c>
      <c r="AW867" s="15" t="s">
        <v>33</v>
      </c>
      <c r="AX867" s="15" t="s">
        <v>80</v>
      </c>
      <c r="AY867" s="267" t="s">
        <v>177</v>
      </c>
    </row>
    <row r="868" s="2" customFormat="1" ht="16.5" customHeight="1">
      <c r="A868" s="41"/>
      <c r="B868" s="42"/>
      <c r="C868" s="292" t="s">
        <v>1360</v>
      </c>
      <c r="D868" s="292" t="s">
        <v>450</v>
      </c>
      <c r="E868" s="293" t="s">
        <v>1361</v>
      </c>
      <c r="F868" s="294" t="s">
        <v>1362</v>
      </c>
      <c r="G868" s="295" t="s">
        <v>182</v>
      </c>
      <c r="H868" s="296">
        <v>0.39600000000000002</v>
      </c>
      <c r="I868" s="297"/>
      <c r="J868" s="298">
        <f>ROUND(I868*H868,2)</f>
        <v>0</v>
      </c>
      <c r="K868" s="294" t="s">
        <v>183</v>
      </c>
      <c r="L868" s="299"/>
      <c r="M868" s="300" t="s">
        <v>19</v>
      </c>
      <c r="N868" s="301" t="s">
        <v>43</v>
      </c>
      <c r="O868" s="87"/>
      <c r="P868" s="226">
        <f>O868*H868</f>
        <v>0</v>
      </c>
      <c r="Q868" s="226">
        <v>0.017999999999999999</v>
      </c>
      <c r="R868" s="226">
        <f>Q868*H868</f>
        <v>0.0071279999999999998</v>
      </c>
      <c r="S868" s="226">
        <v>0</v>
      </c>
      <c r="T868" s="227">
        <f>S868*H868</f>
        <v>0</v>
      </c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R868" s="228" t="s">
        <v>348</v>
      </c>
      <c r="AT868" s="228" t="s">
        <v>450</v>
      </c>
      <c r="AU868" s="228" t="s">
        <v>82</v>
      </c>
      <c r="AY868" s="20" t="s">
        <v>177</v>
      </c>
      <c r="BE868" s="229">
        <f>IF(N868="základní",J868,0)</f>
        <v>0</v>
      </c>
      <c r="BF868" s="229">
        <f>IF(N868="snížená",J868,0)</f>
        <v>0</v>
      </c>
      <c r="BG868" s="229">
        <f>IF(N868="zákl. přenesená",J868,0)</f>
        <v>0</v>
      </c>
      <c r="BH868" s="229">
        <f>IF(N868="sníž. přenesená",J868,0)</f>
        <v>0</v>
      </c>
      <c r="BI868" s="229">
        <f>IF(N868="nulová",J868,0)</f>
        <v>0</v>
      </c>
      <c r="BJ868" s="20" t="s">
        <v>80</v>
      </c>
      <c r="BK868" s="229">
        <f>ROUND(I868*H868,2)</f>
        <v>0</v>
      </c>
      <c r="BL868" s="20" t="s">
        <v>217</v>
      </c>
      <c r="BM868" s="228" t="s">
        <v>1363</v>
      </c>
    </row>
    <row r="869" s="2" customFormat="1">
      <c r="A869" s="41"/>
      <c r="B869" s="42"/>
      <c r="C869" s="43"/>
      <c r="D869" s="230" t="s">
        <v>186</v>
      </c>
      <c r="E869" s="43"/>
      <c r="F869" s="231" t="s">
        <v>1362</v>
      </c>
      <c r="G869" s="43"/>
      <c r="H869" s="43"/>
      <c r="I869" s="232"/>
      <c r="J869" s="43"/>
      <c r="K869" s="43"/>
      <c r="L869" s="47"/>
      <c r="M869" s="233"/>
      <c r="N869" s="234"/>
      <c r="O869" s="87"/>
      <c r="P869" s="87"/>
      <c r="Q869" s="87"/>
      <c r="R869" s="87"/>
      <c r="S869" s="87"/>
      <c r="T869" s="88"/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T869" s="20" t="s">
        <v>186</v>
      </c>
      <c r="AU869" s="20" t="s">
        <v>82</v>
      </c>
    </row>
    <row r="870" s="13" customFormat="1">
      <c r="A870" s="13"/>
      <c r="B870" s="235"/>
      <c r="C870" s="236"/>
      <c r="D870" s="230" t="s">
        <v>188</v>
      </c>
      <c r="E870" s="237" t="s">
        <v>19</v>
      </c>
      <c r="F870" s="238" t="s">
        <v>1364</v>
      </c>
      <c r="G870" s="236"/>
      <c r="H870" s="239">
        <v>0.35999999999999999</v>
      </c>
      <c r="I870" s="240"/>
      <c r="J870" s="236"/>
      <c r="K870" s="236"/>
      <c r="L870" s="241"/>
      <c r="M870" s="242"/>
      <c r="N870" s="243"/>
      <c r="O870" s="243"/>
      <c r="P870" s="243"/>
      <c r="Q870" s="243"/>
      <c r="R870" s="243"/>
      <c r="S870" s="243"/>
      <c r="T870" s="244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5" t="s">
        <v>188</v>
      </c>
      <c r="AU870" s="245" t="s">
        <v>82</v>
      </c>
      <c r="AV870" s="13" t="s">
        <v>82</v>
      </c>
      <c r="AW870" s="13" t="s">
        <v>33</v>
      </c>
      <c r="AX870" s="13" t="s">
        <v>80</v>
      </c>
      <c r="AY870" s="245" t="s">
        <v>177</v>
      </c>
    </row>
    <row r="871" s="13" customFormat="1">
      <c r="A871" s="13"/>
      <c r="B871" s="235"/>
      <c r="C871" s="236"/>
      <c r="D871" s="230" t="s">
        <v>188</v>
      </c>
      <c r="E871" s="236"/>
      <c r="F871" s="238" t="s">
        <v>1365</v>
      </c>
      <c r="G871" s="236"/>
      <c r="H871" s="239">
        <v>0.39600000000000002</v>
      </c>
      <c r="I871" s="240"/>
      <c r="J871" s="236"/>
      <c r="K871" s="236"/>
      <c r="L871" s="241"/>
      <c r="M871" s="242"/>
      <c r="N871" s="243"/>
      <c r="O871" s="243"/>
      <c r="P871" s="243"/>
      <c r="Q871" s="243"/>
      <c r="R871" s="243"/>
      <c r="S871" s="243"/>
      <c r="T871" s="244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5" t="s">
        <v>188</v>
      </c>
      <c r="AU871" s="245" t="s">
        <v>82</v>
      </c>
      <c r="AV871" s="13" t="s">
        <v>82</v>
      </c>
      <c r="AW871" s="13" t="s">
        <v>4</v>
      </c>
      <c r="AX871" s="13" t="s">
        <v>80</v>
      </c>
      <c r="AY871" s="245" t="s">
        <v>177</v>
      </c>
    </row>
    <row r="872" s="2" customFormat="1" ht="16.5" customHeight="1">
      <c r="A872" s="41"/>
      <c r="B872" s="42"/>
      <c r="C872" s="217" t="s">
        <v>1366</v>
      </c>
      <c r="D872" s="217" t="s">
        <v>179</v>
      </c>
      <c r="E872" s="218" t="s">
        <v>1367</v>
      </c>
      <c r="F872" s="219" t="s">
        <v>1368</v>
      </c>
      <c r="G872" s="220" t="s">
        <v>182</v>
      </c>
      <c r="H872" s="221">
        <v>62.5</v>
      </c>
      <c r="I872" s="222"/>
      <c r="J872" s="223">
        <f>ROUND(I872*H872,2)</f>
        <v>0</v>
      </c>
      <c r="K872" s="219" t="s">
        <v>183</v>
      </c>
      <c r="L872" s="47"/>
      <c r="M872" s="224" t="s">
        <v>19</v>
      </c>
      <c r="N872" s="225" t="s">
        <v>43</v>
      </c>
      <c r="O872" s="87"/>
      <c r="P872" s="226">
        <f>O872*H872</f>
        <v>0</v>
      </c>
      <c r="Q872" s="226">
        <v>0.0015</v>
      </c>
      <c r="R872" s="226">
        <f>Q872*H872</f>
        <v>0.09375</v>
      </c>
      <c r="S872" s="226">
        <v>0</v>
      </c>
      <c r="T872" s="227">
        <f>S872*H872</f>
        <v>0</v>
      </c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R872" s="228" t="s">
        <v>184</v>
      </c>
      <c r="AT872" s="228" t="s">
        <v>179</v>
      </c>
      <c r="AU872" s="228" t="s">
        <v>82</v>
      </c>
      <c r="AY872" s="20" t="s">
        <v>177</v>
      </c>
      <c r="BE872" s="229">
        <f>IF(N872="základní",J872,0)</f>
        <v>0</v>
      </c>
      <c r="BF872" s="229">
        <f>IF(N872="snížená",J872,0)</f>
        <v>0</v>
      </c>
      <c r="BG872" s="229">
        <f>IF(N872="zákl. přenesená",J872,0)</f>
        <v>0</v>
      </c>
      <c r="BH872" s="229">
        <f>IF(N872="sníž. přenesená",J872,0)</f>
        <v>0</v>
      </c>
      <c r="BI872" s="229">
        <f>IF(N872="nulová",J872,0)</f>
        <v>0</v>
      </c>
      <c r="BJ872" s="20" t="s">
        <v>80</v>
      </c>
      <c r="BK872" s="229">
        <f>ROUND(I872*H872,2)</f>
        <v>0</v>
      </c>
      <c r="BL872" s="20" t="s">
        <v>184</v>
      </c>
      <c r="BM872" s="228" t="s">
        <v>1077</v>
      </c>
    </row>
    <row r="873" s="2" customFormat="1">
      <c r="A873" s="41"/>
      <c r="B873" s="42"/>
      <c r="C873" s="43"/>
      <c r="D873" s="230" t="s">
        <v>186</v>
      </c>
      <c r="E873" s="43"/>
      <c r="F873" s="231" t="s">
        <v>1369</v>
      </c>
      <c r="G873" s="43"/>
      <c r="H873" s="43"/>
      <c r="I873" s="232"/>
      <c r="J873" s="43"/>
      <c r="K873" s="43"/>
      <c r="L873" s="47"/>
      <c r="M873" s="233"/>
      <c r="N873" s="234"/>
      <c r="O873" s="87"/>
      <c r="P873" s="87"/>
      <c r="Q873" s="87"/>
      <c r="R873" s="87"/>
      <c r="S873" s="87"/>
      <c r="T873" s="88"/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T873" s="20" t="s">
        <v>186</v>
      </c>
      <c r="AU873" s="20" t="s">
        <v>82</v>
      </c>
    </row>
    <row r="874" s="2" customFormat="1">
      <c r="A874" s="41"/>
      <c r="B874" s="42"/>
      <c r="C874" s="43"/>
      <c r="D874" s="230" t="s">
        <v>239</v>
      </c>
      <c r="E874" s="43"/>
      <c r="F874" s="246" t="s">
        <v>1370</v>
      </c>
      <c r="G874" s="43"/>
      <c r="H874" s="43"/>
      <c r="I874" s="232"/>
      <c r="J874" s="43"/>
      <c r="K874" s="43"/>
      <c r="L874" s="47"/>
      <c r="M874" s="233"/>
      <c r="N874" s="234"/>
      <c r="O874" s="87"/>
      <c r="P874" s="87"/>
      <c r="Q874" s="87"/>
      <c r="R874" s="87"/>
      <c r="S874" s="87"/>
      <c r="T874" s="88"/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T874" s="20" t="s">
        <v>239</v>
      </c>
      <c r="AU874" s="20" t="s">
        <v>82</v>
      </c>
    </row>
    <row r="875" s="2" customFormat="1" ht="16.5" customHeight="1">
      <c r="A875" s="41"/>
      <c r="B875" s="42"/>
      <c r="C875" s="217" t="s">
        <v>1371</v>
      </c>
      <c r="D875" s="217" t="s">
        <v>179</v>
      </c>
      <c r="E875" s="218" t="s">
        <v>1372</v>
      </c>
      <c r="F875" s="219" t="s">
        <v>1373</v>
      </c>
      <c r="G875" s="220" t="s">
        <v>345</v>
      </c>
      <c r="H875" s="221">
        <v>1.2</v>
      </c>
      <c r="I875" s="222"/>
      <c r="J875" s="223">
        <f>ROUND(I875*H875,2)</f>
        <v>0</v>
      </c>
      <c r="K875" s="219" t="s">
        <v>183</v>
      </c>
      <c r="L875" s="47"/>
      <c r="M875" s="224" t="s">
        <v>19</v>
      </c>
      <c r="N875" s="225" t="s">
        <v>43</v>
      </c>
      <c r="O875" s="87"/>
      <c r="P875" s="226">
        <f>O875*H875</f>
        <v>0</v>
      </c>
      <c r="Q875" s="226">
        <v>0</v>
      </c>
      <c r="R875" s="226">
        <f>Q875*H875</f>
        <v>0</v>
      </c>
      <c r="S875" s="226">
        <v>0</v>
      </c>
      <c r="T875" s="227">
        <f>S875*H875</f>
        <v>0</v>
      </c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R875" s="228" t="s">
        <v>184</v>
      </c>
      <c r="AT875" s="228" t="s">
        <v>179</v>
      </c>
      <c r="AU875" s="228" t="s">
        <v>82</v>
      </c>
      <c r="AY875" s="20" t="s">
        <v>177</v>
      </c>
      <c r="BE875" s="229">
        <f>IF(N875="základní",J875,0)</f>
        <v>0</v>
      </c>
      <c r="BF875" s="229">
        <f>IF(N875="snížená",J875,0)</f>
        <v>0</v>
      </c>
      <c r="BG875" s="229">
        <f>IF(N875="zákl. přenesená",J875,0)</f>
        <v>0</v>
      </c>
      <c r="BH875" s="229">
        <f>IF(N875="sníž. přenesená",J875,0)</f>
        <v>0</v>
      </c>
      <c r="BI875" s="229">
        <f>IF(N875="nulová",J875,0)</f>
        <v>0</v>
      </c>
      <c r="BJ875" s="20" t="s">
        <v>80</v>
      </c>
      <c r="BK875" s="229">
        <f>ROUND(I875*H875,2)</f>
        <v>0</v>
      </c>
      <c r="BL875" s="20" t="s">
        <v>184</v>
      </c>
      <c r="BM875" s="228" t="s">
        <v>1187</v>
      </c>
    </row>
    <row r="876" s="2" customFormat="1">
      <c r="A876" s="41"/>
      <c r="B876" s="42"/>
      <c r="C876" s="43"/>
      <c r="D876" s="230" t="s">
        <v>186</v>
      </c>
      <c r="E876" s="43"/>
      <c r="F876" s="231" t="s">
        <v>1374</v>
      </c>
      <c r="G876" s="43"/>
      <c r="H876" s="43"/>
      <c r="I876" s="232"/>
      <c r="J876" s="43"/>
      <c r="K876" s="43"/>
      <c r="L876" s="47"/>
      <c r="M876" s="233"/>
      <c r="N876" s="234"/>
      <c r="O876" s="87"/>
      <c r="P876" s="87"/>
      <c r="Q876" s="87"/>
      <c r="R876" s="87"/>
      <c r="S876" s="87"/>
      <c r="T876" s="88"/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T876" s="20" t="s">
        <v>186</v>
      </c>
      <c r="AU876" s="20" t="s">
        <v>82</v>
      </c>
    </row>
    <row r="877" s="2" customFormat="1">
      <c r="A877" s="41"/>
      <c r="B877" s="42"/>
      <c r="C877" s="43"/>
      <c r="D877" s="230" t="s">
        <v>239</v>
      </c>
      <c r="E877" s="43"/>
      <c r="F877" s="246" t="s">
        <v>1375</v>
      </c>
      <c r="G877" s="43"/>
      <c r="H877" s="43"/>
      <c r="I877" s="232"/>
      <c r="J877" s="43"/>
      <c r="K877" s="43"/>
      <c r="L877" s="47"/>
      <c r="M877" s="233"/>
      <c r="N877" s="234"/>
      <c r="O877" s="87"/>
      <c r="P877" s="87"/>
      <c r="Q877" s="87"/>
      <c r="R877" s="87"/>
      <c r="S877" s="87"/>
      <c r="T877" s="88"/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T877" s="20" t="s">
        <v>239</v>
      </c>
      <c r="AU877" s="20" t="s">
        <v>82</v>
      </c>
    </row>
    <row r="878" s="2" customFormat="1" ht="16.5" customHeight="1">
      <c r="A878" s="41"/>
      <c r="B878" s="42"/>
      <c r="C878" s="292" t="s">
        <v>1376</v>
      </c>
      <c r="D878" s="292" t="s">
        <v>450</v>
      </c>
      <c r="E878" s="293" t="s">
        <v>1377</v>
      </c>
      <c r="F878" s="294" t="s">
        <v>1378</v>
      </c>
      <c r="G878" s="295" t="s">
        <v>345</v>
      </c>
      <c r="H878" s="296">
        <v>1.2</v>
      </c>
      <c r="I878" s="297"/>
      <c r="J878" s="298">
        <f>ROUND(I878*H878,2)</f>
        <v>0</v>
      </c>
      <c r="K878" s="294" t="s">
        <v>183</v>
      </c>
      <c r="L878" s="299"/>
      <c r="M878" s="300" t="s">
        <v>19</v>
      </c>
      <c r="N878" s="301" t="s">
        <v>43</v>
      </c>
      <c r="O878" s="87"/>
      <c r="P878" s="226">
        <f>O878*H878</f>
        <v>0</v>
      </c>
      <c r="Q878" s="226">
        <v>0.00016000000000000001</v>
      </c>
      <c r="R878" s="226">
        <f>Q878*H878</f>
        <v>0.00019200000000000001</v>
      </c>
      <c r="S878" s="226">
        <v>0</v>
      </c>
      <c r="T878" s="227">
        <f>S878*H878</f>
        <v>0</v>
      </c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R878" s="228" t="s">
        <v>197</v>
      </c>
      <c r="AT878" s="228" t="s">
        <v>450</v>
      </c>
      <c r="AU878" s="228" t="s">
        <v>82</v>
      </c>
      <c r="AY878" s="20" t="s">
        <v>177</v>
      </c>
      <c r="BE878" s="229">
        <f>IF(N878="základní",J878,0)</f>
        <v>0</v>
      </c>
      <c r="BF878" s="229">
        <f>IF(N878="snížená",J878,0)</f>
        <v>0</v>
      </c>
      <c r="BG878" s="229">
        <f>IF(N878="zákl. přenesená",J878,0)</f>
        <v>0</v>
      </c>
      <c r="BH878" s="229">
        <f>IF(N878="sníž. přenesená",J878,0)</f>
        <v>0</v>
      </c>
      <c r="BI878" s="229">
        <f>IF(N878="nulová",J878,0)</f>
        <v>0</v>
      </c>
      <c r="BJ878" s="20" t="s">
        <v>80</v>
      </c>
      <c r="BK878" s="229">
        <f>ROUND(I878*H878,2)</f>
        <v>0</v>
      </c>
      <c r="BL878" s="20" t="s">
        <v>184</v>
      </c>
      <c r="BM878" s="228" t="s">
        <v>1379</v>
      </c>
    </row>
    <row r="879" s="2" customFormat="1">
      <c r="A879" s="41"/>
      <c r="B879" s="42"/>
      <c r="C879" s="43"/>
      <c r="D879" s="230" t="s">
        <v>186</v>
      </c>
      <c r="E879" s="43"/>
      <c r="F879" s="231" t="s">
        <v>1378</v>
      </c>
      <c r="G879" s="43"/>
      <c r="H879" s="43"/>
      <c r="I879" s="232"/>
      <c r="J879" s="43"/>
      <c r="K879" s="43"/>
      <c r="L879" s="47"/>
      <c r="M879" s="233"/>
      <c r="N879" s="234"/>
      <c r="O879" s="87"/>
      <c r="P879" s="87"/>
      <c r="Q879" s="87"/>
      <c r="R879" s="87"/>
      <c r="S879" s="87"/>
      <c r="T879" s="88"/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T879" s="20" t="s">
        <v>186</v>
      </c>
      <c r="AU879" s="20" t="s">
        <v>82</v>
      </c>
    </row>
    <row r="880" s="2" customFormat="1" ht="16.5" customHeight="1">
      <c r="A880" s="41"/>
      <c r="B880" s="42"/>
      <c r="C880" s="217" t="s">
        <v>1380</v>
      </c>
      <c r="D880" s="217" t="s">
        <v>179</v>
      </c>
      <c r="E880" s="218" t="s">
        <v>1381</v>
      </c>
      <c r="F880" s="219" t="s">
        <v>1382</v>
      </c>
      <c r="G880" s="220" t="s">
        <v>253</v>
      </c>
      <c r="H880" s="221">
        <v>0.094</v>
      </c>
      <c r="I880" s="222"/>
      <c r="J880" s="223">
        <f>ROUND(I880*H880,2)</f>
        <v>0</v>
      </c>
      <c r="K880" s="219" t="s">
        <v>183</v>
      </c>
      <c r="L880" s="47"/>
      <c r="M880" s="224" t="s">
        <v>19</v>
      </c>
      <c r="N880" s="225" t="s">
        <v>43</v>
      </c>
      <c r="O880" s="87"/>
      <c r="P880" s="226">
        <f>O880*H880</f>
        <v>0</v>
      </c>
      <c r="Q880" s="226">
        <v>0</v>
      </c>
      <c r="R880" s="226">
        <f>Q880*H880</f>
        <v>0</v>
      </c>
      <c r="S880" s="226">
        <v>0</v>
      </c>
      <c r="T880" s="227">
        <f>S880*H880</f>
        <v>0</v>
      </c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R880" s="228" t="s">
        <v>217</v>
      </c>
      <c r="AT880" s="228" t="s">
        <v>179</v>
      </c>
      <c r="AU880" s="228" t="s">
        <v>82</v>
      </c>
      <c r="AY880" s="20" t="s">
        <v>177</v>
      </c>
      <c r="BE880" s="229">
        <f>IF(N880="základní",J880,0)</f>
        <v>0</v>
      </c>
      <c r="BF880" s="229">
        <f>IF(N880="snížená",J880,0)</f>
        <v>0</v>
      </c>
      <c r="BG880" s="229">
        <f>IF(N880="zákl. přenesená",J880,0)</f>
        <v>0</v>
      </c>
      <c r="BH880" s="229">
        <f>IF(N880="sníž. přenesená",J880,0)</f>
        <v>0</v>
      </c>
      <c r="BI880" s="229">
        <f>IF(N880="nulová",J880,0)</f>
        <v>0</v>
      </c>
      <c r="BJ880" s="20" t="s">
        <v>80</v>
      </c>
      <c r="BK880" s="229">
        <f>ROUND(I880*H880,2)</f>
        <v>0</v>
      </c>
      <c r="BL880" s="20" t="s">
        <v>217</v>
      </c>
      <c r="BM880" s="228" t="s">
        <v>1383</v>
      </c>
    </row>
    <row r="881" s="2" customFormat="1">
      <c r="A881" s="41"/>
      <c r="B881" s="42"/>
      <c r="C881" s="43"/>
      <c r="D881" s="230" t="s">
        <v>186</v>
      </c>
      <c r="E881" s="43"/>
      <c r="F881" s="231" t="s">
        <v>1384</v>
      </c>
      <c r="G881" s="43"/>
      <c r="H881" s="43"/>
      <c r="I881" s="232"/>
      <c r="J881" s="43"/>
      <c r="K881" s="43"/>
      <c r="L881" s="47"/>
      <c r="M881" s="233"/>
      <c r="N881" s="234"/>
      <c r="O881" s="87"/>
      <c r="P881" s="87"/>
      <c r="Q881" s="87"/>
      <c r="R881" s="87"/>
      <c r="S881" s="87"/>
      <c r="T881" s="88"/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T881" s="20" t="s">
        <v>186</v>
      </c>
      <c r="AU881" s="20" t="s">
        <v>82</v>
      </c>
    </row>
    <row r="882" s="12" customFormat="1" ht="22.8" customHeight="1">
      <c r="A882" s="12"/>
      <c r="B882" s="201"/>
      <c r="C882" s="202"/>
      <c r="D882" s="203" t="s">
        <v>71</v>
      </c>
      <c r="E882" s="215" t="s">
        <v>1385</v>
      </c>
      <c r="F882" s="215" t="s">
        <v>1386</v>
      </c>
      <c r="G882" s="202"/>
      <c r="H882" s="202"/>
      <c r="I882" s="205"/>
      <c r="J882" s="216">
        <f>BK882</f>
        <v>0</v>
      </c>
      <c r="K882" s="202"/>
      <c r="L882" s="207"/>
      <c r="M882" s="208"/>
      <c r="N882" s="209"/>
      <c r="O882" s="209"/>
      <c r="P882" s="210">
        <f>SUM(P883:P901)</f>
        <v>0</v>
      </c>
      <c r="Q882" s="209"/>
      <c r="R882" s="210">
        <f>SUM(R883:R901)</f>
        <v>1.6044060000000002</v>
      </c>
      <c r="S882" s="209"/>
      <c r="T882" s="211">
        <f>SUM(T883:T901)</f>
        <v>0</v>
      </c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R882" s="212" t="s">
        <v>82</v>
      </c>
      <c r="AT882" s="213" t="s">
        <v>71</v>
      </c>
      <c r="AU882" s="213" t="s">
        <v>80</v>
      </c>
      <c r="AY882" s="212" t="s">
        <v>177</v>
      </c>
      <c r="BK882" s="214">
        <f>SUM(BK883:BK901)</f>
        <v>0</v>
      </c>
    </row>
    <row r="883" s="2" customFormat="1" ht="16.5" customHeight="1">
      <c r="A883" s="41"/>
      <c r="B883" s="42"/>
      <c r="C883" s="217" t="s">
        <v>1387</v>
      </c>
      <c r="D883" s="217" t="s">
        <v>179</v>
      </c>
      <c r="E883" s="218" t="s">
        <v>1388</v>
      </c>
      <c r="F883" s="219" t="s">
        <v>1389</v>
      </c>
      <c r="G883" s="220" t="s">
        <v>182</v>
      </c>
      <c r="H883" s="221">
        <v>192.19999999999999</v>
      </c>
      <c r="I883" s="222"/>
      <c r="J883" s="223">
        <f>ROUND(I883*H883,2)</f>
        <v>0</v>
      </c>
      <c r="K883" s="219" t="s">
        <v>183</v>
      </c>
      <c r="L883" s="47"/>
      <c r="M883" s="224" t="s">
        <v>19</v>
      </c>
      <c r="N883" s="225" t="s">
        <v>43</v>
      </c>
      <c r="O883" s="87"/>
      <c r="P883" s="226">
        <f>O883*H883</f>
        <v>0</v>
      </c>
      <c r="Q883" s="226">
        <v>0</v>
      </c>
      <c r="R883" s="226">
        <f>Q883*H883</f>
        <v>0</v>
      </c>
      <c r="S883" s="226">
        <v>0</v>
      </c>
      <c r="T883" s="227">
        <f>S883*H883</f>
        <v>0</v>
      </c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R883" s="228" t="s">
        <v>217</v>
      </c>
      <c r="AT883" s="228" t="s">
        <v>179</v>
      </c>
      <c r="AU883" s="228" t="s">
        <v>82</v>
      </c>
      <c r="AY883" s="20" t="s">
        <v>177</v>
      </c>
      <c r="BE883" s="229">
        <f>IF(N883="základní",J883,0)</f>
        <v>0</v>
      </c>
      <c r="BF883" s="229">
        <f>IF(N883="snížená",J883,0)</f>
        <v>0</v>
      </c>
      <c r="BG883" s="229">
        <f>IF(N883="zákl. přenesená",J883,0)</f>
        <v>0</v>
      </c>
      <c r="BH883" s="229">
        <f>IF(N883="sníž. přenesená",J883,0)</f>
        <v>0</v>
      </c>
      <c r="BI883" s="229">
        <f>IF(N883="nulová",J883,0)</f>
        <v>0</v>
      </c>
      <c r="BJ883" s="20" t="s">
        <v>80</v>
      </c>
      <c r="BK883" s="229">
        <f>ROUND(I883*H883,2)</f>
        <v>0</v>
      </c>
      <c r="BL883" s="20" t="s">
        <v>217</v>
      </c>
      <c r="BM883" s="228" t="s">
        <v>1390</v>
      </c>
    </row>
    <row r="884" s="2" customFormat="1">
      <c r="A884" s="41"/>
      <c r="B884" s="42"/>
      <c r="C884" s="43"/>
      <c r="D884" s="230" t="s">
        <v>186</v>
      </c>
      <c r="E884" s="43"/>
      <c r="F884" s="231" t="s">
        <v>1391</v>
      </c>
      <c r="G884" s="43"/>
      <c r="H884" s="43"/>
      <c r="I884" s="232"/>
      <c r="J884" s="43"/>
      <c r="K884" s="43"/>
      <c r="L884" s="47"/>
      <c r="M884" s="233"/>
      <c r="N884" s="234"/>
      <c r="O884" s="87"/>
      <c r="P884" s="87"/>
      <c r="Q884" s="87"/>
      <c r="R884" s="87"/>
      <c r="S884" s="87"/>
      <c r="T884" s="88"/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T884" s="20" t="s">
        <v>186</v>
      </c>
      <c r="AU884" s="20" t="s">
        <v>82</v>
      </c>
    </row>
    <row r="885" s="2" customFormat="1" ht="16.5" customHeight="1">
      <c r="A885" s="41"/>
      <c r="B885" s="42"/>
      <c r="C885" s="217" t="s">
        <v>1392</v>
      </c>
      <c r="D885" s="217" t="s">
        <v>179</v>
      </c>
      <c r="E885" s="218" t="s">
        <v>1393</v>
      </c>
      <c r="F885" s="219" t="s">
        <v>1394</v>
      </c>
      <c r="G885" s="220" t="s">
        <v>182</v>
      </c>
      <c r="H885" s="221">
        <v>192.19999999999999</v>
      </c>
      <c r="I885" s="222"/>
      <c r="J885" s="223">
        <f>ROUND(I885*H885,2)</f>
        <v>0</v>
      </c>
      <c r="K885" s="219" t="s">
        <v>183</v>
      </c>
      <c r="L885" s="47"/>
      <c r="M885" s="224" t="s">
        <v>19</v>
      </c>
      <c r="N885" s="225" t="s">
        <v>43</v>
      </c>
      <c r="O885" s="87"/>
      <c r="P885" s="226">
        <f>O885*H885</f>
        <v>0</v>
      </c>
      <c r="Q885" s="226">
        <v>3.0000000000000001E-05</v>
      </c>
      <c r="R885" s="226">
        <f>Q885*H885</f>
        <v>0.0057659999999999994</v>
      </c>
      <c r="S885" s="226">
        <v>0</v>
      </c>
      <c r="T885" s="227">
        <f>S885*H885</f>
        <v>0</v>
      </c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R885" s="228" t="s">
        <v>217</v>
      </c>
      <c r="AT885" s="228" t="s">
        <v>179</v>
      </c>
      <c r="AU885" s="228" t="s">
        <v>82</v>
      </c>
      <c r="AY885" s="20" t="s">
        <v>177</v>
      </c>
      <c r="BE885" s="229">
        <f>IF(N885="základní",J885,0)</f>
        <v>0</v>
      </c>
      <c r="BF885" s="229">
        <f>IF(N885="snížená",J885,0)</f>
        <v>0</v>
      </c>
      <c r="BG885" s="229">
        <f>IF(N885="zákl. přenesená",J885,0)</f>
        <v>0</v>
      </c>
      <c r="BH885" s="229">
        <f>IF(N885="sníž. přenesená",J885,0)</f>
        <v>0</v>
      </c>
      <c r="BI885" s="229">
        <f>IF(N885="nulová",J885,0)</f>
        <v>0</v>
      </c>
      <c r="BJ885" s="20" t="s">
        <v>80</v>
      </c>
      <c r="BK885" s="229">
        <f>ROUND(I885*H885,2)</f>
        <v>0</v>
      </c>
      <c r="BL885" s="20" t="s">
        <v>217</v>
      </c>
      <c r="BM885" s="228" t="s">
        <v>1395</v>
      </c>
    </row>
    <row r="886" s="2" customFormat="1">
      <c r="A886" s="41"/>
      <c r="B886" s="42"/>
      <c r="C886" s="43"/>
      <c r="D886" s="230" t="s">
        <v>186</v>
      </c>
      <c r="E886" s="43"/>
      <c r="F886" s="231" t="s">
        <v>1396</v>
      </c>
      <c r="G886" s="43"/>
      <c r="H886" s="43"/>
      <c r="I886" s="232"/>
      <c r="J886" s="43"/>
      <c r="K886" s="43"/>
      <c r="L886" s="47"/>
      <c r="M886" s="233"/>
      <c r="N886" s="234"/>
      <c r="O886" s="87"/>
      <c r="P886" s="87"/>
      <c r="Q886" s="87"/>
      <c r="R886" s="87"/>
      <c r="S886" s="87"/>
      <c r="T886" s="88"/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T886" s="20" t="s">
        <v>186</v>
      </c>
      <c r="AU886" s="20" t="s">
        <v>82</v>
      </c>
    </row>
    <row r="887" s="2" customFormat="1" ht="16.5" customHeight="1">
      <c r="A887" s="41"/>
      <c r="B887" s="42"/>
      <c r="C887" s="217" t="s">
        <v>1397</v>
      </c>
      <c r="D887" s="217" t="s">
        <v>179</v>
      </c>
      <c r="E887" s="218" t="s">
        <v>1398</v>
      </c>
      <c r="F887" s="219" t="s">
        <v>1399</v>
      </c>
      <c r="G887" s="220" t="s">
        <v>182</v>
      </c>
      <c r="H887" s="221">
        <v>192.19999999999999</v>
      </c>
      <c r="I887" s="222"/>
      <c r="J887" s="223">
        <f>ROUND(I887*H887,2)</f>
        <v>0</v>
      </c>
      <c r="K887" s="219" t="s">
        <v>183</v>
      </c>
      <c r="L887" s="47"/>
      <c r="M887" s="224" t="s">
        <v>19</v>
      </c>
      <c r="N887" s="225" t="s">
        <v>43</v>
      </c>
      <c r="O887" s="87"/>
      <c r="P887" s="226">
        <f>O887*H887</f>
        <v>0</v>
      </c>
      <c r="Q887" s="226">
        <v>0.0045500000000000002</v>
      </c>
      <c r="R887" s="226">
        <f>Q887*H887</f>
        <v>0.87451000000000001</v>
      </c>
      <c r="S887" s="226">
        <v>0</v>
      </c>
      <c r="T887" s="227">
        <f>S887*H887</f>
        <v>0</v>
      </c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R887" s="228" t="s">
        <v>217</v>
      </c>
      <c r="AT887" s="228" t="s">
        <v>179</v>
      </c>
      <c r="AU887" s="228" t="s">
        <v>82</v>
      </c>
      <c r="AY887" s="20" t="s">
        <v>177</v>
      </c>
      <c r="BE887" s="229">
        <f>IF(N887="základní",J887,0)</f>
        <v>0</v>
      </c>
      <c r="BF887" s="229">
        <f>IF(N887="snížená",J887,0)</f>
        <v>0</v>
      </c>
      <c r="BG887" s="229">
        <f>IF(N887="zákl. přenesená",J887,0)</f>
        <v>0</v>
      </c>
      <c r="BH887" s="229">
        <f>IF(N887="sníž. přenesená",J887,0)</f>
        <v>0</v>
      </c>
      <c r="BI887" s="229">
        <f>IF(N887="nulová",J887,0)</f>
        <v>0</v>
      </c>
      <c r="BJ887" s="20" t="s">
        <v>80</v>
      </c>
      <c r="BK887" s="229">
        <f>ROUND(I887*H887,2)</f>
        <v>0</v>
      </c>
      <c r="BL887" s="20" t="s">
        <v>217</v>
      </c>
      <c r="BM887" s="228" t="s">
        <v>1400</v>
      </c>
    </row>
    <row r="888" s="2" customFormat="1">
      <c r="A888" s="41"/>
      <c r="B888" s="42"/>
      <c r="C888" s="43"/>
      <c r="D888" s="230" t="s">
        <v>186</v>
      </c>
      <c r="E888" s="43"/>
      <c r="F888" s="231" t="s">
        <v>1401</v>
      </c>
      <c r="G888" s="43"/>
      <c r="H888" s="43"/>
      <c r="I888" s="232"/>
      <c r="J888" s="43"/>
      <c r="K888" s="43"/>
      <c r="L888" s="47"/>
      <c r="M888" s="233"/>
      <c r="N888" s="234"/>
      <c r="O888" s="87"/>
      <c r="P888" s="87"/>
      <c r="Q888" s="87"/>
      <c r="R888" s="87"/>
      <c r="S888" s="87"/>
      <c r="T888" s="88"/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T888" s="20" t="s">
        <v>186</v>
      </c>
      <c r="AU888" s="20" t="s">
        <v>82</v>
      </c>
    </row>
    <row r="889" s="2" customFormat="1" ht="16.5" customHeight="1">
      <c r="A889" s="41"/>
      <c r="B889" s="42"/>
      <c r="C889" s="217" t="s">
        <v>1402</v>
      </c>
      <c r="D889" s="217" t="s">
        <v>179</v>
      </c>
      <c r="E889" s="218" t="s">
        <v>1403</v>
      </c>
      <c r="F889" s="219" t="s">
        <v>1404</v>
      </c>
      <c r="G889" s="220" t="s">
        <v>182</v>
      </c>
      <c r="H889" s="221">
        <v>192.19999999999999</v>
      </c>
      <c r="I889" s="222"/>
      <c r="J889" s="223">
        <f>ROUND(I889*H889,2)</f>
        <v>0</v>
      </c>
      <c r="K889" s="219" t="s">
        <v>183</v>
      </c>
      <c r="L889" s="47"/>
      <c r="M889" s="224" t="s">
        <v>19</v>
      </c>
      <c r="N889" s="225" t="s">
        <v>43</v>
      </c>
      <c r="O889" s="87"/>
      <c r="P889" s="226">
        <f>O889*H889</f>
        <v>0</v>
      </c>
      <c r="Q889" s="226">
        <v>0.00029999999999999997</v>
      </c>
      <c r="R889" s="226">
        <f>Q889*H889</f>
        <v>0.057659999999999989</v>
      </c>
      <c r="S889" s="226">
        <v>0</v>
      </c>
      <c r="T889" s="227">
        <f>S889*H889</f>
        <v>0</v>
      </c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R889" s="228" t="s">
        <v>184</v>
      </c>
      <c r="AT889" s="228" t="s">
        <v>179</v>
      </c>
      <c r="AU889" s="228" t="s">
        <v>82</v>
      </c>
      <c r="AY889" s="20" t="s">
        <v>177</v>
      </c>
      <c r="BE889" s="229">
        <f>IF(N889="základní",J889,0)</f>
        <v>0</v>
      </c>
      <c r="BF889" s="229">
        <f>IF(N889="snížená",J889,0)</f>
        <v>0</v>
      </c>
      <c r="BG889" s="229">
        <f>IF(N889="zákl. přenesená",J889,0)</f>
        <v>0</v>
      </c>
      <c r="BH889" s="229">
        <f>IF(N889="sníž. přenesená",J889,0)</f>
        <v>0</v>
      </c>
      <c r="BI889" s="229">
        <f>IF(N889="nulová",J889,0)</f>
        <v>0</v>
      </c>
      <c r="BJ889" s="20" t="s">
        <v>80</v>
      </c>
      <c r="BK889" s="229">
        <f>ROUND(I889*H889,2)</f>
        <v>0</v>
      </c>
      <c r="BL889" s="20" t="s">
        <v>184</v>
      </c>
      <c r="BM889" s="228" t="s">
        <v>1113</v>
      </c>
    </row>
    <row r="890" s="2" customFormat="1">
      <c r="A890" s="41"/>
      <c r="B890" s="42"/>
      <c r="C890" s="43"/>
      <c r="D890" s="230" t="s">
        <v>186</v>
      </c>
      <c r="E890" s="43"/>
      <c r="F890" s="231" t="s">
        <v>1405</v>
      </c>
      <c r="G890" s="43"/>
      <c r="H890" s="43"/>
      <c r="I890" s="232"/>
      <c r="J890" s="43"/>
      <c r="K890" s="43"/>
      <c r="L890" s="47"/>
      <c r="M890" s="233"/>
      <c r="N890" s="234"/>
      <c r="O890" s="87"/>
      <c r="P890" s="87"/>
      <c r="Q890" s="87"/>
      <c r="R890" s="87"/>
      <c r="S890" s="87"/>
      <c r="T890" s="88"/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T890" s="20" t="s">
        <v>186</v>
      </c>
      <c r="AU890" s="20" t="s">
        <v>82</v>
      </c>
    </row>
    <row r="891" s="2" customFormat="1">
      <c r="A891" s="41"/>
      <c r="B891" s="42"/>
      <c r="C891" s="43"/>
      <c r="D891" s="230" t="s">
        <v>239</v>
      </c>
      <c r="E891" s="43"/>
      <c r="F891" s="246" t="s">
        <v>1406</v>
      </c>
      <c r="G891" s="43"/>
      <c r="H891" s="43"/>
      <c r="I891" s="232"/>
      <c r="J891" s="43"/>
      <c r="K891" s="43"/>
      <c r="L891" s="47"/>
      <c r="M891" s="233"/>
      <c r="N891" s="234"/>
      <c r="O891" s="87"/>
      <c r="P891" s="87"/>
      <c r="Q891" s="87"/>
      <c r="R891" s="87"/>
      <c r="S891" s="87"/>
      <c r="T891" s="88"/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T891" s="20" t="s">
        <v>239</v>
      </c>
      <c r="AU891" s="20" t="s">
        <v>82</v>
      </c>
    </row>
    <row r="892" s="2" customFormat="1">
      <c r="A892" s="41"/>
      <c r="B892" s="42"/>
      <c r="C892" s="292" t="s">
        <v>1167</v>
      </c>
      <c r="D892" s="292" t="s">
        <v>450</v>
      </c>
      <c r="E892" s="293" t="s">
        <v>1407</v>
      </c>
      <c r="F892" s="294" t="s">
        <v>1408</v>
      </c>
      <c r="G892" s="295" t="s">
        <v>182</v>
      </c>
      <c r="H892" s="296">
        <v>221</v>
      </c>
      <c r="I892" s="297"/>
      <c r="J892" s="298">
        <f>ROUND(I892*H892,2)</f>
        <v>0</v>
      </c>
      <c r="K892" s="294" t="s">
        <v>183</v>
      </c>
      <c r="L892" s="299"/>
      <c r="M892" s="300" t="s">
        <v>19</v>
      </c>
      <c r="N892" s="301" t="s">
        <v>43</v>
      </c>
      <c r="O892" s="87"/>
      <c r="P892" s="226">
        <f>O892*H892</f>
        <v>0</v>
      </c>
      <c r="Q892" s="226">
        <v>0.0027499999999999998</v>
      </c>
      <c r="R892" s="226">
        <f>Q892*H892</f>
        <v>0.60775000000000001</v>
      </c>
      <c r="S892" s="226">
        <v>0</v>
      </c>
      <c r="T892" s="227">
        <f>S892*H892</f>
        <v>0</v>
      </c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R892" s="228" t="s">
        <v>197</v>
      </c>
      <c r="AT892" s="228" t="s">
        <v>450</v>
      </c>
      <c r="AU892" s="228" t="s">
        <v>82</v>
      </c>
      <c r="AY892" s="20" t="s">
        <v>177</v>
      </c>
      <c r="BE892" s="229">
        <f>IF(N892="základní",J892,0)</f>
        <v>0</v>
      </c>
      <c r="BF892" s="229">
        <f>IF(N892="snížená",J892,0)</f>
        <v>0</v>
      </c>
      <c r="BG892" s="229">
        <f>IF(N892="zákl. přenesená",J892,0)</f>
        <v>0</v>
      </c>
      <c r="BH892" s="229">
        <f>IF(N892="sníž. přenesená",J892,0)</f>
        <v>0</v>
      </c>
      <c r="BI892" s="229">
        <f>IF(N892="nulová",J892,0)</f>
        <v>0</v>
      </c>
      <c r="BJ892" s="20" t="s">
        <v>80</v>
      </c>
      <c r="BK892" s="229">
        <f>ROUND(I892*H892,2)</f>
        <v>0</v>
      </c>
      <c r="BL892" s="20" t="s">
        <v>184</v>
      </c>
      <c r="BM892" s="228" t="s">
        <v>1409</v>
      </c>
    </row>
    <row r="893" s="2" customFormat="1">
      <c r="A893" s="41"/>
      <c r="B893" s="42"/>
      <c r="C893" s="43"/>
      <c r="D893" s="230" t="s">
        <v>186</v>
      </c>
      <c r="E893" s="43"/>
      <c r="F893" s="231" t="s">
        <v>1408</v>
      </c>
      <c r="G893" s="43"/>
      <c r="H893" s="43"/>
      <c r="I893" s="232"/>
      <c r="J893" s="43"/>
      <c r="K893" s="43"/>
      <c r="L893" s="47"/>
      <c r="M893" s="233"/>
      <c r="N893" s="234"/>
      <c r="O893" s="87"/>
      <c r="P893" s="87"/>
      <c r="Q893" s="87"/>
      <c r="R893" s="87"/>
      <c r="S893" s="87"/>
      <c r="T893" s="88"/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T893" s="20" t="s">
        <v>186</v>
      </c>
      <c r="AU893" s="20" t="s">
        <v>82</v>
      </c>
    </row>
    <row r="894" s="2" customFormat="1">
      <c r="A894" s="41"/>
      <c r="B894" s="42"/>
      <c r="C894" s="43"/>
      <c r="D894" s="230" t="s">
        <v>239</v>
      </c>
      <c r="E894" s="43"/>
      <c r="F894" s="246" t="s">
        <v>1410</v>
      </c>
      <c r="G894" s="43"/>
      <c r="H894" s="43"/>
      <c r="I894" s="232"/>
      <c r="J894" s="43"/>
      <c r="K894" s="43"/>
      <c r="L894" s="47"/>
      <c r="M894" s="233"/>
      <c r="N894" s="234"/>
      <c r="O894" s="87"/>
      <c r="P894" s="87"/>
      <c r="Q894" s="87"/>
      <c r="R894" s="87"/>
      <c r="S894" s="87"/>
      <c r="T894" s="88"/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T894" s="20" t="s">
        <v>239</v>
      </c>
      <c r="AU894" s="20" t="s">
        <v>82</v>
      </c>
    </row>
    <row r="895" s="2" customFormat="1" ht="16.5" customHeight="1">
      <c r="A895" s="41"/>
      <c r="B895" s="42"/>
      <c r="C895" s="217" t="s">
        <v>1411</v>
      </c>
      <c r="D895" s="217" t="s">
        <v>179</v>
      </c>
      <c r="E895" s="218" t="s">
        <v>1412</v>
      </c>
      <c r="F895" s="219" t="s">
        <v>1413</v>
      </c>
      <c r="G895" s="220" t="s">
        <v>345</v>
      </c>
      <c r="H895" s="221">
        <v>160</v>
      </c>
      <c r="I895" s="222"/>
      <c r="J895" s="223">
        <f>ROUND(I895*H895,2)</f>
        <v>0</v>
      </c>
      <c r="K895" s="219" t="s">
        <v>183</v>
      </c>
      <c r="L895" s="47"/>
      <c r="M895" s="224" t="s">
        <v>19</v>
      </c>
      <c r="N895" s="225" t="s">
        <v>43</v>
      </c>
      <c r="O895" s="87"/>
      <c r="P895" s="226">
        <f>O895*H895</f>
        <v>0</v>
      </c>
      <c r="Q895" s="226">
        <v>1.0000000000000001E-05</v>
      </c>
      <c r="R895" s="226">
        <f>Q895*H895</f>
        <v>0.0016000000000000001</v>
      </c>
      <c r="S895" s="226">
        <v>0</v>
      </c>
      <c r="T895" s="227">
        <f>S895*H895</f>
        <v>0</v>
      </c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R895" s="228" t="s">
        <v>217</v>
      </c>
      <c r="AT895" s="228" t="s">
        <v>179</v>
      </c>
      <c r="AU895" s="228" t="s">
        <v>82</v>
      </c>
      <c r="AY895" s="20" t="s">
        <v>177</v>
      </c>
      <c r="BE895" s="229">
        <f>IF(N895="základní",J895,0)</f>
        <v>0</v>
      </c>
      <c r="BF895" s="229">
        <f>IF(N895="snížená",J895,0)</f>
        <v>0</v>
      </c>
      <c r="BG895" s="229">
        <f>IF(N895="zákl. přenesená",J895,0)</f>
        <v>0</v>
      </c>
      <c r="BH895" s="229">
        <f>IF(N895="sníž. přenesená",J895,0)</f>
        <v>0</v>
      </c>
      <c r="BI895" s="229">
        <f>IF(N895="nulová",J895,0)</f>
        <v>0</v>
      </c>
      <c r="BJ895" s="20" t="s">
        <v>80</v>
      </c>
      <c r="BK895" s="229">
        <f>ROUND(I895*H895,2)</f>
        <v>0</v>
      </c>
      <c r="BL895" s="20" t="s">
        <v>217</v>
      </c>
      <c r="BM895" s="228" t="s">
        <v>1414</v>
      </c>
    </row>
    <row r="896" s="2" customFormat="1">
      <c r="A896" s="41"/>
      <c r="B896" s="42"/>
      <c r="C896" s="43"/>
      <c r="D896" s="230" t="s">
        <v>186</v>
      </c>
      <c r="E896" s="43"/>
      <c r="F896" s="231" t="s">
        <v>1415</v>
      </c>
      <c r="G896" s="43"/>
      <c r="H896" s="43"/>
      <c r="I896" s="232"/>
      <c r="J896" s="43"/>
      <c r="K896" s="43"/>
      <c r="L896" s="47"/>
      <c r="M896" s="233"/>
      <c r="N896" s="234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186</v>
      </c>
      <c r="AU896" s="20" t="s">
        <v>82</v>
      </c>
    </row>
    <row r="897" s="2" customFormat="1" ht="16.5" customHeight="1">
      <c r="A897" s="41"/>
      <c r="B897" s="42"/>
      <c r="C897" s="292" t="s">
        <v>1171</v>
      </c>
      <c r="D897" s="292" t="s">
        <v>450</v>
      </c>
      <c r="E897" s="293" t="s">
        <v>1416</v>
      </c>
      <c r="F897" s="294" t="s">
        <v>1417</v>
      </c>
      <c r="G897" s="295" t="s">
        <v>345</v>
      </c>
      <c r="H897" s="296">
        <v>163.19999999999999</v>
      </c>
      <c r="I897" s="297"/>
      <c r="J897" s="298">
        <f>ROUND(I897*H897,2)</f>
        <v>0</v>
      </c>
      <c r="K897" s="294" t="s">
        <v>183</v>
      </c>
      <c r="L897" s="299"/>
      <c r="M897" s="300" t="s">
        <v>19</v>
      </c>
      <c r="N897" s="301" t="s">
        <v>43</v>
      </c>
      <c r="O897" s="87"/>
      <c r="P897" s="226">
        <f>O897*H897</f>
        <v>0</v>
      </c>
      <c r="Q897" s="226">
        <v>0.00035</v>
      </c>
      <c r="R897" s="226">
        <f>Q897*H897</f>
        <v>0.057119999999999997</v>
      </c>
      <c r="S897" s="226">
        <v>0</v>
      </c>
      <c r="T897" s="227">
        <f>S897*H897</f>
        <v>0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28" t="s">
        <v>348</v>
      </c>
      <c r="AT897" s="228" t="s">
        <v>450</v>
      </c>
      <c r="AU897" s="228" t="s">
        <v>82</v>
      </c>
      <c r="AY897" s="20" t="s">
        <v>177</v>
      </c>
      <c r="BE897" s="229">
        <f>IF(N897="základní",J897,0)</f>
        <v>0</v>
      </c>
      <c r="BF897" s="229">
        <f>IF(N897="snížená",J897,0)</f>
        <v>0</v>
      </c>
      <c r="BG897" s="229">
        <f>IF(N897="zákl. přenesená",J897,0)</f>
        <v>0</v>
      </c>
      <c r="BH897" s="229">
        <f>IF(N897="sníž. přenesená",J897,0)</f>
        <v>0</v>
      </c>
      <c r="BI897" s="229">
        <f>IF(N897="nulová",J897,0)</f>
        <v>0</v>
      </c>
      <c r="BJ897" s="20" t="s">
        <v>80</v>
      </c>
      <c r="BK897" s="229">
        <f>ROUND(I897*H897,2)</f>
        <v>0</v>
      </c>
      <c r="BL897" s="20" t="s">
        <v>217</v>
      </c>
      <c r="BM897" s="228" t="s">
        <v>1418</v>
      </c>
    </row>
    <row r="898" s="2" customFormat="1">
      <c r="A898" s="41"/>
      <c r="B898" s="42"/>
      <c r="C898" s="43"/>
      <c r="D898" s="230" t="s">
        <v>186</v>
      </c>
      <c r="E898" s="43"/>
      <c r="F898" s="231" t="s">
        <v>1417</v>
      </c>
      <c r="G898" s="43"/>
      <c r="H898" s="43"/>
      <c r="I898" s="232"/>
      <c r="J898" s="43"/>
      <c r="K898" s="43"/>
      <c r="L898" s="47"/>
      <c r="M898" s="233"/>
      <c r="N898" s="234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186</v>
      </c>
      <c r="AU898" s="20" t="s">
        <v>82</v>
      </c>
    </row>
    <row r="899" s="13" customFormat="1">
      <c r="A899" s="13"/>
      <c r="B899" s="235"/>
      <c r="C899" s="236"/>
      <c r="D899" s="230" t="s">
        <v>188</v>
      </c>
      <c r="E899" s="236"/>
      <c r="F899" s="238" t="s">
        <v>1419</v>
      </c>
      <c r="G899" s="236"/>
      <c r="H899" s="239">
        <v>163.19999999999999</v>
      </c>
      <c r="I899" s="240"/>
      <c r="J899" s="236"/>
      <c r="K899" s="236"/>
      <c r="L899" s="241"/>
      <c r="M899" s="242"/>
      <c r="N899" s="243"/>
      <c r="O899" s="243"/>
      <c r="P899" s="243"/>
      <c r="Q899" s="243"/>
      <c r="R899" s="243"/>
      <c r="S899" s="243"/>
      <c r="T899" s="244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5" t="s">
        <v>188</v>
      </c>
      <c r="AU899" s="245" t="s">
        <v>82</v>
      </c>
      <c r="AV899" s="13" t="s">
        <v>82</v>
      </c>
      <c r="AW899" s="13" t="s">
        <v>4</v>
      </c>
      <c r="AX899" s="13" t="s">
        <v>80</v>
      </c>
      <c r="AY899" s="245" t="s">
        <v>177</v>
      </c>
    </row>
    <row r="900" s="2" customFormat="1" ht="16.5" customHeight="1">
      <c r="A900" s="41"/>
      <c r="B900" s="42"/>
      <c r="C900" s="217" t="s">
        <v>1420</v>
      </c>
      <c r="D900" s="217" t="s">
        <v>179</v>
      </c>
      <c r="E900" s="218" t="s">
        <v>1421</v>
      </c>
      <c r="F900" s="219" t="s">
        <v>1422</v>
      </c>
      <c r="G900" s="220" t="s">
        <v>253</v>
      </c>
      <c r="H900" s="221">
        <v>1.6040000000000001</v>
      </c>
      <c r="I900" s="222"/>
      <c r="J900" s="223">
        <f>ROUND(I900*H900,2)</f>
        <v>0</v>
      </c>
      <c r="K900" s="219" t="s">
        <v>183</v>
      </c>
      <c r="L900" s="47"/>
      <c r="M900" s="224" t="s">
        <v>19</v>
      </c>
      <c r="N900" s="225" t="s">
        <v>43</v>
      </c>
      <c r="O900" s="87"/>
      <c r="P900" s="226">
        <f>O900*H900</f>
        <v>0</v>
      </c>
      <c r="Q900" s="226">
        <v>0</v>
      </c>
      <c r="R900" s="226">
        <f>Q900*H900</f>
        <v>0</v>
      </c>
      <c r="S900" s="226">
        <v>0</v>
      </c>
      <c r="T900" s="227">
        <f>S900*H900</f>
        <v>0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28" t="s">
        <v>217</v>
      </c>
      <c r="AT900" s="228" t="s">
        <v>179</v>
      </c>
      <c r="AU900" s="228" t="s">
        <v>82</v>
      </c>
      <c r="AY900" s="20" t="s">
        <v>177</v>
      </c>
      <c r="BE900" s="229">
        <f>IF(N900="základní",J900,0)</f>
        <v>0</v>
      </c>
      <c r="BF900" s="229">
        <f>IF(N900="snížená",J900,0)</f>
        <v>0</v>
      </c>
      <c r="BG900" s="229">
        <f>IF(N900="zákl. přenesená",J900,0)</f>
        <v>0</v>
      </c>
      <c r="BH900" s="229">
        <f>IF(N900="sníž. přenesená",J900,0)</f>
        <v>0</v>
      </c>
      <c r="BI900" s="229">
        <f>IF(N900="nulová",J900,0)</f>
        <v>0</v>
      </c>
      <c r="BJ900" s="20" t="s">
        <v>80</v>
      </c>
      <c r="BK900" s="229">
        <f>ROUND(I900*H900,2)</f>
        <v>0</v>
      </c>
      <c r="BL900" s="20" t="s">
        <v>217</v>
      </c>
      <c r="BM900" s="228" t="s">
        <v>1423</v>
      </c>
    </row>
    <row r="901" s="2" customFormat="1">
      <c r="A901" s="41"/>
      <c r="B901" s="42"/>
      <c r="C901" s="43"/>
      <c r="D901" s="230" t="s">
        <v>186</v>
      </c>
      <c r="E901" s="43"/>
      <c r="F901" s="231" t="s">
        <v>1424</v>
      </c>
      <c r="G901" s="43"/>
      <c r="H901" s="43"/>
      <c r="I901" s="232"/>
      <c r="J901" s="43"/>
      <c r="K901" s="43"/>
      <c r="L901" s="47"/>
      <c r="M901" s="233"/>
      <c r="N901" s="234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186</v>
      </c>
      <c r="AU901" s="20" t="s">
        <v>82</v>
      </c>
    </row>
    <row r="902" s="12" customFormat="1" ht="22.8" customHeight="1">
      <c r="A902" s="12"/>
      <c r="B902" s="201"/>
      <c r="C902" s="202"/>
      <c r="D902" s="203" t="s">
        <v>71</v>
      </c>
      <c r="E902" s="215" t="s">
        <v>1425</v>
      </c>
      <c r="F902" s="215" t="s">
        <v>1426</v>
      </c>
      <c r="G902" s="202"/>
      <c r="H902" s="202"/>
      <c r="I902" s="205"/>
      <c r="J902" s="216">
        <f>BK902</f>
        <v>0</v>
      </c>
      <c r="K902" s="202"/>
      <c r="L902" s="207"/>
      <c r="M902" s="208"/>
      <c r="N902" s="209"/>
      <c r="O902" s="209"/>
      <c r="P902" s="210">
        <f>SUM(P903:P914)</f>
        <v>0</v>
      </c>
      <c r="Q902" s="209"/>
      <c r="R902" s="210">
        <f>SUM(R903:R914)</f>
        <v>1.8442292</v>
      </c>
      <c r="S902" s="209"/>
      <c r="T902" s="211">
        <f>SUM(T903:T914)</f>
        <v>0</v>
      </c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R902" s="212" t="s">
        <v>82</v>
      </c>
      <c r="AT902" s="213" t="s">
        <v>71</v>
      </c>
      <c r="AU902" s="213" t="s">
        <v>80</v>
      </c>
      <c r="AY902" s="212" t="s">
        <v>177</v>
      </c>
      <c r="BK902" s="214">
        <f>SUM(BK903:BK914)</f>
        <v>0</v>
      </c>
    </row>
    <row r="903" s="2" customFormat="1" ht="16.5" customHeight="1">
      <c r="A903" s="41"/>
      <c r="B903" s="42"/>
      <c r="C903" s="217" t="s">
        <v>1180</v>
      </c>
      <c r="D903" s="217" t="s">
        <v>179</v>
      </c>
      <c r="E903" s="218" t="s">
        <v>1427</v>
      </c>
      <c r="F903" s="219" t="s">
        <v>1428</v>
      </c>
      <c r="G903" s="220" t="s">
        <v>182</v>
      </c>
      <c r="H903" s="221">
        <v>90.200000000000003</v>
      </c>
      <c r="I903" s="222"/>
      <c r="J903" s="223">
        <f>ROUND(I903*H903,2)</f>
        <v>0</v>
      </c>
      <c r="K903" s="219" t="s">
        <v>183</v>
      </c>
      <c r="L903" s="47"/>
      <c r="M903" s="224" t="s">
        <v>19</v>
      </c>
      <c r="N903" s="225" t="s">
        <v>43</v>
      </c>
      <c r="O903" s="87"/>
      <c r="P903" s="226">
        <f>O903*H903</f>
        <v>0</v>
      </c>
      <c r="Q903" s="226">
        <v>0.0051999999999999998</v>
      </c>
      <c r="R903" s="226">
        <f>Q903*H903</f>
        <v>0.46904000000000001</v>
      </c>
      <c r="S903" s="226">
        <v>0</v>
      </c>
      <c r="T903" s="227">
        <f>S903*H903</f>
        <v>0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228" t="s">
        <v>184</v>
      </c>
      <c r="AT903" s="228" t="s">
        <v>179</v>
      </c>
      <c r="AU903" s="228" t="s">
        <v>82</v>
      </c>
      <c r="AY903" s="20" t="s">
        <v>177</v>
      </c>
      <c r="BE903" s="229">
        <f>IF(N903="základní",J903,0)</f>
        <v>0</v>
      </c>
      <c r="BF903" s="229">
        <f>IF(N903="snížená",J903,0)</f>
        <v>0</v>
      </c>
      <c r="BG903" s="229">
        <f>IF(N903="zákl. přenesená",J903,0)</f>
        <v>0</v>
      </c>
      <c r="BH903" s="229">
        <f>IF(N903="sníž. přenesená",J903,0)</f>
        <v>0</v>
      </c>
      <c r="BI903" s="229">
        <f>IF(N903="nulová",J903,0)</f>
        <v>0</v>
      </c>
      <c r="BJ903" s="20" t="s">
        <v>80</v>
      </c>
      <c r="BK903" s="229">
        <f>ROUND(I903*H903,2)</f>
        <v>0</v>
      </c>
      <c r="BL903" s="20" t="s">
        <v>184</v>
      </c>
      <c r="BM903" s="228" t="s">
        <v>1160</v>
      </c>
    </row>
    <row r="904" s="2" customFormat="1">
      <c r="A904" s="41"/>
      <c r="B904" s="42"/>
      <c r="C904" s="43"/>
      <c r="D904" s="230" t="s">
        <v>186</v>
      </c>
      <c r="E904" s="43"/>
      <c r="F904" s="231" t="s">
        <v>1429</v>
      </c>
      <c r="G904" s="43"/>
      <c r="H904" s="43"/>
      <c r="I904" s="232"/>
      <c r="J904" s="43"/>
      <c r="K904" s="43"/>
      <c r="L904" s="47"/>
      <c r="M904" s="233"/>
      <c r="N904" s="234"/>
      <c r="O904" s="87"/>
      <c r="P904" s="87"/>
      <c r="Q904" s="87"/>
      <c r="R904" s="87"/>
      <c r="S904" s="87"/>
      <c r="T904" s="88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0" t="s">
        <v>186</v>
      </c>
      <c r="AU904" s="20" t="s">
        <v>82</v>
      </c>
    </row>
    <row r="905" s="2" customFormat="1">
      <c r="A905" s="41"/>
      <c r="B905" s="42"/>
      <c r="C905" s="43"/>
      <c r="D905" s="230" t="s">
        <v>239</v>
      </c>
      <c r="E905" s="43"/>
      <c r="F905" s="246" t="s">
        <v>1430</v>
      </c>
      <c r="G905" s="43"/>
      <c r="H905" s="43"/>
      <c r="I905" s="232"/>
      <c r="J905" s="43"/>
      <c r="K905" s="43"/>
      <c r="L905" s="47"/>
      <c r="M905" s="233"/>
      <c r="N905" s="234"/>
      <c r="O905" s="87"/>
      <c r="P905" s="87"/>
      <c r="Q905" s="87"/>
      <c r="R905" s="87"/>
      <c r="S905" s="87"/>
      <c r="T905" s="88"/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T905" s="20" t="s">
        <v>239</v>
      </c>
      <c r="AU905" s="20" t="s">
        <v>82</v>
      </c>
    </row>
    <row r="906" s="2" customFormat="1" ht="16.5" customHeight="1">
      <c r="A906" s="41"/>
      <c r="B906" s="42"/>
      <c r="C906" s="292" t="s">
        <v>1431</v>
      </c>
      <c r="D906" s="292" t="s">
        <v>450</v>
      </c>
      <c r="E906" s="293" t="s">
        <v>1432</v>
      </c>
      <c r="F906" s="294" t="s">
        <v>1433</v>
      </c>
      <c r="G906" s="295" t="s">
        <v>182</v>
      </c>
      <c r="H906" s="296">
        <v>109.142</v>
      </c>
      <c r="I906" s="297"/>
      <c r="J906" s="298">
        <f>ROUND(I906*H906,2)</f>
        <v>0</v>
      </c>
      <c r="K906" s="294" t="s">
        <v>183</v>
      </c>
      <c r="L906" s="299"/>
      <c r="M906" s="300" t="s">
        <v>19</v>
      </c>
      <c r="N906" s="301" t="s">
        <v>43</v>
      </c>
      <c r="O906" s="87"/>
      <c r="P906" s="226">
        <f>O906*H906</f>
        <v>0</v>
      </c>
      <c r="Q906" s="226">
        <v>0.0126</v>
      </c>
      <c r="R906" s="226">
        <f>Q906*H906</f>
        <v>1.3751891999999999</v>
      </c>
      <c r="S906" s="226">
        <v>0</v>
      </c>
      <c r="T906" s="227">
        <f>S906*H906</f>
        <v>0</v>
      </c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R906" s="228" t="s">
        <v>197</v>
      </c>
      <c r="AT906" s="228" t="s">
        <v>450</v>
      </c>
      <c r="AU906" s="228" t="s">
        <v>82</v>
      </c>
      <c r="AY906" s="20" t="s">
        <v>177</v>
      </c>
      <c r="BE906" s="229">
        <f>IF(N906="základní",J906,0)</f>
        <v>0</v>
      </c>
      <c r="BF906" s="229">
        <f>IF(N906="snížená",J906,0)</f>
        <v>0</v>
      </c>
      <c r="BG906" s="229">
        <f>IF(N906="zákl. přenesená",J906,0)</f>
        <v>0</v>
      </c>
      <c r="BH906" s="229">
        <f>IF(N906="sníž. přenesená",J906,0)</f>
        <v>0</v>
      </c>
      <c r="BI906" s="229">
        <f>IF(N906="nulová",J906,0)</f>
        <v>0</v>
      </c>
      <c r="BJ906" s="20" t="s">
        <v>80</v>
      </c>
      <c r="BK906" s="229">
        <f>ROUND(I906*H906,2)</f>
        <v>0</v>
      </c>
      <c r="BL906" s="20" t="s">
        <v>184</v>
      </c>
      <c r="BM906" s="228" t="s">
        <v>1434</v>
      </c>
    </row>
    <row r="907" s="2" customFormat="1">
      <c r="A907" s="41"/>
      <c r="B907" s="42"/>
      <c r="C907" s="43"/>
      <c r="D907" s="230" t="s">
        <v>186</v>
      </c>
      <c r="E907" s="43"/>
      <c r="F907" s="231" t="s">
        <v>1433</v>
      </c>
      <c r="G907" s="43"/>
      <c r="H907" s="43"/>
      <c r="I907" s="232"/>
      <c r="J907" s="43"/>
      <c r="K907" s="43"/>
      <c r="L907" s="47"/>
      <c r="M907" s="233"/>
      <c r="N907" s="234"/>
      <c r="O907" s="87"/>
      <c r="P907" s="87"/>
      <c r="Q907" s="87"/>
      <c r="R907" s="87"/>
      <c r="S907" s="87"/>
      <c r="T907" s="88"/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T907" s="20" t="s">
        <v>186</v>
      </c>
      <c r="AU907" s="20" t="s">
        <v>82</v>
      </c>
    </row>
    <row r="908" s="2" customFormat="1">
      <c r="A908" s="41"/>
      <c r="B908" s="42"/>
      <c r="C908" s="43"/>
      <c r="D908" s="230" t="s">
        <v>239</v>
      </c>
      <c r="E908" s="43"/>
      <c r="F908" s="246" t="s">
        <v>1435</v>
      </c>
      <c r="G908" s="43"/>
      <c r="H908" s="43"/>
      <c r="I908" s="232"/>
      <c r="J908" s="43"/>
      <c r="K908" s="43"/>
      <c r="L908" s="47"/>
      <c r="M908" s="233"/>
      <c r="N908" s="234"/>
      <c r="O908" s="87"/>
      <c r="P908" s="87"/>
      <c r="Q908" s="87"/>
      <c r="R908" s="87"/>
      <c r="S908" s="87"/>
      <c r="T908" s="88"/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T908" s="20" t="s">
        <v>239</v>
      </c>
      <c r="AU908" s="20" t="s">
        <v>82</v>
      </c>
    </row>
    <row r="909" s="13" customFormat="1">
      <c r="A909" s="13"/>
      <c r="B909" s="235"/>
      <c r="C909" s="236"/>
      <c r="D909" s="230" t="s">
        <v>188</v>
      </c>
      <c r="E909" s="236"/>
      <c r="F909" s="238" t="s">
        <v>1436</v>
      </c>
      <c r="G909" s="236"/>
      <c r="H909" s="239">
        <v>109.142</v>
      </c>
      <c r="I909" s="240"/>
      <c r="J909" s="236"/>
      <c r="K909" s="236"/>
      <c r="L909" s="241"/>
      <c r="M909" s="242"/>
      <c r="N909" s="243"/>
      <c r="O909" s="243"/>
      <c r="P909" s="243"/>
      <c r="Q909" s="243"/>
      <c r="R909" s="243"/>
      <c r="S909" s="243"/>
      <c r="T909" s="244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5" t="s">
        <v>188</v>
      </c>
      <c r="AU909" s="245" t="s">
        <v>82</v>
      </c>
      <c r="AV909" s="13" t="s">
        <v>82</v>
      </c>
      <c r="AW909" s="13" t="s">
        <v>4</v>
      </c>
      <c r="AX909" s="13" t="s">
        <v>80</v>
      </c>
      <c r="AY909" s="245" t="s">
        <v>177</v>
      </c>
    </row>
    <row r="910" s="2" customFormat="1" ht="16.5" customHeight="1">
      <c r="A910" s="41"/>
      <c r="B910" s="42"/>
      <c r="C910" s="217" t="s">
        <v>1185</v>
      </c>
      <c r="D910" s="217" t="s">
        <v>179</v>
      </c>
      <c r="E910" s="218" t="s">
        <v>1437</v>
      </c>
      <c r="F910" s="219" t="s">
        <v>1438</v>
      </c>
      <c r="G910" s="220" t="s">
        <v>345</v>
      </c>
      <c r="H910" s="221">
        <v>59.200000000000003</v>
      </c>
      <c r="I910" s="222"/>
      <c r="J910" s="223">
        <f>ROUND(I910*H910,2)</f>
        <v>0</v>
      </c>
      <c r="K910" s="219" t="s">
        <v>196</v>
      </c>
      <c r="L910" s="47"/>
      <c r="M910" s="224" t="s">
        <v>19</v>
      </c>
      <c r="N910" s="225" t="s">
        <v>43</v>
      </c>
      <c r="O910" s="87"/>
      <c r="P910" s="226">
        <f>O910*H910</f>
        <v>0</v>
      </c>
      <c r="Q910" s="226">
        <v>0</v>
      </c>
      <c r="R910" s="226">
        <f>Q910*H910</f>
        <v>0</v>
      </c>
      <c r="S910" s="226">
        <v>0</v>
      </c>
      <c r="T910" s="227">
        <f>S910*H910</f>
        <v>0</v>
      </c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R910" s="228" t="s">
        <v>184</v>
      </c>
      <c r="AT910" s="228" t="s">
        <v>179</v>
      </c>
      <c r="AU910" s="228" t="s">
        <v>82</v>
      </c>
      <c r="AY910" s="20" t="s">
        <v>177</v>
      </c>
      <c r="BE910" s="229">
        <f>IF(N910="základní",J910,0)</f>
        <v>0</v>
      </c>
      <c r="BF910" s="229">
        <f>IF(N910="snížená",J910,0)</f>
        <v>0</v>
      </c>
      <c r="BG910" s="229">
        <f>IF(N910="zákl. přenesená",J910,0)</f>
        <v>0</v>
      </c>
      <c r="BH910" s="229">
        <f>IF(N910="sníž. přenesená",J910,0)</f>
        <v>0</v>
      </c>
      <c r="BI910" s="229">
        <f>IF(N910="nulová",J910,0)</f>
        <v>0</v>
      </c>
      <c r="BJ910" s="20" t="s">
        <v>80</v>
      </c>
      <c r="BK910" s="229">
        <f>ROUND(I910*H910,2)</f>
        <v>0</v>
      </c>
      <c r="BL910" s="20" t="s">
        <v>184</v>
      </c>
      <c r="BM910" s="228" t="s">
        <v>1197</v>
      </c>
    </row>
    <row r="911" s="2" customFormat="1">
      <c r="A911" s="41"/>
      <c r="B911" s="42"/>
      <c r="C911" s="43"/>
      <c r="D911" s="230" t="s">
        <v>186</v>
      </c>
      <c r="E911" s="43"/>
      <c r="F911" s="231" t="s">
        <v>1438</v>
      </c>
      <c r="G911" s="43"/>
      <c r="H911" s="43"/>
      <c r="I911" s="232"/>
      <c r="J911" s="43"/>
      <c r="K911" s="43"/>
      <c r="L911" s="47"/>
      <c r="M911" s="233"/>
      <c r="N911" s="234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T911" s="20" t="s">
        <v>186</v>
      </c>
      <c r="AU911" s="20" t="s">
        <v>82</v>
      </c>
    </row>
    <row r="912" s="2" customFormat="1">
      <c r="A912" s="41"/>
      <c r="B912" s="42"/>
      <c r="C912" s="43"/>
      <c r="D912" s="230" t="s">
        <v>239</v>
      </c>
      <c r="E912" s="43"/>
      <c r="F912" s="246" t="s">
        <v>1375</v>
      </c>
      <c r="G912" s="43"/>
      <c r="H912" s="43"/>
      <c r="I912" s="232"/>
      <c r="J912" s="43"/>
      <c r="K912" s="43"/>
      <c r="L912" s="47"/>
      <c r="M912" s="233"/>
      <c r="N912" s="234"/>
      <c r="O912" s="87"/>
      <c r="P912" s="87"/>
      <c r="Q912" s="87"/>
      <c r="R912" s="87"/>
      <c r="S912" s="87"/>
      <c r="T912" s="88"/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T912" s="20" t="s">
        <v>239</v>
      </c>
      <c r="AU912" s="20" t="s">
        <v>82</v>
      </c>
    </row>
    <row r="913" s="2" customFormat="1" ht="16.5" customHeight="1">
      <c r="A913" s="41"/>
      <c r="B913" s="42"/>
      <c r="C913" s="217" t="s">
        <v>1439</v>
      </c>
      <c r="D913" s="217" t="s">
        <v>179</v>
      </c>
      <c r="E913" s="218" t="s">
        <v>1440</v>
      </c>
      <c r="F913" s="219" t="s">
        <v>1441</v>
      </c>
      <c r="G913" s="220" t="s">
        <v>253</v>
      </c>
      <c r="H913" s="221">
        <v>1.8440000000000001</v>
      </c>
      <c r="I913" s="222"/>
      <c r="J913" s="223">
        <f>ROUND(I913*H913,2)</f>
        <v>0</v>
      </c>
      <c r="K913" s="219" t="s">
        <v>183</v>
      </c>
      <c r="L913" s="47"/>
      <c r="M913" s="224" t="s">
        <v>19</v>
      </c>
      <c r="N913" s="225" t="s">
        <v>43</v>
      </c>
      <c r="O913" s="87"/>
      <c r="P913" s="226">
        <f>O913*H913</f>
        <v>0</v>
      </c>
      <c r="Q913" s="226">
        <v>0</v>
      </c>
      <c r="R913" s="226">
        <f>Q913*H913</f>
        <v>0</v>
      </c>
      <c r="S913" s="226">
        <v>0</v>
      </c>
      <c r="T913" s="227">
        <f>S913*H913</f>
        <v>0</v>
      </c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R913" s="228" t="s">
        <v>217</v>
      </c>
      <c r="AT913" s="228" t="s">
        <v>179</v>
      </c>
      <c r="AU913" s="228" t="s">
        <v>82</v>
      </c>
      <c r="AY913" s="20" t="s">
        <v>177</v>
      </c>
      <c r="BE913" s="229">
        <f>IF(N913="základní",J913,0)</f>
        <v>0</v>
      </c>
      <c r="BF913" s="229">
        <f>IF(N913="snížená",J913,0)</f>
        <v>0</v>
      </c>
      <c r="BG913" s="229">
        <f>IF(N913="zákl. přenesená",J913,0)</f>
        <v>0</v>
      </c>
      <c r="BH913" s="229">
        <f>IF(N913="sníž. přenesená",J913,0)</f>
        <v>0</v>
      </c>
      <c r="BI913" s="229">
        <f>IF(N913="nulová",J913,0)</f>
        <v>0</v>
      </c>
      <c r="BJ913" s="20" t="s">
        <v>80</v>
      </c>
      <c r="BK913" s="229">
        <f>ROUND(I913*H913,2)</f>
        <v>0</v>
      </c>
      <c r="BL913" s="20" t="s">
        <v>217</v>
      </c>
      <c r="BM913" s="228" t="s">
        <v>1442</v>
      </c>
    </row>
    <row r="914" s="2" customFormat="1">
      <c r="A914" s="41"/>
      <c r="B914" s="42"/>
      <c r="C914" s="43"/>
      <c r="D914" s="230" t="s">
        <v>186</v>
      </c>
      <c r="E914" s="43"/>
      <c r="F914" s="231" t="s">
        <v>1443</v>
      </c>
      <c r="G914" s="43"/>
      <c r="H914" s="43"/>
      <c r="I914" s="232"/>
      <c r="J914" s="43"/>
      <c r="K914" s="43"/>
      <c r="L914" s="47"/>
      <c r="M914" s="233"/>
      <c r="N914" s="234"/>
      <c r="O914" s="87"/>
      <c r="P914" s="87"/>
      <c r="Q914" s="87"/>
      <c r="R914" s="87"/>
      <c r="S914" s="87"/>
      <c r="T914" s="88"/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T914" s="20" t="s">
        <v>186</v>
      </c>
      <c r="AU914" s="20" t="s">
        <v>82</v>
      </c>
    </row>
    <row r="915" s="12" customFormat="1" ht="22.8" customHeight="1">
      <c r="A915" s="12"/>
      <c r="B915" s="201"/>
      <c r="C915" s="202"/>
      <c r="D915" s="203" t="s">
        <v>71</v>
      </c>
      <c r="E915" s="215" t="s">
        <v>1444</v>
      </c>
      <c r="F915" s="215" t="s">
        <v>1445</v>
      </c>
      <c r="G915" s="202"/>
      <c r="H915" s="202"/>
      <c r="I915" s="205"/>
      <c r="J915" s="216">
        <f>BK915</f>
        <v>0</v>
      </c>
      <c r="K915" s="202"/>
      <c r="L915" s="207"/>
      <c r="M915" s="208"/>
      <c r="N915" s="209"/>
      <c r="O915" s="209"/>
      <c r="P915" s="210">
        <f>SUM(P916:P918)</f>
        <v>0</v>
      </c>
      <c r="Q915" s="209"/>
      <c r="R915" s="210">
        <f>SUM(R916:R918)</f>
        <v>0</v>
      </c>
      <c r="S915" s="209"/>
      <c r="T915" s="211">
        <f>SUM(T916:T918)</f>
        <v>0</v>
      </c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R915" s="212" t="s">
        <v>82</v>
      </c>
      <c r="AT915" s="213" t="s">
        <v>71</v>
      </c>
      <c r="AU915" s="213" t="s">
        <v>80</v>
      </c>
      <c r="AY915" s="212" t="s">
        <v>177</v>
      </c>
      <c r="BK915" s="214">
        <f>SUM(BK916:BK918)</f>
        <v>0</v>
      </c>
    </row>
    <row r="916" s="2" customFormat="1" ht="16.5" customHeight="1">
      <c r="A916" s="41"/>
      <c r="B916" s="42"/>
      <c r="C916" s="217" t="s">
        <v>1190</v>
      </c>
      <c r="D916" s="217" t="s">
        <v>179</v>
      </c>
      <c r="E916" s="218" t="s">
        <v>1446</v>
      </c>
      <c r="F916" s="219" t="s">
        <v>1447</v>
      </c>
      <c r="G916" s="220" t="s">
        <v>182</v>
      </c>
      <c r="H916" s="221">
        <v>8.9800000000000004</v>
      </c>
      <c r="I916" s="222"/>
      <c r="J916" s="223">
        <f>ROUND(I916*H916,2)</f>
        <v>0</v>
      </c>
      <c r="K916" s="219" t="s">
        <v>196</v>
      </c>
      <c r="L916" s="47"/>
      <c r="M916" s="224" t="s">
        <v>19</v>
      </c>
      <c r="N916" s="225" t="s">
        <v>43</v>
      </c>
      <c r="O916" s="87"/>
      <c r="P916" s="226">
        <f>O916*H916</f>
        <v>0</v>
      </c>
      <c r="Q916" s="226">
        <v>0</v>
      </c>
      <c r="R916" s="226">
        <f>Q916*H916</f>
        <v>0</v>
      </c>
      <c r="S916" s="226">
        <v>0</v>
      </c>
      <c r="T916" s="227">
        <f>S916*H916</f>
        <v>0</v>
      </c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R916" s="228" t="s">
        <v>184</v>
      </c>
      <c r="AT916" s="228" t="s">
        <v>179</v>
      </c>
      <c r="AU916" s="228" t="s">
        <v>82</v>
      </c>
      <c r="AY916" s="20" t="s">
        <v>177</v>
      </c>
      <c r="BE916" s="229">
        <f>IF(N916="základní",J916,0)</f>
        <v>0</v>
      </c>
      <c r="BF916" s="229">
        <f>IF(N916="snížená",J916,0)</f>
        <v>0</v>
      </c>
      <c r="BG916" s="229">
        <f>IF(N916="zákl. přenesená",J916,0)</f>
        <v>0</v>
      </c>
      <c r="BH916" s="229">
        <f>IF(N916="sníž. přenesená",J916,0)</f>
        <v>0</v>
      </c>
      <c r="BI916" s="229">
        <f>IF(N916="nulová",J916,0)</f>
        <v>0</v>
      </c>
      <c r="BJ916" s="20" t="s">
        <v>80</v>
      </c>
      <c r="BK916" s="229">
        <f>ROUND(I916*H916,2)</f>
        <v>0</v>
      </c>
      <c r="BL916" s="20" t="s">
        <v>184</v>
      </c>
      <c r="BM916" s="228" t="s">
        <v>1207</v>
      </c>
    </row>
    <row r="917" s="2" customFormat="1">
      <c r="A917" s="41"/>
      <c r="B917" s="42"/>
      <c r="C917" s="43"/>
      <c r="D917" s="230" t="s">
        <v>186</v>
      </c>
      <c r="E917" s="43"/>
      <c r="F917" s="231" t="s">
        <v>1447</v>
      </c>
      <c r="G917" s="43"/>
      <c r="H917" s="43"/>
      <c r="I917" s="232"/>
      <c r="J917" s="43"/>
      <c r="K917" s="43"/>
      <c r="L917" s="47"/>
      <c r="M917" s="233"/>
      <c r="N917" s="234"/>
      <c r="O917" s="87"/>
      <c r="P917" s="87"/>
      <c r="Q917" s="87"/>
      <c r="R917" s="87"/>
      <c r="S917" s="87"/>
      <c r="T917" s="88"/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T917" s="20" t="s">
        <v>186</v>
      </c>
      <c r="AU917" s="20" t="s">
        <v>82</v>
      </c>
    </row>
    <row r="918" s="2" customFormat="1">
      <c r="A918" s="41"/>
      <c r="B918" s="42"/>
      <c r="C918" s="43"/>
      <c r="D918" s="230" t="s">
        <v>239</v>
      </c>
      <c r="E918" s="43"/>
      <c r="F918" s="246" t="s">
        <v>1448</v>
      </c>
      <c r="G918" s="43"/>
      <c r="H918" s="43"/>
      <c r="I918" s="232"/>
      <c r="J918" s="43"/>
      <c r="K918" s="43"/>
      <c r="L918" s="47"/>
      <c r="M918" s="233"/>
      <c r="N918" s="234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239</v>
      </c>
      <c r="AU918" s="20" t="s">
        <v>82</v>
      </c>
    </row>
    <row r="919" s="12" customFormat="1" ht="22.8" customHeight="1">
      <c r="A919" s="12"/>
      <c r="B919" s="201"/>
      <c r="C919" s="202"/>
      <c r="D919" s="203" t="s">
        <v>71</v>
      </c>
      <c r="E919" s="215" t="s">
        <v>1449</v>
      </c>
      <c r="F919" s="215" t="s">
        <v>1450</v>
      </c>
      <c r="G919" s="202"/>
      <c r="H919" s="202"/>
      <c r="I919" s="205"/>
      <c r="J919" s="216">
        <f>BK919</f>
        <v>0</v>
      </c>
      <c r="K919" s="202"/>
      <c r="L919" s="207"/>
      <c r="M919" s="208"/>
      <c r="N919" s="209"/>
      <c r="O919" s="209"/>
      <c r="P919" s="210">
        <f>SUM(P920:P934)</f>
        <v>0</v>
      </c>
      <c r="Q919" s="209"/>
      <c r="R919" s="210">
        <f>SUM(R920:R934)</f>
        <v>0.37765499999999996</v>
      </c>
      <c r="S919" s="209"/>
      <c r="T919" s="211">
        <f>SUM(T920:T934)</f>
        <v>0</v>
      </c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R919" s="212" t="s">
        <v>82</v>
      </c>
      <c r="AT919" s="213" t="s">
        <v>71</v>
      </c>
      <c r="AU919" s="213" t="s">
        <v>80</v>
      </c>
      <c r="AY919" s="212" t="s">
        <v>177</v>
      </c>
      <c r="BK919" s="214">
        <f>SUM(BK920:BK934)</f>
        <v>0</v>
      </c>
    </row>
    <row r="920" s="2" customFormat="1" ht="16.5" customHeight="1">
      <c r="A920" s="41"/>
      <c r="B920" s="42"/>
      <c r="C920" s="217" t="s">
        <v>1451</v>
      </c>
      <c r="D920" s="217" t="s">
        <v>179</v>
      </c>
      <c r="E920" s="218" t="s">
        <v>1452</v>
      </c>
      <c r="F920" s="219" t="s">
        <v>1453</v>
      </c>
      <c r="G920" s="220" t="s">
        <v>182</v>
      </c>
      <c r="H920" s="221">
        <v>755.30999999999995</v>
      </c>
      <c r="I920" s="222"/>
      <c r="J920" s="223">
        <f>ROUND(I920*H920,2)</f>
        <v>0</v>
      </c>
      <c r="K920" s="219" t="s">
        <v>183</v>
      </c>
      <c r="L920" s="47"/>
      <c r="M920" s="224" t="s">
        <v>19</v>
      </c>
      <c r="N920" s="225" t="s">
        <v>43</v>
      </c>
      <c r="O920" s="87"/>
      <c r="P920" s="226">
        <f>O920*H920</f>
        <v>0</v>
      </c>
      <c r="Q920" s="226">
        <v>0.00020000000000000001</v>
      </c>
      <c r="R920" s="226">
        <f>Q920*H920</f>
        <v>0.151062</v>
      </c>
      <c r="S920" s="226">
        <v>0</v>
      </c>
      <c r="T920" s="227">
        <f>S920*H920</f>
        <v>0</v>
      </c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R920" s="228" t="s">
        <v>184</v>
      </c>
      <c r="AT920" s="228" t="s">
        <v>179</v>
      </c>
      <c r="AU920" s="228" t="s">
        <v>82</v>
      </c>
      <c r="AY920" s="20" t="s">
        <v>177</v>
      </c>
      <c r="BE920" s="229">
        <f>IF(N920="základní",J920,0)</f>
        <v>0</v>
      </c>
      <c r="BF920" s="229">
        <f>IF(N920="snížená",J920,0)</f>
        <v>0</v>
      </c>
      <c r="BG920" s="229">
        <f>IF(N920="zákl. přenesená",J920,0)</f>
        <v>0</v>
      </c>
      <c r="BH920" s="229">
        <f>IF(N920="sníž. přenesená",J920,0)</f>
        <v>0</v>
      </c>
      <c r="BI920" s="229">
        <f>IF(N920="nulová",J920,0)</f>
        <v>0</v>
      </c>
      <c r="BJ920" s="20" t="s">
        <v>80</v>
      </c>
      <c r="BK920" s="229">
        <f>ROUND(I920*H920,2)</f>
        <v>0</v>
      </c>
      <c r="BL920" s="20" t="s">
        <v>184</v>
      </c>
      <c r="BM920" s="228" t="s">
        <v>1454</v>
      </c>
    </row>
    <row r="921" s="2" customFormat="1">
      <c r="A921" s="41"/>
      <c r="B921" s="42"/>
      <c r="C921" s="43"/>
      <c r="D921" s="230" t="s">
        <v>186</v>
      </c>
      <c r="E921" s="43"/>
      <c r="F921" s="231" t="s">
        <v>1455</v>
      </c>
      <c r="G921" s="43"/>
      <c r="H921" s="43"/>
      <c r="I921" s="232"/>
      <c r="J921" s="43"/>
      <c r="K921" s="43"/>
      <c r="L921" s="47"/>
      <c r="M921" s="233"/>
      <c r="N921" s="234"/>
      <c r="O921" s="87"/>
      <c r="P921" s="87"/>
      <c r="Q921" s="87"/>
      <c r="R921" s="87"/>
      <c r="S921" s="87"/>
      <c r="T921" s="88"/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T921" s="20" t="s">
        <v>186</v>
      </c>
      <c r="AU921" s="20" t="s">
        <v>82</v>
      </c>
    </row>
    <row r="922" s="2" customFormat="1" ht="16.5" customHeight="1">
      <c r="A922" s="41"/>
      <c r="B922" s="42"/>
      <c r="C922" s="217" t="s">
        <v>1195</v>
      </c>
      <c r="D922" s="217" t="s">
        <v>179</v>
      </c>
      <c r="E922" s="218" t="s">
        <v>1456</v>
      </c>
      <c r="F922" s="219" t="s">
        <v>1457</v>
      </c>
      <c r="G922" s="220" t="s">
        <v>182</v>
      </c>
      <c r="H922" s="221">
        <v>755.30999999999995</v>
      </c>
      <c r="I922" s="222"/>
      <c r="J922" s="223">
        <f>ROUND(I922*H922,2)</f>
        <v>0</v>
      </c>
      <c r="K922" s="219" t="s">
        <v>183</v>
      </c>
      <c r="L922" s="47"/>
      <c r="M922" s="224" t="s">
        <v>19</v>
      </c>
      <c r="N922" s="225" t="s">
        <v>43</v>
      </c>
      <c r="O922" s="87"/>
      <c r="P922" s="226">
        <f>O922*H922</f>
        <v>0</v>
      </c>
      <c r="Q922" s="226">
        <v>0.00029</v>
      </c>
      <c r="R922" s="226">
        <f>Q922*H922</f>
        <v>0.21903989999999998</v>
      </c>
      <c r="S922" s="226">
        <v>0</v>
      </c>
      <c r="T922" s="227">
        <f>S922*H922</f>
        <v>0</v>
      </c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R922" s="228" t="s">
        <v>184</v>
      </c>
      <c r="AT922" s="228" t="s">
        <v>179</v>
      </c>
      <c r="AU922" s="228" t="s">
        <v>82</v>
      </c>
      <c r="AY922" s="20" t="s">
        <v>177</v>
      </c>
      <c r="BE922" s="229">
        <f>IF(N922="základní",J922,0)</f>
        <v>0</v>
      </c>
      <c r="BF922" s="229">
        <f>IF(N922="snížená",J922,0)</f>
        <v>0</v>
      </c>
      <c r="BG922" s="229">
        <f>IF(N922="zákl. přenesená",J922,0)</f>
        <v>0</v>
      </c>
      <c r="BH922" s="229">
        <f>IF(N922="sníž. přenesená",J922,0)</f>
        <v>0</v>
      </c>
      <c r="BI922" s="229">
        <f>IF(N922="nulová",J922,0)</f>
        <v>0</v>
      </c>
      <c r="BJ922" s="20" t="s">
        <v>80</v>
      </c>
      <c r="BK922" s="229">
        <f>ROUND(I922*H922,2)</f>
        <v>0</v>
      </c>
      <c r="BL922" s="20" t="s">
        <v>184</v>
      </c>
      <c r="BM922" s="228" t="s">
        <v>1089</v>
      </c>
    </row>
    <row r="923" s="2" customFormat="1">
      <c r="A923" s="41"/>
      <c r="B923" s="42"/>
      <c r="C923" s="43"/>
      <c r="D923" s="230" t="s">
        <v>186</v>
      </c>
      <c r="E923" s="43"/>
      <c r="F923" s="231" t="s">
        <v>1458</v>
      </c>
      <c r="G923" s="43"/>
      <c r="H923" s="43"/>
      <c r="I923" s="232"/>
      <c r="J923" s="43"/>
      <c r="K923" s="43"/>
      <c r="L923" s="47"/>
      <c r="M923" s="233"/>
      <c r="N923" s="234"/>
      <c r="O923" s="87"/>
      <c r="P923" s="87"/>
      <c r="Q923" s="87"/>
      <c r="R923" s="87"/>
      <c r="S923" s="87"/>
      <c r="T923" s="88"/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T923" s="20" t="s">
        <v>186</v>
      </c>
      <c r="AU923" s="20" t="s">
        <v>82</v>
      </c>
    </row>
    <row r="924" s="14" customFormat="1">
      <c r="A924" s="14"/>
      <c r="B924" s="247"/>
      <c r="C924" s="248"/>
      <c r="D924" s="230" t="s">
        <v>188</v>
      </c>
      <c r="E924" s="249" t="s">
        <v>19</v>
      </c>
      <c r="F924" s="250" t="s">
        <v>1459</v>
      </c>
      <c r="G924" s="248"/>
      <c r="H924" s="249" t="s">
        <v>19</v>
      </c>
      <c r="I924" s="251"/>
      <c r="J924" s="248"/>
      <c r="K924" s="248"/>
      <c r="L924" s="252"/>
      <c r="M924" s="253"/>
      <c r="N924" s="254"/>
      <c r="O924" s="254"/>
      <c r="P924" s="254"/>
      <c r="Q924" s="254"/>
      <c r="R924" s="254"/>
      <c r="S924" s="254"/>
      <c r="T924" s="255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6" t="s">
        <v>188</v>
      </c>
      <c r="AU924" s="256" t="s">
        <v>82</v>
      </c>
      <c r="AV924" s="14" t="s">
        <v>80</v>
      </c>
      <c r="AW924" s="14" t="s">
        <v>33</v>
      </c>
      <c r="AX924" s="14" t="s">
        <v>72</v>
      </c>
      <c r="AY924" s="256" t="s">
        <v>177</v>
      </c>
    </row>
    <row r="925" s="13" customFormat="1">
      <c r="A925" s="13"/>
      <c r="B925" s="235"/>
      <c r="C925" s="236"/>
      <c r="D925" s="230" t="s">
        <v>188</v>
      </c>
      <c r="E925" s="237" t="s">
        <v>19</v>
      </c>
      <c r="F925" s="238" t="s">
        <v>1460</v>
      </c>
      <c r="G925" s="236"/>
      <c r="H925" s="239">
        <v>211.19999999999999</v>
      </c>
      <c r="I925" s="240"/>
      <c r="J925" s="236"/>
      <c r="K925" s="236"/>
      <c r="L925" s="241"/>
      <c r="M925" s="242"/>
      <c r="N925" s="243"/>
      <c r="O925" s="243"/>
      <c r="P925" s="243"/>
      <c r="Q925" s="243"/>
      <c r="R925" s="243"/>
      <c r="S925" s="243"/>
      <c r="T925" s="244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5" t="s">
        <v>188</v>
      </c>
      <c r="AU925" s="245" t="s">
        <v>82</v>
      </c>
      <c r="AV925" s="13" t="s">
        <v>82</v>
      </c>
      <c r="AW925" s="13" t="s">
        <v>33</v>
      </c>
      <c r="AX925" s="13" t="s">
        <v>72</v>
      </c>
      <c r="AY925" s="245" t="s">
        <v>177</v>
      </c>
    </row>
    <row r="926" s="14" customFormat="1">
      <c r="A926" s="14"/>
      <c r="B926" s="247"/>
      <c r="C926" s="248"/>
      <c r="D926" s="230" t="s">
        <v>188</v>
      </c>
      <c r="E926" s="249" t="s">
        <v>19</v>
      </c>
      <c r="F926" s="250" t="s">
        <v>1461</v>
      </c>
      <c r="G926" s="248"/>
      <c r="H926" s="249" t="s">
        <v>19</v>
      </c>
      <c r="I926" s="251"/>
      <c r="J926" s="248"/>
      <c r="K926" s="248"/>
      <c r="L926" s="252"/>
      <c r="M926" s="253"/>
      <c r="N926" s="254"/>
      <c r="O926" s="254"/>
      <c r="P926" s="254"/>
      <c r="Q926" s="254"/>
      <c r="R926" s="254"/>
      <c r="S926" s="254"/>
      <c r="T926" s="255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6" t="s">
        <v>188</v>
      </c>
      <c r="AU926" s="256" t="s">
        <v>82</v>
      </c>
      <c r="AV926" s="14" t="s">
        <v>80</v>
      </c>
      <c r="AW926" s="14" t="s">
        <v>33</v>
      </c>
      <c r="AX926" s="14" t="s">
        <v>72</v>
      </c>
      <c r="AY926" s="256" t="s">
        <v>177</v>
      </c>
    </row>
    <row r="927" s="13" customFormat="1">
      <c r="A927" s="13"/>
      <c r="B927" s="235"/>
      <c r="C927" s="236"/>
      <c r="D927" s="230" t="s">
        <v>188</v>
      </c>
      <c r="E927" s="237" t="s">
        <v>19</v>
      </c>
      <c r="F927" s="238" t="s">
        <v>1462</v>
      </c>
      <c r="G927" s="236"/>
      <c r="H927" s="239">
        <v>227.90000000000001</v>
      </c>
      <c r="I927" s="240"/>
      <c r="J927" s="236"/>
      <c r="K927" s="236"/>
      <c r="L927" s="241"/>
      <c r="M927" s="242"/>
      <c r="N927" s="243"/>
      <c r="O927" s="243"/>
      <c r="P927" s="243"/>
      <c r="Q927" s="243"/>
      <c r="R927" s="243"/>
      <c r="S927" s="243"/>
      <c r="T927" s="244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5" t="s">
        <v>188</v>
      </c>
      <c r="AU927" s="245" t="s">
        <v>82</v>
      </c>
      <c r="AV927" s="13" t="s">
        <v>82</v>
      </c>
      <c r="AW927" s="13" t="s">
        <v>33</v>
      </c>
      <c r="AX927" s="13" t="s">
        <v>72</v>
      </c>
      <c r="AY927" s="245" t="s">
        <v>177</v>
      </c>
    </row>
    <row r="928" s="14" customFormat="1">
      <c r="A928" s="14"/>
      <c r="B928" s="247"/>
      <c r="C928" s="248"/>
      <c r="D928" s="230" t="s">
        <v>188</v>
      </c>
      <c r="E928" s="249" t="s">
        <v>19</v>
      </c>
      <c r="F928" s="250" t="s">
        <v>1463</v>
      </c>
      <c r="G928" s="248"/>
      <c r="H928" s="249" t="s">
        <v>19</v>
      </c>
      <c r="I928" s="251"/>
      <c r="J928" s="248"/>
      <c r="K928" s="248"/>
      <c r="L928" s="252"/>
      <c r="M928" s="253"/>
      <c r="N928" s="254"/>
      <c r="O928" s="254"/>
      <c r="P928" s="254"/>
      <c r="Q928" s="254"/>
      <c r="R928" s="254"/>
      <c r="S928" s="254"/>
      <c r="T928" s="255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6" t="s">
        <v>188</v>
      </c>
      <c r="AU928" s="256" t="s">
        <v>82</v>
      </c>
      <c r="AV928" s="14" t="s">
        <v>80</v>
      </c>
      <c r="AW928" s="14" t="s">
        <v>33</v>
      </c>
      <c r="AX928" s="14" t="s">
        <v>72</v>
      </c>
      <c r="AY928" s="256" t="s">
        <v>177</v>
      </c>
    </row>
    <row r="929" s="13" customFormat="1">
      <c r="A929" s="13"/>
      <c r="B929" s="235"/>
      <c r="C929" s="236"/>
      <c r="D929" s="230" t="s">
        <v>188</v>
      </c>
      <c r="E929" s="237" t="s">
        <v>19</v>
      </c>
      <c r="F929" s="238" t="s">
        <v>1464</v>
      </c>
      <c r="G929" s="236"/>
      <c r="H929" s="239">
        <v>406.41000000000002</v>
      </c>
      <c r="I929" s="240"/>
      <c r="J929" s="236"/>
      <c r="K929" s="236"/>
      <c r="L929" s="241"/>
      <c r="M929" s="242"/>
      <c r="N929" s="243"/>
      <c r="O929" s="243"/>
      <c r="P929" s="243"/>
      <c r="Q929" s="243"/>
      <c r="R929" s="243"/>
      <c r="S929" s="243"/>
      <c r="T929" s="244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5" t="s">
        <v>188</v>
      </c>
      <c r="AU929" s="245" t="s">
        <v>82</v>
      </c>
      <c r="AV929" s="13" t="s">
        <v>82</v>
      </c>
      <c r="AW929" s="13" t="s">
        <v>33</v>
      </c>
      <c r="AX929" s="13" t="s">
        <v>72</v>
      </c>
      <c r="AY929" s="245" t="s">
        <v>177</v>
      </c>
    </row>
    <row r="930" s="14" customFormat="1">
      <c r="A930" s="14"/>
      <c r="B930" s="247"/>
      <c r="C930" s="248"/>
      <c r="D930" s="230" t="s">
        <v>188</v>
      </c>
      <c r="E930" s="249" t="s">
        <v>19</v>
      </c>
      <c r="F930" s="250" t="s">
        <v>1465</v>
      </c>
      <c r="G930" s="248"/>
      <c r="H930" s="249" t="s">
        <v>19</v>
      </c>
      <c r="I930" s="251"/>
      <c r="J930" s="248"/>
      <c r="K930" s="248"/>
      <c r="L930" s="252"/>
      <c r="M930" s="253"/>
      <c r="N930" s="254"/>
      <c r="O930" s="254"/>
      <c r="P930" s="254"/>
      <c r="Q930" s="254"/>
      <c r="R930" s="254"/>
      <c r="S930" s="254"/>
      <c r="T930" s="255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6" t="s">
        <v>188</v>
      </c>
      <c r="AU930" s="256" t="s">
        <v>82</v>
      </c>
      <c r="AV930" s="14" t="s">
        <v>80</v>
      </c>
      <c r="AW930" s="14" t="s">
        <v>33</v>
      </c>
      <c r="AX930" s="14" t="s">
        <v>72</v>
      </c>
      <c r="AY930" s="256" t="s">
        <v>177</v>
      </c>
    </row>
    <row r="931" s="13" customFormat="1">
      <c r="A931" s="13"/>
      <c r="B931" s="235"/>
      <c r="C931" s="236"/>
      <c r="D931" s="230" t="s">
        <v>188</v>
      </c>
      <c r="E931" s="237" t="s">
        <v>19</v>
      </c>
      <c r="F931" s="238" t="s">
        <v>1466</v>
      </c>
      <c r="G931" s="236"/>
      <c r="H931" s="239">
        <v>-90.200000000000003</v>
      </c>
      <c r="I931" s="240"/>
      <c r="J931" s="236"/>
      <c r="K931" s="236"/>
      <c r="L931" s="241"/>
      <c r="M931" s="242"/>
      <c r="N931" s="243"/>
      <c r="O931" s="243"/>
      <c r="P931" s="243"/>
      <c r="Q931" s="243"/>
      <c r="R931" s="243"/>
      <c r="S931" s="243"/>
      <c r="T931" s="244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5" t="s">
        <v>188</v>
      </c>
      <c r="AU931" s="245" t="s">
        <v>82</v>
      </c>
      <c r="AV931" s="13" t="s">
        <v>82</v>
      </c>
      <c r="AW931" s="13" t="s">
        <v>33</v>
      </c>
      <c r="AX931" s="13" t="s">
        <v>72</v>
      </c>
      <c r="AY931" s="245" t="s">
        <v>177</v>
      </c>
    </row>
    <row r="932" s="15" customFormat="1">
      <c r="A932" s="15"/>
      <c r="B932" s="257"/>
      <c r="C932" s="258"/>
      <c r="D932" s="230" t="s">
        <v>188</v>
      </c>
      <c r="E932" s="259" t="s">
        <v>19</v>
      </c>
      <c r="F932" s="260" t="s">
        <v>264</v>
      </c>
      <c r="G932" s="258"/>
      <c r="H932" s="261">
        <v>755.30999999999995</v>
      </c>
      <c r="I932" s="262"/>
      <c r="J932" s="258"/>
      <c r="K932" s="258"/>
      <c r="L932" s="263"/>
      <c r="M932" s="264"/>
      <c r="N932" s="265"/>
      <c r="O932" s="265"/>
      <c r="P932" s="265"/>
      <c r="Q932" s="265"/>
      <c r="R932" s="265"/>
      <c r="S932" s="265"/>
      <c r="T932" s="266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67" t="s">
        <v>188</v>
      </c>
      <c r="AU932" s="267" t="s">
        <v>82</v>
      </c>
      <c r="AV932" s="15" t="s">
        <v>184</v>
      </c>
      <c r="AW932" s="15" t="s">
        <v>33</v>
      </c>
      <c r="AX932" s="15" t="s">
        <v>80</v>
      </c>
      <c r="AY932" s="267" t="s">
        <v>177</v>
      </c>
    </row>
    <row r="933" s="2" customFormat="1" ht="21.75" customHeight="1">
      <c r="A933" s="41"/>
      <c r="B933" s="42"/>
      <c r="C933" s="217" t="s">
        <v>1467</v>
      </c>
      <c r="D933" s="217" t="s">
        <v>179</v>
      </c>
      <c r="E933" s="218" t="s">
        <v>1468</v>
      </c>
      <c r="F933" s="219" t="s">
        <v>1469</v>
      </c>
      <c r="G933" s="220" t="s">
        <v>182</v>
      </c>
      <c r="H933" s="221">
        <v>755.30999999999995</v>
      </c>
      <c r="I933" s="222"/>
      <c r="J933" s="223">
        <f>ROUND(I933*H933,2)</f>
        <v>0</v>
      </c>
      <c r="K933" s="219" t="s">
        <v>183</v>
      </c>
      <c r="L933" s="47"/>
      <c r="M933" s="224" t="s">
        <v>19</v>
      </c>
      <c r="N933" s="225" t="s">
        <v>43</v>
      </c>
      <c r="O933" s="87"/>
      <c r="P933" s="226">
        <f>O933*H933</f>
        <v>0</v>
      </c>
      <c r="Q933" s="226">
        <v>1.0000000000000001E-05</v>
      </c>
      <c r="R933" s="226">
        <f>Q933*H933</f>
        <v>0.0075531000000000001</v>
      </c>
      <c r="S933" s="226">
        <v>0</v>
      </c>
      <c r="T933" s="227">
        <f>S933*H933</f>
        <v>0</v>
      </c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R933" s="228" t="s">
        <v>184</v>
      </c>
      <c r="AT933" s="228" t="s">
        <v>179</v>
      </c>
      <c r="AU933" s="228" t="s">
        <v>82</v>
      </c>
      <c r="AY933" s="20" t="s">
        <v>177</v>
      </c>
      <c r="BE933" s="229">
        <f>IF(N933="základní",J933,0)</f>
        <v>0</v>
      </c>
      <c r="BF933" s="229">
        <f>IF(N933="snížená",J933,0)</f>
        <v>0</v>
      </c>
      <c r="BG933" s="229">
        <f>IF(N933="zákl. přenesená",J933,0)</f>
        <v>0</v>
      </c>
      <c r="BH933" s="229">
        <f>IF(N933="sníž. přenesená",J933,0)</f>
        <v>0</v>
      </c>
      <c r="BI933" s="229">
        <f>IF(N933="nulová",J933,0)</f>
        <v>0</v>
      </c>
      <c r="BJ933" s="20" t="s">
        <v>80</v>
      </c>
      <c r="BK933" s="229">
        <f>ROUND(I933*H933,2)</f>
        <v>0</v>
      </c>
      <c r="BL933" s="20" t="s">
        <v>184</v>
      </c>
      <c r="BM933" s="228" t="s">
        <v>1101</v>
      </c>
    </row>
    <row r="934" s="2" customFormat="1">
      <c r="A934" s="41"/>
      <c r="B934" s="42"/>
      <c r="C934" s="43"/>
      <c r="D934" s="230" t="s">
        <v>186</v>
      </c>
      <c r="E934" s="43"/>
      <c r="F934" s="231" t="s">
        <v>1470</v>
      </c>
      <c r="G934" s="43"/>
      <c r="H934" s="43"/>
      <c r="I934" s="232"/>
      <c r="J934" s="43"/>
      <c r="K934" s="43"/>
      <c r="L934" s="47"/>
      <c r="M934" s="233"/>
      <c r="N934" s="234"/>
      <c r="O934" s="87"/>
      <c r="P934" s="87"/>
      <c r="Q934" s="87"/>
      <c r="R934" s="87"/>
      <c r="S934" s="87"/>
      <c r="T934" s="88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T934" s="20" t="s">
        <v>186</v>
      </c>
      <c r="AU934" s="20" t="s">
        <v>82</v>
      </c>
    </row>
    <row r="935" s="12" customFormat="1" ht="22.8" customHeight="1">
      <c r="A935" s="12"/>
      <c r="B935" s="201"/>
      <c r="C935" s="202"/>
      <c r="D935" s="203" t="s">
        <v>71</v>
      </c>
      <c r="E935" s="215" t="s">
        <v>1471</v>
      </c>
      <c r="F935" s="215" t="s">
        <v>1472</v>
      </c>
      <c r="G935" s="202"/>
      <c r="H935" s="202"/>
      <c r="I935" s="205"/>
      <c r="J935" s="216">
        <f>BK935</f>
        <v>0</v>
      </c>
      <c r="K935" s="202"/>
      <c r="L935" s="207"/>
      <c r="M935" s="208"/>
      <c r="N935" s="209"/>
      <c r="O935" s="209"/>
      <c r="P935" s="210">
        <f>SUM(P936:P943)</f>
        <v>0</v>
      </c>
      <c r="Q935" s="209"/>
      <c r="R935" s="210">
        <f>SUM(R936:R943)</f>
        <v>0</v>
      </c>
      <c r="S935" s="209"/>
      <c r="T935" s="211">
        <f>SUM(T936:T943)</f>
        <v>0</v>
      </c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R935" s="212" t="s">
        <v>82</v>
      </c>
      <c r="AT935" s="213" t="s">
        <v>71</v>
      </c>
      <c r="AU935" s="213" t="s">
        <v>80</v>
      </c>
      <c r="AY935" s="212" t="s">
        <v>177</v>
      </c>
      <c r="BK935" s="214">
        <f>SUM(BK936:BK943)</f>
        <v>0</v>
      </c>
    </row>
    <row r="936" s="2" customFormat="1" ht="16.5" customHeight="1">
      <c r="A936" s="41"/>
      <c r="B936" s="42"/>
      <c r="C936" s="217" t="s">
        <v>1225</v>
      </c>
      <c r="D936" s="217" t="s">
        <v>179</v>
      </c>
      <c r="E936" s="218" t="s">
        <v>1473</v>
      </c>
      <c r="F936" s="219" t="s">
        <v>1474</v>
      </c>
      <c r="G936" s="220" t="s">
        <v>182</v>
      </c>
      <c r="H936" s="221">
        <v>59.792999999999999</v>
      </c>
      <c r="I936" s="222"/>
      <c r="J936" s="223">
        <f>ROUND(I936*H936,2)</f>
        <v>0</v>
      </c>
      <c r="K936" s="219" t="s">
        <v>196</v>
      </c>
      <c r="L936" s="47"/>
      <c r="M936" s="224" t="s">
        <v>19</v>
      </c>
      <c r="N936" s="225" t="s">
        <v>43</v>
      </c>
      <c r="O936" s="87"/>
      <c r="P936" s="226">
        <f>O936*H936</f>
        <v>0</v>
      </c>
      <c r="Q936" s="226">
        <v>0</v>
      </c>
      <c r="R936" s="226">
        <f>Q936*H936</f>
        <v>0</v>
      </c>
      <c r="S936" s="226">
        <v>0</v>
      </c>
      <c r="T936" s="227">
        <f>S936*H936</f>
        <v>0</v>
      </c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R936" s="228" t="s">
        <v>184</v>
      </c>
      <c r="AT936" s="228" t="s">
        <v>179</v>
      </c>
      <c r="AU936" s="228" t="s">
        <v>82</v>
      </c>
      <c r="AY936" s="20" t="s">
        <v>177</v>
      </c>
      <c r="BE936" s="229">
        <f>IF(N936="základní",J936,0)</f>
        <v>0</v>
      </c>
      <c r="BF936" s="229">
        <f>IF(N936="snížená",J936,0)</f>
        <v>0</v>
      </c>
      <c r="BG936" s="229">
        <f>IF(N936="zákl. přenesená",J936,0)</f>
        <v>0</v>
      </c>
      <c r="BH936" s="229">
        <f>IF(N936="sníž. přenesená",J936,0)</f>
        <v>0</v>
      </c>
      <c r="BI936" s="229">
        <f>IF(N936="nulová",J936,0)</f>
        <v>0</v>
      </c>
      <c r="BJ936" s="20" t="s">
        <v>80</v>
      </c>
      <c r="BK936" s="229">
        <f>ROUND(I936*H936,2)</f>
        <v>0</v>
      </c>
      <c r="BL936" s="20" t="s">
        <v>184</v>
      </c>
      <c r="BM936" s="228" t="s">
        <v>1475</v>
      </c>
    </row>
    <row r="937" s="2" customFormat="1">
      <c r="A937" s="41"/>
      <c r="B937" s="42"/>
      <c r="C937" s="43"/>
      <c r="D937" s="230" t="s">
        <v>186</v>
      </c>
      <c r="E937" s="43"/>
      <c r="F937" s="231" t="s">
        <v>1474</v>
      </c>
      <c r="G937" s="43"/>
      <c r="H937" s="43"/>
      <c r="I937" s="232"/>
      <c r="J937" s="43"/>
      <c r="K937" s="43"/>
      <c r="L937" s="47"/>
      <c r="M937" s="233"/>
      <c r="N937" s="234"/>
      <c r="O937" s="87"/>
      <c r="P937" s="87"/>
      <c r="Q937" s="87"/>
      <c r="R937" s="87"/>
      <c r="S937" s="87"/>
      <c r="T937" s="88"/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T937" s="20" t="s">
        <v>186</v>
      </c>
      <c r="AU937" s="20" t="s">
        <v>82</v>
      </c>
    </row>
    <row r="938" s="2" customFormat="1">
      <c r="A938" s="41"/>
      <c r="B938" s="42"/>
      <c r="C938" s="43"/>
      <c r="D938" s="230" t="s">
        <v>239</v>
      </c>
      <c r="E938" s="43"/>
      <c r="F938" s="246" t="s">
        <v>1476</v>
      </c>
      <c r="G938" s="43"/>
      <c r="H938" s="43"/>
      <c r="I938" s="232"/>
      <c r="J938" s="43"/>
      <c r="K938" s="43"/>
      <c r="L938" s="47"/>
      <c r="M938" s="233"/>
      <c r="N938" s="234"/>
      <c r="O938" s="87"/>
      <c r="P938" s="87"/>
      <c r="Q938" s="87"/>
      <c r="R938" s="87"/>
      <c r="S938" s="87"/>
      <c r="T938" s="88"/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T938" s="20" t="s">
        <v>239</v>
      </c>
      <c r="AU938" s="20" t="s">
        <v>82</v>
      </c>
    </row>
    <row r="939" s="2" customFormat="1" ht="16.5" customHeight="1">
      <c r="A939" s="41"/>
      <c r="B939" s="42"/>
      <c r="C939" s="217" t="s">
        <v>1477</v>
      </c>
      <c r="D939" s="217" t="s">
        <v>179</v>
      </c>
      <c r="E939" s="218" t="s">
        <v>1478</v>
      </c>
      <c r="F939" s="219" t="s">
        <v>1479</v>
      </c>
      <c r="G939" s="220" t="s">
        <v>195</v>
      </c>
      <c r="H939" s="221">
        <v>2</v>
      </c>
      <c r="I939" s="222"/>
      <c r="J939" s="223">
        <f>ROUND(I939*H939,2)</f>
        <v>0</v>
      </c>
      <c r="K939" s="219" t="s">
        <v>196</v>
      </c>
      <c r="L939" s="47"/>
      <c r="M939" s="224" t="s">
        <v>19</v>
      </c>
      <c r="N939" s="225" t="s">
        <v>43</v>
      </c>
      <c r="O939" s="87"/>
      <c r="P939" s="226">
        <f>O939*H939</f>
        <v>0</v>
      </c>
      <c r="Q939" s="226">
        <v>0</v>
      </c>
      <c r="R939" s="226">
        <f>Q939*H939</f>
        <v>0</v>
      </c>
      <c r="S939" s="226">
        <v>0</v>
      </c>
      <c r="T939" s="227">
        <f>S939*H939</f>
        <v>0</v>
      </c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R939" s="228" t="s">
        <v>184</v>
      </c>
      <c r="AT939" s="228" t="s">
        <v>179</v>
      </c>
      <c r="AU939" s="228" t="s">
        <v>82</v>
      </c>
      <c r="AY939" s="20" t="s">
        <v>177</v>
      </c>
      <c r="BE939" s="229">
        <f>IF(N939="základní",J939,0)</f>
        <v>0</v>
      </c>
      <c r="BF939" s="229">
        <f>IF(N939="snížená",J939,0)</f>
        <v>0</v>
      </c>
      <c r="BG939" s="229">
        <f>IF(N939="zákl. přenesená",J939,0)</f>
        <v>0</v>
      </c>
      <c r="BH939" s="229">
        <f>IF(N939="sníž. přenesená",J939,0)</f>
        <v>0</v>
      </c>
      <c r="BI939" s="229">
        <f>IF(N939="nulová",J939,0)</f>
        <v>0</v>
      </c>
      <c r="BJ939" s="20" t="s">
        <v>80</v>
      </c>
      <c r="BK939" s="229">
        <f>ROUND(I939*H939,2)</f>
        <v>0</v>
      </c>
      <c r="BL939" s="20" t="s">
        <v>184</v>
      </c>
      <c r="BM939" s="228" t="s">
        <v>1480</v>
      </c>
    </row>
    <row r="940" s="2" customFormat="1">
      <c r="A940" s="41"/>
      <c r="B940" s="42"/>
      <c r="C940" s="43"/>
      <c r="D940" s="230" t="s">
        <v>186</v>
      </c>
      <c r="E940" s="43"/>
      <c r="F940" s="231" t="s">
        <v>1479</v>
      </c>
      <c r="G940" s="43"/>
      <c r="H940" s="43"/>
      <c r="I940" s="232"/>
      <c r="J940" s="43"/>
      <c r="K940" s="43"/>
      <c r="L940" s="47"/>
      <c r="M940" s="233"/>
      <c r="N940" s="234"/>
      <c r="O940" s="87"/>
      <c r="P940" s="87"/>
      <c r="Q940" s="87"/>
      <c r="R940" s="87"/>
      <c r="S940" s="87"/>
      <c r="T940" s="88"/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T940" s="20" t="s">
        <v>186</v>
      </c>
      <c r="AU940" s="20" t="s">
        <v>82</v>
      </c>
    </row>
    <row r="941" s="2" customFormat="1" ht="16.5" customHeight="1">
      <c r="A941" s="41"/>
      <c r="B941" s="42"/>
      <c r="C941" s="217" t="s">
        <v>970</v>
      </c>
      <c r="D941" s="217" t="s">
        <v>179</v>
      </c>
      <c r="E941" s="218" t="s">
        <v>1481</v>
      </c>
      <c r="F941" s="219" t="s">
        <v>1482</v>
      </c>
      <c r="G941" s="220" t="s">
        <v>182</v>
      </c>
      <c r="H941" s="221">
        <v>21.655000000000001</v>
      </c>
      <c r="I941" s="222"/>
      <c r="J941" s="223">
        <f>ROUND(I941*H941,2)</f>
        <v>0</v>
      </c>
      <c r="K941" s="219" t="s">
        <v>196</v>
      </c>
      <c r="L941" s="47"/>
      <c r="M941" s="224" t="s">
        <v>19</v>
      </c>
      <c r="N941" s="225" t="s">
        <v>43</v>
      </c>
      <c r="O941" s="87"/>
      <c r="P941" s="226">
        <f>O941*H941</f>
        <v>0</v>
      </c>
      <c r="Q941" s="226">
        <v>0</v>
      </c>
      <c r="R941" s="226">
        <f>Q941*H941</f>
        <v>0</v>
      </c>
      <c r="S941" s="226">
        <v>0</v>
      </c>
      <c r="T941" s="227">
        <f>S941*H941</f>
        <v>0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28" t="s">
        <v>184</v>
      </c>
      <c r="AT941" s="228" t="s">
        <v>179</v>
      </c>
      <c r="AU941" s="228" t="s">
        <v>82</v>
      </c>
      <c r="AY941" s="20" t="s">
        <v>177</v>
      </c>
      <c r="BE941" s="229">
        <f>IF(N941="základní",J941,0)</f>
        <v>0</v>
      </c>
      <c r="BF941" s="229">
        <f>IF(N941="snížená",J941,0)</f>
        <v>0</v>
      </c>
      <c r="BG941" s="229">
        <f>IF(N941="zákl. přenesená",J941,0)</f>
        <v>0</v>
      </c>
      <c r="BH941" s="229">
        <f>IF(N941="sníž. přenesená",J941,0)</f>
        <v>0</v>
      </c>
      <c r="BI941" s="229">
        <f>IF(N941="nulová",J941,0)</f>
        <v>0</v>
      </c>
      <c r="BJ941" s="20" t="s">
        <v>80</v>
      </c>
      <c r="BK941" s="229">
        <f>ROUND(I941*H941,2)</f>
        <v>0</v>
      </c>
      <c r="BL941" s="20" t="s">
        <v>184</v>
      </c>
      <c r="BM941" s="228" t="s">
        <v>1483</v>
      </c>
    </row>
    <row r="942" s="2" customFormat="1">
      <c r="A942" s="41"/>
      <c r="B942" s="42"/>
      <c r="C942" s="43"/>
      <c r="D942" s="230" t="s">
        <v>186</v>
      </c>
      <c r="E942" s="43"/>
      <c r="F942" s="231" t="s">
        <v>1484</v>
      </c>
      <c r="G942" s="43"/>
      <c r="H942" s="43"/>
      <c r="I942" s="232"/>
      <c r="J942" s="43"/>
      <c r="K942" s="43"/>
      <c r="L942" s="47"/>
      <c r="M942" s="233"/>
      <c r="N942" s="234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T942" s="20" t="s">
        <v>186</v>
      </c>
      <c r="AU942" s="20" t="s">
        <v>82</v>
      </c>
    </row>
    <row r="943" s="2" customFormat="1">
      <c r="A943" s="41"/>
      <c r="B943" s="42"/>
      <c r="C943" s="43"/>
      <c r="D943" s="230" t="s">
        <v>239</v>
      </c>
      <c r="E943" s="43"/>
      <c r="F943" s="246" t="s">
        <v>1485</v>
      </c>
      <c r="G943" s="43"/>
      <c r="H943" s="43"/>
      <c r="I943" s="232"/>
      <c r="J943" s="43"/>
      <c r="K943" s="43"/>
      <c r="L943" s="47"/>
      <c r="M943" s="302"/>
      <c r="N943" s="303"/>
      <c r="O943" s="304"/>
      <c r="P943" s="304"/>
      <c r="Q943" s="304"/>
      <c r="R943" s="304"/>
      <c r="S943" s="304"/>
      <c r="T943" s="305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T943" s="20" t="s">
        <v>239</v>
      </c>
      <c r="AU943" s="20" t="s">
        <v>82</v>
      </c>
    </row>
    <row r="944" s="2" customFormat="1" ht="6.96" customHeight="1">
      <c r="A944" s="41"/>
      <c r="B944" s="62"/>
      <c r="C944" s="63"/>
      <c r="D944" s="63"/>
      <c r="E944" s="63"/>
      <c r="F944" s="63"/>
      <c r="G944" s="63"/>
      <c r="H944" s="63"/>
      <c r="I944" s="63"/>
      <c r="J944" s="63"/>
      <c r="K944" s="63"/>
      <c r="L944" s="47"/>
      <c r="M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</row>
  </sheetData>
  <sheetProtection sheet="1" autoFilter="0" formatColumns="0" formatRows="0" objects="1" scenarios="1" spinCount="100000" saltValue="5xDOjLsG+85t77tYED6nbLIwDi1ynqL97Z/8Hmz7DLgFXN0KxgXhYlad4bbDb4FtZne1/Eh8OICl37E9OsSiTQ==" hashValue="OTiNkByrq7Rq33z5tyKGsEmIZA7m8wDTjVsK3FnAp558ctKG/i9WgD5kLE2nlxRK6w5RgCcHJfSkkPnomG258Q==" algorithmName="SHA-512" password="CC35"/>
  <autoFilter ref="C114:K943"/>
  <mergeCells count="9">
    <mergeCell ref="E7:H7"/>
    <mergeCell ref="E9:H9"/>
    <mergeCell ref="E18:H18"/>
    <mergeCell ref="E27:H27"/>
    <mergeCell ref="E48:H48"/>
    <mergeCell ref="E50:H50"/>
    <mergeCell ref="E105:H105"/>
    <mergeCell ref="E107:H10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3"/>
      <c r="AT3" s="20" t="s">
        <v>82</v>
      </c>
    </row>
    <row r="4" s="1" customFormat="1" ht="24.96" customHeight="1">
      <c r="B4" s="23"/>
      <c r="D4" s="145" t="s">
        <v>119</v>
      </c>
      <c r="L4" s="23"/>
      <c r="M4" s="146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7" t="s">
        <v>16</v>
      </c>
      <c r="L6" s="23"/>
    </row>
    <row r="7" s="1" customFormat="1" ht="16.5" customHeight="1">
      <c r="B7" s="23"/>
      <c r="E7" s="148" t="str">
        <f>'Rekapitulace stavby'!K6</f>
        <v>PŘÍSTAVBA DVOU TŘÍD MŠ LAZARETNÍ</v>
      </c>
      <c r="F7" s="147"/>
      <c r="G7" s="147"/>
      <c r="H7" s="147"/>
      <c r="L7" s="23"/>
    </row>
    <row r="8" s="1" customFormat="1" ht="12" customHeight="1">
      <c r="B8" s="23"/>
      <c r="D8" s="147" t="s">
        <v>120</v>
      </c>
      <c r="L8" s="23"/>
    </row>
    <row r="9" s="2" customFormat="1" ht="16.5" customHeight="1">
      <c r="A9" s="41"/>
      <c r="B9" s="47"/>
      <c r="C9" s="41"/>
      <c r="D9" s="41"/>
      <c r="E9" s="148" t="s">
        <v>1486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7" t="s">
        <v>1487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0" t="s">
        <v>1488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7" t="s">
        <v>18</v>
      </c>
      <c r="E13" s="41"/>
      <c r="F13" s="136" t="s">
        <v>19</v>
      </c>
      <c r="G13" s="41"/>
      <c r="H13" s="41"/>
      <c r="I13" s="147" t="s">
        <v>20</v>
      </c>
      <c r="J13" s="136" t="s">
        <v>19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7" t="s">
        <v>21</v>
      </c>
      <c r="E14" s="41"/>
      <c r="F14" s="136" t="s">
        <v>22</v>
      </c>
      <c r="G14" s="41"/>
      <c r="H14" s="41"/>
      <c r="I14" s="147" t="s">
        <v>23</v>
      </c>
      <c r="J14" s="151" t="str">
        <f>'Rekapitulace stavby'!AN8</f>
        <v>15. 6. 2021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7" t="s">
        <v>25</v>
      </c>
      <c r="E16" s="41"/>
      <c r="F16" s="41"/>
      <c r="G16" s="41"/>
      <c r="H16" s="41"/>
      <c r="I16" s="147" t="s">
        <v>26</v>
      </c>
      <c r="J16" s="136" t="s">
        <v>19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7" t="s">
        <v>28</v>
      </c>
      <c r="J17" s="136" t="s">
        <v>19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7" t="s">
        <v>29</v>
      </c>
      <c r="E19" s="41"/>
      <c r="F19" s="41"/>
      <c r="G19" s="41"/>
      <c r="H19" s="41"/>
      <c r="I19" s="147" t="s">
        <v>26</v>
      </c>
      <c r="J19" s="36" t="str">
        <f>'Rekapitulace stavby'!AN13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7" t="s">
        <v>28</v>
      </c>
      <c r="J20" s="36" t="str">
        <f>'Rekapitulace stavby'!AN14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7" t="s">
        <v>31</v>
      </c>
      <c r="E22" s="41"/>
      <c r="F22" s="41"/>
      <c r="G22" s="41"/>
      <c r="H22" s="41"/>
      <c r="I22" s="147" t="s">
        <v>26</v>
      </c>
      <c r="J22" s="136" t="s">
        <v>19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7" t="s">
        <v>28</v>
      </c>
      <c r="J23" s="136" t="s">
        <v>19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7" t="s">
        <v>34</v>
      </c>
      <c r="E25" s="41"/>
      <c r="F25" s="41"/>
      <c r="G25" s="41"/>
      <c r="H25" s="41"/>
      <c r="I25" s="147" t="s">
        <v>26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7" t="s">
        <v>28</v>
      </c>
      <c r="J26" s="136" t="s">
        <v>19</v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7" t="s">
        <v>36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2"/>
      <c r="B29" s="153"/>
      <c r="C29" s="152"/>
      <c r="D29" s="152"/>
      <c r="E29" s="154" t="s">
        <v>37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38</v>
      </c>
      <c r="E32" s="41"/>
      <c r="F32" s="41"/>
      <c r="G32" s="41"/>
      <c r="H32" s="41"/>
      <c r="I32" s="41"/>
      <c r="J32" s="158">
        <f>ROUND(J89,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40</v>
      </c>
      <c r="G34" s="41"/>
      <c r="H34" s="41"/>
      <c r="I34" s="159" t="s">
        <v>39</v>
      </c>
      <c r="J34" s="159" t="s">
        <v>41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60" t="s">
        <v>42</v>
      </c>
      <c r="E35" s="147" t="s">
        <v>43</v>
      </c>
      <c r="F35" s="161">
        <f>ROUND((SUM(BE89:BE225)),  2)</f>
        <v>0</v>
      </c>
      <c r="G35" s="41"/>
      <c r="H35" s="41"/>
      <c r="I35" s="162">
        <v>0.20999999999999999</v>
      </c>
      <c r="J35" s="161">
        <f>ROUND(((SUM(BE89:BE225))*I35),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7" t="s">
        <v>44</v>
      </c>
      <c r="F36" s="161">
        <f>ROUND((SUM(BF89:BF225)),  2)</f>
        <v>0</v>
      </c>
      <c r="G36" s="41"/>
      <c r="H36" s="41"/>
      <c r="I36" s="162">
        <v>0.14999999999999999</v>
      </c>
      <c r="J36" s="161">
        <f>ROUND(((SUM(BF89:BF225))*I36),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7" t="s">
        <v>45</v>
      </c>
      <c r="F37" s="161">
        <f>ROUND((SUM(BG89:BG225)),  2)</f>
        <v>0</v>
      </c>
      <c r="G37" s="41"/>
      <c r="H37" s="41"/>
      <c r="I37" s="162">
        <v>0.20999999999999999</v>
      </c>
      <c r="J37" s="161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7" t="s">
        <v>46</v>
      </c>
      <c r="F38" s="161">
        <f>ROUND((SUM(BH89:BH225)),  2)</f>
        <v>0</v>
      </c>
      <c r="G38" s="41"/>
      <c r="H38" s="41"/>
      <c r="I38" s="162">
        <v>0.14999999999999999</v>
      </c>
      <c r="J38" s="161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7" t="s">
        <v>47</v>
      </c>
      <c r="F39" s="161">
        <f>ROUND((SUM(BI89:BI225)),  2)</f>
        <v>0</v>
      </c>
      <c r="G39" s="41"/>
      <c r="H39" s="41"/>
      <c r="I39" s="162">
        <v>0</v>
      </c>
      <c r="J39" s="161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0"/>
      <c r="C42" s="171"/>
      <c r="D42" s="171"/>
      <c r="E42" s="171"/>
      <c r="F42" s="171"/>
      <c r="G42" s="171"/>
      <c r="H42" s="171"/>
      <c r="I42" s="171"/>
      <c r="J42" s="171"/>
      <c r="K42" s="17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122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4" t="str">
        <f>E7</f>
        <v>PŘÍSTAVBA DVOU TŘÍD MŠ LAZARETNÍ</v>
      </c>
      <c r="F50" s="35"/>
      <c r="G50" s="35"/>
      <c r="H50" s="35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4" t="s">
        <v>1486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1487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 xml:space="preserve">D.1.4.a - ZAŘÍZENÍ PRO VYTÁPĚNÍ STAVEB 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Lazaretní 25, 312 00 Plzeň</v>
      </c>
      <c r="G56" s="43"/>
      <c r="H56" s="43"/>
      <c r="I56" s="35" t="s">
        <v>23</v>
      </c>
      <c r="J56" s="75" t="str">
        <f>IF(J14="","",J14)</f>
        <v>15. 6. 2021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ZŠ a MŠ Lazaretní 25, Plzeň </v>
      </c>
      <c r="G58" s="43"/>
      <c r="H58" s="43"/>
      <c r="I58" s="35" t="s">
        <v>31</v>
      </c>
      <c r="J58" s="39" t="str">
        <f>E23</f>
        <v>projectstudio8 s.r.o.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Michal Jirka 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123</v>
      </c>
      <c r="D61" s="176"/>
      <c r="E61" s="176"/>
      <c r="F61" s="176"/>
      <c r="G61" s="176"/>
      <c r="H61" s="176"/>
      <c r="I61" s="176"/>
      <c r="J61" s="177" t="s">
        <v>124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125</v>
      </c>
    </row>
    <row r="64" s="9" customFormat="1" ht="24.96" customHeight="1">
      <c r="A64" s="9"/>
      <c r="B64" s="179"/>
      <c r="C64" s="180"/>
      <c r="D64" s="181" t="s">
        <v>1489</v>
      </c>
      <c r="E64" s="182"/>
      <c r="F64" s="182"/>
      <c r="G64" s="182"/>
      <c r="H64" s="182"/>
      <c r="I64" s="182"/>
      <c r="J64" s="183">
        <f>J90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9"/>
      <c r="C65" s="180"/>
      <c r="D65" s="181" t="s">
        <v>1490</v>
      </c>
      <c r="E65" s="182"/>
      <c r="F65" s="182"/>
      <c r="G65" s="182"/>
      <c r="H65" s="182"/>
      <c r="I65" s="182"/>
      <c r="J65" s="183">
        <f>J133</f>
        <v>0</v>
      </c>
      <c r="K65" s="180"/>
      <c r="L65" s="18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9"/>
      <c r="C66" s="180"/>
      <c r="D66" s="181" t="s">
        <v>1491</v>
      </c>
      <c r="E66" s="182"/>
      <c r="F66" s="182"/>
      <c r="G66" s="182"/>
      <c r="H66" s="182"/>
      <c r="I66" s="182"/>
      <c r="J66" s="183">
        <f>J184</f>
        <v>0</v>
      </c>
      <c r="K66" s="180"/>
      <c r="L66" s="18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9"/>
      <c r="C67" s="180"/>
      <c r="D67" s="181" t="s">
        <v>1492</v>
      </c>
      <c r="E67" s="182"/>
      <c r="F67" s="182"/>
      <c r="G67" s="182"/>
      <c r="H67" s="182"/>
      <c r="I67" s="182"/>
      <c r="J67" s="183">
        <f>J195</f>
        <v>0</v>
      </c>
      <c r="K67" s="180"/>
      <c r="L67" s="18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9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9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162</v>
      </c>
      <c r="D74" s="43"/>
      <c r="E74" s="43"/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4" t="str">
        <f>E7</f>
        <v>PŘÍSTAVBA DVOU TŘÍD MŠ LAZARETNÍ</v>
      </c>
      <c r="F77" s="35"/>
      <c r="G77" s="35"/>
      <c r="H77" s="35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120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4" t="s">
        <v>1486</v>
      </c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1487</v>
      </c>
      <c r="D80" s="43"/>
      <c r="E80" s="43"/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 xml:space="preserve">D.1.4.a - ZAŘÍZENÍ PRO VYTÁPĚNÍ STAVEB </v>
      </c>
      <c r="F81" s="43"/>
      <c r="G81" s="43"/>
      <c r="H81" s="43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>Lazaretní 25, 312 00 Plzeň</v>
      </c>
      <c r="G83" s="43"/>
      <c r="H83" s="43"/>
      <c r="I83" s="35" t="s">
        <v>23</v>
      </c>
      <c r="J83" s="75" t="str">
        <f>IF(J14="","",J14)</f>
        <v>15. 6. 2021</v>
      </c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E17</f>
        <v xml:space="preserve">ZŠ a MŠ Lazaretní 25, Plzeň </v>
      </c>
      <c r="G85" s="43"/>
      <c r="H85" s="43"/>
      <c r="I85" s="35" t="s">
        <v>31</v>
      </c>
      <c r="J85" s="39" t="str">
        <f>E23</f>
        <v>projectstudio8 s.r.o.</v>
      </c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29</v>
      </c>
      <c r="D86" s="43"/>
      <c r="E86" s="43"/>
      <c r="F86" s="30" t="str">
        <f>IF(E20="","",E20)</f>
        <v>Vyplň údaj</v>
      </c>
      <c r="G86" s="43"/>
      <c r="H86" s="43"/>
      <c r="I86" s="35" t="s">
        <v>34</v>
      </c>
      <c r="J86" s="39" t="str">
        <f>E26</f>
        <v xml:space="preserve">Michal Jirka </v>
      </c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90"/>
      <c r="B88" s="191"/>
      <c r="C88" s="192" t="s">
        <v>163</v>
      </c>
      <c r="D88" s="193" t="s">
        <v>57</v>
      </c>
      <c r="E88" s="193" t="s">
        <v>53</v>
      </c>
      <c r="F88" s="193" t="s">
        <v>54</v>
      </c>
      <c r="G88" s="193" t="s">
        <v>164</v>
      </c>
      <c r="H88" s="193" t="s">
        <v>165</v>
      </c>
      <c r="I88" s="193" t="s">
        <v>166</v>
      </c>
      <c r="J88" s="193" t="s">
        <v>124</v>
      </c>
      <c r="K88" s="194" t="s">
        <v>167</v>
      </c>
      <c r="L88" s="195"/>
      <c r="M88" s="95" t="s">
        <v>19</v>
      </c>
      <c r="N88" s="96" t="s">
        <v>42</v>
      </c>
      <c r="O88" s="96" t="s">
        <v>168</v>
      </c>
      <c r="P88" s="96" t="s">
        <v>169</v>
      </c>
      <c r="Q88" s="96" t="s">
        <v>170</v>
      </c>
      <c r="R88" s="96" t="s">
        <v>171</v>
      </c>
      <c r="S88" s="96" t="s">
        <v>172</v>
      </c>
      <c r="T88" s="97" t="s">
        <v>173</v>
      </c>
      <c r="U88" s="190"/>
      <c r="V88" s="190"/>
      <c r="W88" s="190"/>
      <c r="X88" s="190"/>
      <c r="Y88" s="190"/>
      <c r="Z88" s="190"/>
      <c r="AA88" s="190"/>
      <c r="AB88" s="190"/>
      <c r="AC88" s="190"/>
      <c r="AD88" s="190"/>
      <c r="AE88" s="190"/>
    </row>
    <row r="89" s="2" customFormat="1" ht="22.8" customHeight="1">
      <c r="A89" s="41"/>
      <c r="B89" s="42"/>
      <c r="C89" s="102" t="s">
        <v>174</v>
      </c>
      <c r="D89" s="43"/>
      <c r="E89" s="43"/>
      <c r="F89" s="43"/>
      <c r="G89" s="43"/>
      <c r="H89" s="43"/>
      <c r="I89" s="43"/>
      <c r="J89" s="196">
        <f>BK89</f>
        <v>0</v>
      </c>
      <c r="K89" s="43"/>
      <c r="L89" s="47"/>
      <c r="M89" s="98"/>
      <c r="N89" s="197"/>
      <c r="O89" s="99"/>
      <c r="P89" s="198">
        <f>P90+P133+P184+P195</f>
        <v>0</v>
      </c>
      <c r="Q89" s="99"/>
      <c r="R89" s="198">
        <f>R90+R133+R184+R195</f>
        <v>0</v>
      </c>
      <c r="S89" s="99"/>
      <c r="T89" s="199">
        <f>T90+T133+T184+T195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125</v>
      </c>
      <c r="BK89" s="200">
        <f>BK90+BK133+BK184+BK195</f>
        <v>0</v>
      </c>
    </row>
    <row r="90" s="12" customFormat="1" ht="25.92" customHeight="1">
      <c r="A90" s="12"/>
      <c r="B90" s="201"/>
      <c r="C90" s="202"/>
      <c r="D90" s="203" t="s">
        <v>71</v>
      </c>
      <c r="E90" s="204" t="s">
        <v>320</v>
      </c>
      <c r="F90" s="204" t="s">
        <v>1493</v>
      </c>
      <c r="G90" s="202"/>
      <c r="H90" s="202"/>
      <c r="I90" s="205"/>
      <c r="J90" s="206">
        <f>BK90</f>
        <v>0</v>
      </c>
      <c r="K90" s="202"/>
      <c r="L90" s="207"/>
      <c r="M90" s="208"/>
      <c r="N90" s="209"/>
      <c r="O90" s="209"/>
      <c r="P90" s="210">
        <f>SUM(P91:P132)</f>
        <v>0</v>
      </c>
      <c r="Q90" s="209"/>
      <c r="R90" s="210">
        <f>SUM(R91:R132)</f>
        <v>0</v>
      </c>
      <c r="S90" s="209"/>
      <c r="T90" s="211">
        <f>SUM(T91:T132)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2" t="s">
        <v>80</v>
      </c>
      <c r="AT90" s="213" t="s">
        <v>71</v>
      </c>
      <c r="AU90" s="213" t="s">
        <v>72</v>
      </c>
      <c r="AY90" s="212" t="s">
        <v>177</v>
      </c>
      <c r="BK90" s="214">
        <f>SUM(BK91:BK132)</f>
        <v>0</v>
      </c>
    </row>
    <row r="91" s="2" customFormat="1">
      <c r="A91" s="41"/>
      <c r="B91" s="42"/>
      <c r="C91" s="217" t="s">
        <v>80</v>
      </c>
      <c r="D91" s="217" t="s">
        <v>179</v>
      </c>
      <c r="E91" s="218" t="s">
        <v>1494</v>
      </c>
      <c r="F91" s="219" t="s">
        <v>1495</v>
      </c>
      <c r="G91" s="220" t="s">
        <v>1496</v>
      </c>
      <c r="H91" s="221">
        <v>1</v>
      </c>
      <c r="I91" s="222"/>
      <c r="J91" s="223">
        <f>ROUND(I91*H91,2)</f>
        <v>0</v>
      </c>
      <c r="K91" s="219" t="s">
        <v>19</v>
      </c>
      <c r="L91" s="47"/>
      <c r="M91" s="224" t="s">
        <v>19</v>
      </c>
      <c r="N91" s="225" t="s">
        <v>43</v>
      </c>
      <c r="O91" s="87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8" t="s">
        <v>184</v>
      </c>
      <c r="AT91" s="228" t="s">
        <v>179</v>
      </c>
      <c r="AU91" s="228" t="s">
        <v>80</v>
      </c>
      <c r="AY91" s="20" t="s">
        <v>177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0" t="s">
        <v>80</v>
      </c>
      <c r="BK91" s="229">
        <f>ROUND(I91*H91,2)</f>
        <v>0</v>
      </c>
      <c r="BL91" s="20" t="s">
        <v>184</v>
      </c>
      <c r="BM91" s="228" t="s">
        <v>82</v>
      </c>
    </row>
    <row r="92" s="2" customFormat="1">
      <c r="A92" s="41"/>
      <c r="B92" s="42"/>
      <c r="C92" s="43"/>
      <c r="D92" s="230" t="s">
        <v>186</v>
      </c>
      <c r="E92" s="43"/>
      <c r="F92" s="231" t="s">
        <v>1497</v>
      </c>
      <c r="G92" s="43"/>
      <c r="H92" s="43"/>
      <c r="I92" s="232"/>
      <c r="J92" s="43"/>
      <c r="K92" s="43"/>
      <c r="L92" s="47"/>
      <c r="M92" s="233"/>
      <c r="N92" s="23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186</v>
      </c>
      <c r="AU92" s="20" t="s">
        <v>80</v>
      </c>
    </row>
    <row r="93" s="2" customFormat="1">
      <c r="A93" s="41"/>
      <c r="B93" s="42"/>
      <c r="C93" s="43"/>
      <c r="D93" s="230" t="s">
        <v>239</v>
      </c>
      <c r="E93" s="43"/>
      <c r="F93" s="246" t="s">
        <v>1498</v>
      </c>
      <c r="G93" s="43"/>
      <c r="H93" s="43"/>
      <c r="I93" s="232"/>
      <c r="J93" s="43"/>
      <c r="K93" s="43"/>
      <c r="L93" s="47"/>
      <c r="M93" s="233"/>
      <c r="N93" s="23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239</v>
      </c>
      <c r="AU93" s="20" t="s">
        <v>80</v>
      </c>
    </row>
    <row r="94" s="2" customFormat="1">
      <c r="A94" s="41"/>
      <c r="B94" s="42"/>
      <c r="C94" s="217" t="s">
        <v>82</v>
      </c>
      <c r="D94" s="217" t="s">
        <v>179</v>
      </c>
      <c r="E94" s="218" t="s">
        <v>1499</v>
      </c>
      <c r="F94" s="219" t="s">
        <v>1500</v>
      </c>
      <c r="G94" s="220" t="s">
        <v>1496</v>
      </c>
      <c r="H94" s="221">
        <v>1</v>
      </c>
      <c r="I94" s="222"/>
      <c r="J94" s="223">
        <f>ROUND(I94*H94,2)</f>
        <v>0</v>
      </c>
      <c r="K94" s="219" t="s">
        <v>19</v>
      </c>
      <c r="L94" s="47"/>
      <c r="M94" s="224" t="s">
        <v>19</v>
      </c>
      <c r="N94" s="225" t="s">
        <v>43</v>
      </c>
      <c r="O94" s="87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8" t="s">
        <v>184</v>
      </c>
      <c r="AT94" s="228" t="s">
        <v>179</v>
      </c>
      <c r="AU94" s="228" t="s">
        <v>80</v>
      </c>
      <c r="AY94" s="20" t="s">
        <v>177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0" t="s">
        <v>80</v>
      </c>
      <c r="BK94" s="229">
        <f>ROUND(I94*H94,2)</f>
        <v>0</v>
      </c>
      <c r="BL94" s="20" t="s">
        <v>184</v>
      </c>
      <c r="BM94" s="228" t="s">
        <v>184</v>
      </c>
    </row>
    <row r="95" s="2" customFormat="1">
      <c r="A95" s="41"/>
      <c r="B95" s="42"/>
      <c r="C95" s="43"/>
      <c r="D95" s="230" t="s">
        <v>186</v>
      </c>
      <c r="E95" s="43"/>
      <c r="F95" s="231" t="s">
        <v>1500</v>
      </c>
      <c r="G95" s="43"/>
      <c r="H95" s="43"/>
      <c r="I95" s="232"/>
      <c r="J95" s="43"/>
      <c r="K95" s="43"/>
      <c r="L95" s="47"/>
      <c r="M95" s="233"/>
      <c r="N95" s="23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186</v>
      </c>
      <c r="AU95" s="20" t="s">
        <v>80</v>
      </c>
    </row>
    <row r="96" s="2" customFormat="1">
      <c r="A96" s="41"/>
      <c r="B96" s="42"/>
      <c r="C96" s="43"/>
      <c r="D96" s="230" t="s">
        <v>239</v>
      </c>
      <c r="E96" s="43"/>
      <c r="F96" s="246" t="s">
        <v>1501</v>
      </c>
      <c r="G96" s="43"/>
      <c r="H96" s="43"/>
      <c r="I96" s="232"/>
      <c r="J96" s="43"/>
      <c r="K96" s="43"/>
      <c r="L96" s="47"/>
      <c r="M96" s="233"/>
      <c r="N96" s="23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239</v>
      </c>
      <c r="AU96" s="20" t="s">
        <v>80</v>
      </c>
    </row>
    <row r="97" s="2" customFormat="1">
      <c r="A97" s="41"/>
      <c r="B97" s="42"/>
      <c r="C97" s="217" t="s">
        <v>101</v>
      </c>
      <c r="D97" s="217" t="s">
        <v>179</v>
      </c>
      <c r="E97" s="218" t="s">
        <v>1502</v>
      </c>
      <c r="F97" s="219" t="s">
        <v>1503</v>
      </c>
      <c r="G97" s="220" t="s">
        <v>1496</v>
      </c>
      <c r="H97" s="221">
        <v>1</v>
      </c>
      <c r="I97" s="222"/>
      <c r="J97" s="223">
        <f>ROUND(I97*H97,2)</f>
        <v>0</v>
      </c>
      <c r="K97" s="219" t="s">
        <v>19</v>
      </c>
      <c r="L97" s="47"/>
      <c r="M97" s="224" t="s">
        <v>19</v>
      </c>
      <c r="N97" s="225" t="s">
        <v>43</v>
      </c>
      <c r="O97" s="87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8" t="s">
        <v>184</v>
      </c>
      <c r="AT97" s="228" t="s">
        <v>179</v>
      </c>
      <c r="AU97" s="228" t="s">
        <v>80</v>
      </c>
      <c r="AY97" s="20" t="s">
        <v>177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0" t="s">
        <v>80</v>
      </c>
      <c r="BK97" s="229">
        <f>ROUND(I97*H97,2)</f>
        <v>0</v>
      </c>
      <c r="BL97" s="20" t="s">
        <v>184</v>
      </c>
      <c r="BM97" s="228" t="s">
        <v>206</v>
      </c>
    </row>
    <row r="98" s="2" customFormat="1">
      <c r="A98" s="41"/>
      <c r="B98" s="42"/>
      <c r="C98" s="43"/>
      <c r="D98" s="230" t="s">
        <v>186</v>
      </c>
      <c r="E98" s="43"/>
      <c r="F98" s="231" t="s">
        <v>1503</v>
      </c>
      <c r="G98" s="43"/>
      <c r="H98" s="43"/>
      <c r="I98" s="232"/>
      <c r="J98" s="43"/>
      <c r="K98" s="43"/>
      <c r="L98" s="47"/>
      <c r="M98" s="233"/>
      <c r="N98" s="23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186</v>
      </c>
      <c r="AU98" s="20" t="s">
        <v>80</v>
      </c>
    </row>
    <row r="99" s="2" customFormat="1" ht="33" customHeight="1">
      <c r="A99" s="41"/>
      <c r="B99" s="42"/>
      <c r="C99" s="217" t="s">
        <v>184</v>
      </c>
      <c r="D99" s="217" t="s">
        <v>179</v>
      </c>
      <c r="E99" s="218" t="s">
        <v>1504</v>
      </c>
      <c r="F99" s="219" t="s">
        <v>1505</v>
      </c>
      <c r="G99" s="220" t="s">
        <v>1496</v>
      </c>
      <c r="H99" s="221">
        <v>1</v>
      </c>
      <c r="I99" s="222"/>
      <c r="J99" s="223">
        <f>ROUND(I99*H99,2)</f>
        <v>0</v>
      </c>
      <c r="K99" s="219" t="s">
        <v>19</v>
      </c>
      <c r="L99" s="47"/>
      <c r="M99" s="224" t="s">
        <v>19</v>
      </c>
      <c r="N99" s="225" t="s">
        <v>43</v>
      </c>
      <c r="O99" s="87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8" t="s">
        <v>184</v>
      </c>
      <c r="AT99" s="228" t="s">
        <v>179</v>
      </c>
      <c r="AU99" s="228" t="s">
        <v>80</v>
      </c>
      <c r="AY99" s="20" t="s">
        <v>177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0" t="s">
        <v>80</v>
      </c>
      <c r="BK99" s="229">
        <f>ROUND(I99*H99,2)</f>
        <v>0</v>
      </c>
      <c r="BL99" s="20" t="s">
        <v>184</v>
      </c>
      <c r="BM99" s="228" t="s">
        <v>197</v>
      </c>
    </row>
    <row r="100" s="2" customFormat="1">
      <c r="A100" s="41"/>
      <c r="B100" s="42"/>
      <c r="C100" s="43"/>
      <c r="D100" s="230" t="s">
        <v>186</v>
      </c>
      <c r="E100" s="43"/>
      <c r="F100" s="231" t="s">
        <v>1506</v>
      </c>
      <c r="G100" s="43"/>
      <c r="H100" s="43"/>
      <c r="I100" s="232"/>
      <c r="J100" s="43"/>
      <c r="K100" s="43"/>
      <c r="L100" s="47"/>
      <c r="M100" s="233"/>
      <c r="N100" s="23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186</v>
      </c>
      <c r="AU100" s="20" t="s">
        <v>80</v>
      </c>
    </row>
    <row r="101" s="2" customFormat="1">
      <c r="A101" s="41"/>
      <c r="B101" s="42"/>
      <c r="C101" s="43"/>
      <c r="D101" s="230" t="s">
        <v>239</v>
      </c>
      <c r="E101" s="43"/>
      <c r="F101" s="246" t="s">
        <v>1507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239</v>
      </c>
      <c r="AU101" s="20" t="s">
        <v>80</v>
      </c>
    </row>
    <row r="102" s="2" customFormat="1">
      <c r="A102" s="41"/>
      <c r="B102" s="42"/>
      <c r="C102" s="217" t="s">
        <v>201</v>
      </c>
      <c r="D102" s="217" t="s">
        <v>179</v>
      </c>
      <c r="E102" s="218" t="s">
        <v>1508</v>
      </c>
      <c r="F102" s="219" t="s">
        <v>1509</v>
      </c>
      <c r="G102" s="220" t="s">
        <v>1496</v>
      </c>
      <c r="H102" s="221">
        <v>2</v>
      </c>
      <c r="I102" s="222"/>
      <c r="J102" s="223">
        <f>ROUND(I102*H102,2)</f>
        <v>0</v>
      </c>
      <c r="K102" s="219" t="s">
        <v>19</v>
      </c>
      <c r="L102" s="47"/>
      <c r="M102" s="224" t="s">
        <v>19</v>
      </c>
      <c r="N102" s="225" t="s">
        <v>43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184</v>
      </c>
      <c r="AT102" s="228" t="s">
        <v>179</v>
      </c>
      <c r="AU102" s="228" t="s">
        <v>80</v>
      </c>
      <c r="AY102" s="20" t="s">
        <v>177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0" t="s">
        <v>80</v>
      </c>
      <c r="BK102" s="229">
        <f>ROUND(I102*H102,2)</f>
        <v>0</v>
      </c>
      <c r="BL102" s="20" t="s">
        <v>184</v>
      </c>
      <c r="BM102" s="228" t="s">
        <v>200</v>
      </c>
    </row>
    <row r="103" s="2" customFormat="1">
      <c r="A103" s="41"/>
      <c r="B103" s="42"/>
      <c r="C103" s="43"/>
      <c r="D103" s="230" t="s">
        <v>186</v>
      </c>
      <c r="E103" s="43"/>
      <c r="F103" s="231" t="s">
        <v>1509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186</v>
      </c>
      <c r="AU103" s="20" t="s">
        <v>80</v>
      </c>
    </row>
    <row r="104" s="2" customFormat="1">
      <c r="A104" s="41"/>
      <c r="B104" s="42"/>
      <c r="C104" s="43"/>
      <c r="D104" s="230" t="s">
        <v>239</v>
      </c>
      <c r="E104" s="43"/>
      <c r="F104" s="246" t="s">
        <v>1510</v>
      </c>
      <c r="G104" s="43"/>
      <c r="H104" s="43"/>
      <c r="I104" s="232"/>
      <c r="J104" s="43"/>
      <c r="K104" s="43"/>
      <c r="L104" s="47"/>
      <c r="M104" s="233"/>
      <c r="N104" s="23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239</v>
      </c>
      <c r="AU104" s="20" t="s">
        <v>80</v>
      </c>
    </row>
    <row r="105" s="2" customFormat="1" ht="16.5" customHeight="1">
      <c r="A105" s="41"/>
      <c r="B105" s="42"/>
      <c r="C105" s="217" t="s">
        <v>206</v>
      </c>
      <c r="D105" s="217" t="s">
        <v>179</v>
      </c>
      <c r="E105" s="218" t="s">
        <v>1511</v>
      </c>
      <c r="F105" s="219" t="s">
        <v>1512</v>
      </c>
      <c r="G105" s="220" t="s">
        <v>1496</v>
      </c>
      <c r="H105" s="221">
        <v>2</v>
      </c>
      <c r="I105" s="222"/>
      <c r="J105" s="223">
        <f>ROUND(I105*H105,2)</f>
        <v>0</v>
      </c>
      <c r="K105" s="219" t="s">
        <v>19</v>
      </c>
      <c r="L105" s="47"/>
      <c r="M105" s="224" t="s">
        <v>19</v>
      </c>
      <c r="N105" s="225" t="s">
        <v>43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184</v>
      </c>
      <c r="AT105" s="228" t="s">
        <v>179</v>
      </c>
      <c r="AU105" s="228" t="s">
        <v>80</v>
      </c>
      <c r="AY105" s="20" t="s">
        <v>177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0" t="s">
        <v>80</v>
      </c>
      <c r="BK105" s="229">
        <f>ROUND(I105*H105,2)</f>
        <v>0</v>
      </c>
      <c r="BL105" s="20" t="s">
        <v>184</v>
      </c>
      <c r="BM105" s="228" t="s">
        <v>234</v>
      </c>
    </row>
    <row r="106" s="2" customFormat="1">
      <c r="A106" s="41"/>
      <c r="B106" s="42"/>
      <c r="C106" s="43"/>
      <c r="D106" s="230" t="s">
        <v>186</v>
      </c>
      <c r="E106" s="43"/>
      <c r="F106" s="231" t="s">
        <v>1512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186</v>
      </c>
      <c r="AU106" s="20" t="s">
        <v>80</v>
      </c>
    </row>
    <row r="107" s="2" customFormat="1" ht="16.5" customHeight="1">
      <c r="A107" s="41"/>
      <c r="B107" s="42"/>
      <c r="C107" s="217" t="s">
        <v>211</v>
      </c>
      <c r="D107" s="217" t="s">
        <v>179</v>
      </c>
      <c r="E107" s="218" t="s">
        <v>1513</v>
      </c>
      <c r="F107" s="219" t="s">
        <v>1514</v>
      </c>
      <c r="G107" s="220" t="s">
        <v>1496</v>
      </c>
      <c r="H107" s="221">
        <v>5</v>
      </c>
      <c r="I107" s="222"/>
      <c r="J107" s="223">
        <f>ROUND(I107*H107,2)</f>
        <v>0</v>
      </c>
      <c r="K107" s="219" t="s">
        <v>19</v>
      </c>
      <c r="L107" s="47"/>
      <c r="M107" s="224" t="s">
        <v>19</v>
      </c>
      <c r="N107" s="225" t="s">
        <v>43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184</v>
      </c>
      <c r="AT107" s="228" t="s">
        <v>179</v>
      </c>
      <c r="AU107" s="228" t="s">
        <v>80</v>
      </c>
      <c r="AY107" s="20" t="s">
        <v>177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80</v>
      </c>
      <c r="BK107" s="229">
        <f>ROUND(I107*H107,2)</f>
        <v>0</v>
      </c>
      <c r="BL107" s="20" t="s">
        <v>184</v>
      </c>
      <c r="BM107" s="228" t="s">
        <v>214</v>
      </c>
    </row>
    <row r="108" s="2" customFormat="1">
      <c r="A108" s="41"/>
      <c r="B108" s="42"/>
      <c r="C108" s="43"/>
      <c r="D108" s="230" t="s">
        <v>186</v>
      </c>
      <c r="E108" s="43"/>
      <c r="F108" s="231" t="s">
        <v>1514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186</v>
      </c>
      <c r="AU108" s="20" t="s">
        <v>80</v>
      </c>
    </row>
    <row r="109" s="2" customFormat="1" ht="16.5" customHeight="1">
      <c r="A109" s="41"/>
      <c r="B109" s="42"/>
      <c r="C109" s="217" t="s">
        <v>197</v>
      </c>
      <c r="D109" s="217" t="s">
        <v>179</v>
      </c>
      <c r="E109" s="218" t="s">
        <v>1515</v>
      </c>
      <c r="F109" s="219" t="s">
        <v>1516</v>
      </c>
      <c r="G109" s="220" t="s">
        <v>1496</v>
      </c>
      <c r="H109" s="221">
        <v>1</v>
      </c>
      <c r="I109" s="222"/>
      <c r="J109" s="223">
        <f>ROUND(I109*H109,2)</f>
        <v>0</v>
      </c>
      <c r="K109" s="219" t="s">
        <v>19</v>
      </c>
      <c r="L109" s="47"/>
      <c r="M109" s="224" t="s">
        <v>19</v>
      </c>
      <c r="N109" s="225" t="s">
        <v>43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184</v>
      </c>
      <c r="AT109" s="228" t="s">
        <v>179</v>
      </c>
      <c r="AU109" s="228" t="s">
        <v>80</v>
      </c>
      <c r="AY109" s="20" t="s">
        <v>177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0" t="s">
        <v>80</v>
      </c>
      <c r="BK109" s="229">
        <f>ROUND(I109*H109,2)</f>
        <v>0</v>
      </c>
      <c r="BL109" s="20" t="s">
        <v>184</v>
      </c>
      <c r="BM109" s="228" t="s">
        <v>217</v>
      </c>
    </row>
    <row r="110" s="2" customFormat="1">
      <c r="A110" s="41"/>
      <c r="B110" s="42"/>
      <c r="C110" s="43"/>
      <c r="D110" s="230" t="s">
        <v>186</v>
      </c>
      <c r="E110" s="43"/>
      <c r="F110" s="231" t="s">
        <v>1516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186</v>
      </c>
      <c r="AU110" s="20" t="s">
        <v>80</v>
      </c>
    </row>
    <row r="111" s="2" customFormat="1" ht="16.5" customHeight="1">
      <c r="A111" s="41"/>
      <c r="B111" s="42"/>
      <c r="C111" s="217" t="s">
        <v>219</v>
      </c>
      <c r="D111" s="217" t="s">
        <v>179</v>
      </c>
      <c r="E111" s="218" t="s">
        <v>1517</v>
      </c>
      <c r="F111" s="219" t="s">
        <v>1518</v>
      </c>
      <c r="G111" s="220" t="s">
        <v>1496</v>
      </c>
      <c r="H111" s="221">
        <v>2</v>
      </c>
      <c r="I111" s="222"/>
      <c r="J111" s="223">
        <f>ROUND(I111*H111,2)</f>
        <v>0</v>
      </c>
      <c r="K111" s="219" t="s">
        <v>19</v>
      </c>
      <c r="L111" s="47"/>
      <c r="M111" s="224" t="s">
        <v>19</v>
      </c>
      <c r="N111" s="225" t="s">
        <v>43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184</v>
      </c>
      <c r="AT111" s="228" t="s">
        <v>179</v>
      </c>
      <c r="AU111" s="228" t="s">
        <v>80</v>
      </c>
      <c r="AY111" s="20" t="s">
        <v>177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80</v>
      </c>
      <c r="BK111" s="229">
        <f>ROUND(I111*H111,2)</f>
        <v>0</v>
      </c>
      <c r="BL111" s="20" t="s">
        <v>184</v>
      </c>
      <c r="BM111" s="228" t="s">
        <v>223</v>
      </c>
    </row>
    <row r="112" s="2" customFormat="1">
      <c r="A112" s="41"/>
      <c r="B112" s="42"/>
      <c r="C112" s="43"/>
      <c r="D112" s="230" t="s">
        <v>186</v>
      </c>
      <c r="E112" s="43"/>
      <c r="F112" s="231" t="s">
        <v>1518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186</v>
      </c>
      <c r="AU112" s="20" t="s">
        <v>80</v>
      </c>
    </row>
    <row r="113" s="2" customFormat="1" ht="16.5" customHeight="1">
      <c r="A113" s="41"/>
      <c r="B113" s="42"/>
      <c r="C113" s="217" t="s">
        <v>200</v>
      </c>
      <c r="D113" s="217" t="s">
        <v>179</v>
      </c>
      <c r="E113" s="218" t="s">
        <v>1519</v>
      </c>
      <c r="F113" s="219" t="s">
        <v>1520</v>
      </c>
      <c r="G113" s="220" t="s">
        <v>1496</v>
      </c>
      <c r="H113" s="221">
        <v>2</v>
      </c>
      <c r="I113" s="222"/>
      <c r="J113" s="223">
        <f>ROUND(I113*H113,2)</f>
        <v>0</v>
      </c>
      <c r="K113" s="219" t="s">
        <v>19</v>
      </c>
      <c r="L113" s="47"/>
      <c r="M113" s="224" t="s">
        <v>19</v>
      </c>
      <c r="N113" s="225" t="s">
        <v>43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184</v>
      </c>
      <c r="AT113" s="228" t="s">
        <v>179</v>
      </c>
      <c r="AU113" s="228" t="s">
        <v>80</v>
      </c>
      <c r="AY113" s="20" t="s">
        <v>177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80</v>
      </c>
      <c r="BK113" s="229">
        <f>ROUND(I113*H113,2)</f>
        <v>0</v>
      </c>
      <c r="BL113" s="20" t="s">
        <v>184</v>
      </c>
      <c r="BM113" s="228" t="s">
        <v>227</v>
      </c>
    </row>
    <row r="114" s="2" customFormat="1">
      <c r="A114" s="41"/>
      <c r="B114" s="42"/>
      <c r="C114" s="43"/>
      <c r="D114" s="230" t="s">
        <v>186</v>
      </c>
      <c r="E114" s="43"/>
      <c r="F114" s="231" t="s">
        <v>1520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186</v>
      </c>
      <c r="AU114" s="20" t="s">
        <v>80</v>
      </c>
    </row>
    <row r="115" s="2" customFormat="1" ht="16.5" customHeight="1">
      <c r="A115" s="41"/>
      <c r="B115" s="42"/>
      <c r="C115" s="217" t="s">
        <v>229</v>
      </c>
      <c r="D115" s="217" t="s">
        <v>179</v>
      </c>
      <c r="E115" s="218" t="s">
        <v>1521</v>
      </c>
      <c r="F115" s="219" t="s">
        <v>1522</v>
      </c>
      <c r="G115" s="220" t="s">
        <v>345</v>
      </c>
      <c r="H115" s="221">
        <v>5</v>
      </c>
      <c r="I115" s="222"/>
      <c r="J115" s="223">
        <f>ROUND(I115*H115,2)</f>
        <v>0</v>
      </c>
      <c r="K115" s="219" t="s">
        <v>19</v>
      </c>
      <c r="L115" s="47"/>
      <c r="M115" s="224" t="s">
        <v>19</v>
      </c>
      <c r="N115" s="225" t="s">
        <v>43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184</v>
      </c>
      <c r="AT115" s="228" t="s">
        <v>179</v>
      </c>
      <c r="AU115" s="228" t="s">
        <v>80</v>
      </c>
      <c r="AY115" s="20" t="s">
        <v>177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80</v>
      </c>
      <c r="BK115" s="229">
        <f>ROUND(I115*H115,2)</f>
        <v>0</v>
      </c>
      <c r="BL115" s="20" t="s">
        <v>184</v>
      </c>
      <c r="BM115" s="228" t="s">
        <v>232</v>
      </c>
    </row>
    <row r="116" s="2" customFormat="1">
      <c r="A116" s="41"/>
      <c r="B116" s="42"/>
      <c r="C116" s="43"/>
      <c r="D116" s="230" t="s">
        <v>186</v>
      </c>
      <c r="E116" s="43"/>
      <c r="F116" s="231" t="s">
        <v>1522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186</v>
      </c>
      <c r="AU116" s="20" t="s">
        <v>80</v>
      </c>
    </row>
    <row r="117" s="2" customFormat="1">
      <c r="A117" s="41"/>
      <c r="B117" s="42"/>
      <c r="C117" s="43"/>
      <c r="D117" s="230" t="s">
        <v>239</v>
      </c>
      <c r="E117" s="43"/>
      <c r="F117" s="246" t="s">
        <v>1523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239</v>
      </c>
      <c r="AU117" s="20" t="s">
        <v>80</v>
      </c>
    </row>
    <row r="118" s="2" customFormat="1" ht="16.5" customHeight="1">
      <c r="A118" s="41"/>
      <c r="B118" s="42"/>
      <c r="C118" s="217" t="s">
        <v>234</v>
      </c>
      <c r="D118" s="217" t="s">
        <v>179</v>
      </c>
      <c r="E118" s="218" t="s">
        <v>1524</v>
      </c>
      <c r="F118" s="219" t="s">
        <v>1525</v>
      </c>
      <c r="G118" s="220" t="s">
        <v>345</v>
      </c>
      <c r="H118" s="221">
        <v>5</v>
      </c>
      <c r="I118" s="222"/>
      <c r="J118" s="223">
        <f>ROUND(I118*H118,2)</f>
        <v>0</v>
      </c>
      <c r="K118" s="219" t="s">
        <v>19</v>
      </c>
      <c r="L118" s="47"/>
      <c r="M118" s="224" t="s">
        <v>19</v>
      </c>
      <c r="N118" s="225" t="s">
        <v>43</v>
      </c>
      <c r="O118" s="87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8" t="s">
        <v>184</v>
      </c>
      <c r="AT118" s="228" t="s">
        <v>179</v>
      </c>
      <c r="AU118" s="228" t="s">
        <v>80</v>
      </c>
      <c r="AY118" s="20" t="s">
        <v>177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0" t="s">
        <v>80</v>
      </c>
      <c r="BK118" s="229">
        <f>ROUND(I118*H118,2)</f>
        <v>0</v>
      </c>
      <c r="BL118" s="20" t="s">
        <v>184</v>
      </c>
      <c r="BM118" s="228" t="s">
        <v>237</v>
      </c>
    </row>
    <row r="119" s="2" customFormat="1">
      <c r="A119" s="41"/>
      <c r="B119" s="42"/>
      <c r="C119" s="43"/>
      <c r="D119" s="230" t="s">
        <v>186</v>
      </c>
      <c r="E119" s="43"/>
      <c r="F119" s="231" t="s">
        <v>1525</v>
      </c>
      <c r="G119" s="43"/>
      <c r="H119" s="43"/>
      <c r="I119" s="232"/>
      <c r="J119" s="43"/>
      <c r="K119" s="43"/>
      <c r="L119" s="47"/>
      <c r="M119" s="233"/>
      <c r="N119" s="23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186</v>
      </c>
      <c r="AU119" s="20" t="s">
        <v>80</v>
      </c>
    </row>
    <row r="120" s="2" customFormat="1">
      <c r="A120" s="41"/>
      <c r="B120" s="42"/>
      <c r="C120" s="217" t="s">
        <v>241</v>
      </c>
      <c r="D120" s="217" t="s">
        <v>179</v>
      </c>
      <c r="E120" s="218" t="s">
        <v>1526</v>
      </c>
      <c r="F120" s="219" t="s">
        <v>1527</v>
      </c>
      <c r="G120" s="220" t="s">
        <v>1496</v>
      </c>
      <c r="H120" s="221">
        <v>10</v>
      </c>
      <c r="I120" s="222"/>
      <c r="J120" s="223">
        <f>ROUND(I120*H120,2)</f>
        <v>0</v>
      </c>
      <c r="K120" s="219" t="s">
        <v>19</v>
      </c>
      <c r="L120" s="47"/>
      <c r="M120" s="224" t="s">
        <v>19</v>
      </c>
      <c r="N120" s="225" t="s">
        <v>43</v>
      </c>
      <c r="O120" s="87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8" t="s">
        <v>184</v>
      </c>
      <c r="AT120" s="228" t="s">
        <v>179</v>
      </c>
      <c r="AU120" s="228" t="s">
        <v>80</v>
      </c>
      <c r="AY120" s="20" t="s">
        <v>177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20" t="s">
        <v>80</v>
      </c>
      <c r="BK120" s="229">
        <f>ROUND(I120*H120,2)</f>
        <v>0</v>
      </c>
      <c r="BL120" s="20" t="s">
        <v>184</v>
      </c>
      <c r="BM120" s="228" t="s">
        <v>244</v>
      </c>
    </row>
    <row r="121" s="2" customFormat="1">
      <c r="A121" s="41"/>
      <c r="B121" s="42"/>
      <c r="C121" s="43"/>
      <c r="D121" s="230" t="s">
        <v>186</v>
      </c>
      <c r="E121" s="43"/>
      <c r="F121" s="231" t="s">
        <v>1527</v>
      </c>
      <c r="G121" s="43"/>
      <c r="H121" s="43"/>
      <c r="I121" s="232"/>
      <c r="J121" s="43"/>
      <c r="K121" s="43"/>
      <c r="L121" s="47"/>
      <c r="M121" s="233"/>
      <c r="N121" s="23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186</v>
      </c>
      <c r="AU121" s="20" t="s">
        <v>80</v>
      </c>
    </row>
    <row r="122" s="2" customFormat="1" ht="16.5" customHeight="1">
      <c r="A122" s="41"/>
      <c r="B122" s="42"/>
      <c r="C122" s="217" t="s">
        <v>214</v>
      </c>
      <c r="D122" s="217" t="s">
        <v>179</v>
      </c>
      <c r="E122" s="218" t="s">
        <v>1528</v>
      </c>
      <c r="F122" s="219" t="s">
        <v>1529</v>
      </c>
      <c r="G122" s="220" t="s">
        <v>1496</v>
      </c>
      <c r="H122" s="221">
        <v>4</v>
      </c>
      <c r="I122" s="222"/>
      <c r="J122" s="223">
        <f>ROUND(I122*H122,2)</f>
        <v>0</v>
      </c>
      <c r="K122" s="219" t="s">
        <v>19</v>
      </c>
      <c r="L122" s="47"/>
      <c r="M122" s="224" t="s">
        <v>19</v>
      </c>
      <c r="N122" s="225" t="s">
        <v>43</v>
      </c>
      <c r="O122" s="87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184</v>
      </c>
      <c r="AT122" s="228" t="s">
        <v>179</v>
      </c>
      <c r="AU122" s="228" t="s">
        <v>80</v>
      </c>
      <c r="AY122" s="20" t="s">
        <v>177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80</v>
      </c>
      <c r="BK122" s="229">
        <f>ROUND(I122*H122,2)</f>
        <v>0</v>
      </c>
      <c r="BL122" s="20" t="s">
        <v>184</v>
      </c>
      <c r="BM122" s="228" t="s">
        <v>327</v>
      </c>
    </row>
    <row r="123" s="2" customFormat="1">
      <c r="A123" s="41"/>
      <c r="B123" s="42"/>
      <c r="C123" s="43"/>
      <c r="D123" s="230" t="s">
        <v>186</v>
      </c>
      <c r="E123" s="43"/>
      <c r="F123" s="231" t="s">
        <v>1529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186</v>
      </c>
      <c r="AU123" s="20" t="s">
        <v>80</v>
      </c>
    </row>
    <row r="124" s="2" customFormat="1" ht="21.75" customHeight="1">
      <c r="A124" s="41"/>
      <c r="B124" s="42"/>
      <c r="C124" s="217" t="s">
        <v>8</v>
      </c>
      <c r="D124" s="217" t="s">
        <v>179</v>
      </c>
      <c r="E124" s="218" t="s">
        <v>1530</v>
      </c>
      <c r="F124" s="219" t="s">
        <v>1531</v>
      </c>
      <c r="G124" s="220" t="s">
        <v>1496</v>
      </c>
      <c r="H124" s="221">
        <v>1</v>
      </c>
      <c r="I124" s="222"/>
      <c r="J124" s="223">
        <f>ROUND(I124*H124,2)</f>
        <v>0</v>
      </c>
      <c r="K124" s="219" t="s">
        <v>19</v>
      </c>
      <c r="L124" s="47"/>
      <c r="M124" s="224" t="s">
        <v>19</v>
      </c>
      <c r="N124" s="225" t="s">
        <v>43</v>
      </c>
      <c r="O124" s="87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184</v>
      </c>
      <c r="AT124" s="228" t="s">
        <v>179</v>
      </c>
      <c r="AU124" s="228" t="s">
        <v>80</v>
      </c>
      <c r="AY124" s="20" t="s">
        <v>177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0" t="s">
        <v>80</v>
      </c>
      <c r="BK124" s="229">
        <f>ROUND(I124*H124,2)</f>
        <v>0</v>
      </c>
      <c r="BL124" s="20" t="s">
        <v>184</v>
      </c>
      <c r="BM124" s="228" t="s">
        <v>337</v>
      </c>
    </row>
    <row r="125" s="2" customFormat="1">
      <c r="A125" s="41"/>
      <c r="B125" s="42"/>
      <c r="C125" s="43"/>
      <c r="D125" s="230" t="s">
        <v>186</v>
      </c>
      <c r="E125" s="43"/>
      <c r="F125" s="231" t="s">
        <v>1532</v>
      </c>
      <c r="G125" s="43"/>
      <c r="H125" s="43"/>
      <c r="I125" s="232"/>
      <c r="J125" s="43"/>
      <c r="K125" s="43"/>
      <c r="L125" s="47"/>
      <c r="M125" s="233"/>
      <c r="N125" s="23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186</v>
      </c>
      <c r="AU125" s="20" t="s">
        <v>80</v>
      </c>
    </row>
    <row r="126" s="2" customFormat="1">
      <c r="A126" s="41"/>
      <c r="B126" s="42"/>
      <c r="C126" s="43"/>
      <c r="D126" s="230" t="s">
        <v>239</v>
      </c>
      <c r="E126" s="43"/>
      <c r="F126" s="246" t="s">
        <v>1533</v>
      </c>
      <c r="G126" s="43"/>
      <c r="H126" s="43"/>
      <c r="I126" s="232"/>
      <c r="J126" s="43"/>
      <c r="K126" s="43"/>
      <c r="L126" s="47"/>
      <c r="M126" s="233"/>
      <c r="N126" s="23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239</v>
      </c>
      <c r="AU126" s="20" t="s">
        <v>80</v>
      </c>
    </row>
    <row r="127" s="2" customFormat="1">
      <c r="A127" s="41"/>
      <c r="B127" s="42"/>
      <c r="C127" s="217" t="s">
        <v>217</v>
      </c>
      <c r="D127" s="217" t="s">
        <v>179</v>
      </c>
      <c r="E127" s="218" t="s">
        <v>1534</v>
      </c>
      <c r="F127" s="219" t="s">
        <v>1535</v>
      </c>
      <c r="G127" s="220" t="s">
        <v>345</v>
      </c>
      <c r="H127" s="221">
        <v>2</v>
      </c>
      <c r="I127" s="222"/>
      <c r="J127" s="223">
        <f>ROUND(I127*H127,2)</f>
        <v>0</v>
      </c>
      <c r="K127" s="219" t="s">
        <v>19</v>
      </c>
      <c r="L127" s="47"/>
      <c r="M127" s="224" t="s">
        <v>19</v>
      </c>
      <c r="N127" s="225" t="s">
        <v>43</v>
      </c>
      <c r="O127" s="87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184</v>
      </c>
      <c r="AT127" s="228" t="s">
        <v>179</v>
      </c>
      <c r="AU127" s="228" t="s">
        <v>80</v>
      </c>
      <c r="AY127" s="20" t="s">
        <v>177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0" t="s">
        <v>80</v>
      </c>
      <c r="BK127" s="229">
        <f>ROUND(I127*H127,2)</f>
        <v>0</v>
      </c>
      <c r="BL127" s="20" t="s">
        <v>184</v>
      </c>
      <c r="BM127" s="228" t="s">
        <v>348</v>
      </c>
    </row>
    <row r="128" s="2" customFormat="1">
      <c r="A128" s="41"/>
      <c r="B128" s="42"/>
      <c r="C128" s="43"/>
      <c r="D128" s="230" t="s">
        <v>186</v>
      </c>
      <c r="E128" s="43"/>
      <c r="F128" s="231" t="s">
        <v>1535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186</v>
      </c>
      <c r="AU128" s="20" t="s">
        <v>80</v>
      </c>
    </row>
    <row r="129" s="2" customFormat="1">
      <c r="A129" s="41"/>
      <c r="B129" s="42"/>
      <c r="C129" s="217" t="s">
        <v>265</v>
      </c>
      <c r="D129" s="217" t="s">
        <v>179</v>
      </c>
      <c r="E129" s="218" t="s">
        <v>1536</v>
      </c>
      <c r="F129" s="219" t="s">
        <v>1537</v>
      </c>
      <c r="G129" s="220" t="s">
        <v>345</v>
      </c>
      <c r="H129" s="221">
        <v>12</v>
      </c>
      <c r="I129" s="222"/>
      <c r="J129" s="223">
        <f>ROUND(I129*H129,2)</f>
        <v>0</v>
      </c>
      <c r="K129" s="219" t="s">
        <v>19</v>
      </c>
      <c r="L129" s="47"/>
      <c r="M129" s="224" t="s">
        <v>19</v>
      </c>
      <c r="N129" s="225" t="s">
        <v>43</v>
      </c>
      <c r="O129" s="87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184</v>
      </c>
      <c r="AT129" s="228" t="s">
        <v>179</v>
      </c>
      <c r="AU129" s="228" t="s">
        <v>80</v>
      </c>
      <c r="AY129" s="20" t="s">
        <v>177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0" t="s">
        <v>80</v>
      </c>
      <c r="BK129" s="229">
        <f>ROUND(I129*H129,2)</f>
        <v>0</v>
      </c>
      <c r="BL129" s="20" t="s">
        <v>184</v>
      </c>
      <c r="BM129" s="228" t="s">
        <v>358</v>
      </c>
    </row>
    <row r="130" s="2" customFormat="1">
      <c r="A130" s="41"/>
      <c r="B130" s="42"/>
      <c r="C130" s="43"/>
      <c r="D130" s="230" t="s">
        <v>186</v>
      </c>
      <c r="E130" s="43"/>
      <c r="F130" s="231" t="s">
        <v>1537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186</v>
      </c>
      <c r="AU130" s="20" t="s">
        <v>80</v>
      </c>
    </row>
    <row r="131" s="2" customFormat="1" ht="16.5" customHeight="1">
      <c r="A131" s="41"/>
      <c r="B131" s="42"/>
      <c r="C131" s="217" t="s">
        <v>223</v>
      </c>
      <c r="D131" s="217" t="s">
        <v>179</v>
      </c>
      <c r="E131" s="218" t="s">
        <v>1538</v>
      </c>
      <c r="F131" s="219" t="s">
        <v>1539</v>
      </c>
      <c r="G131" s="220" t="s">
        <v>1496</v>
      </c>
      <c r="H131" s="221">
        <v>1</v>
      </c>
      <c r="I131" s="222"/>
      <c r="J131" s="223">
        <f>ROUND(I131*H131,2)</f>
        <v>0</v>
      </c>
      <c r="K131" s="219" t="s">
        <v>19</v>
      </c>
      <c r="L131" s="47"/>
      <c r="M131" s="224" t="s">
        <v>19</v>
      </c>
      <c r="N131" s="225" t="s">
        <v>43</v>
      </c>
      <c r="O131" s="87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184</v>
      </c>
      <c r="AT131" s="228" t="s">
        <v>179</v>
      </c>
      <c r="AU131" s="228" t="s">
        <v>80</v>
      </c>
      <c r="AY131" s="20" t="s">
        <v>177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0" t="s">
        <v>80</v>
      </c>
      <c r="BK131" s="229">
        <f>ROUND(I131*H131,2)</f>
        <v>0</v>
      </c>
      <c r="BL131" s="20" t="s">
        <v>184</v>
      </c>
      <c r="BM131" s="228" t="s">
        <v>368</v>
      </c>
    </row>
    <row r="132" s="2" customFormat="1">
      <c r="A132" s="41"/>
      <c r="B132" s="42"/>
      <c r="C132" s="43"/>
      <c r="D132" s="230" t="s">
        <v>186</v>
      </c>
      <c r="E132" s="43"/>
      <c r="F132" s="231" t="s">
        <v>1539</v>
      </c>
      <c r="G132" s="43"/>
      <c r="H132" s="43"/>
      <c r="I132" s="232"/>
      <c r="J132" s="43"/>
      <c r="K132" s="43"/>
      <c r="L132" s="47"/>
      <c r="M132" s="233"/>
      <c r="N132" s="23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186</v>
      </c>
      <c r="AU132" s="20" t="s">
        <v>80</v>
      </c>
    </row>
    <row r="133" s="12" customFormat="1" ht="25.92" customHeight="1">
      <c r="A133" s="12"/>
      <c r="B133" s="201"/>
      <c r="C133" s="202"/>
      <c r="D133" s="203" t="s">
        <v>71</v>
      </c>
      <c r="E133" s="204" t="s">
        <v>390</v>
      </c>
      <c r="F133" s="204" t="s">
        <v>1540</v>
      </c>
      <c r="G133" s="202"/>
      <c r="H133" s="202"/>
      <c r="I133" s="205"/>
      <c r="J133" s="206">
        <f>BK133</f>
        <v>0</v>
      </c>
      <c r="K133" s="202"/>
      <c r="L133" s="207"/>
      <c r="M133" s="208"/>
      <c r="N133" s="209"/>
      <c r="O133" s="209"/>
      <c r="P133" s="210">
        <f>SUM(P134:P183)</f>
        <v>0</v>
      </c>
      <c r="Q133" s="209"/>
      <c r="R133" s="210">
        <f>SUM(R134:R183)</f>
        <v>0</v>
      </c>
      <c r="S133" s="209"/>
      <c r="T133" s="211">
        <f>SUM(T134:T183)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80</v>
      </c>
      <c r="AT133" s="213" t="s">
        <v>71</v>
      </c>
      <c r="AU133" s="213" t="s">
        <v>72</v>
      </c>
      <c r="AY133" s="212" t="s">
        <v>177</v>
      </c>
      <c r="BK133" s="214">
        <f>SUM(BK134:BK183)</f>
        <v>0</v>
      </c>
    </row>
    <row r="134" s="2" customFormat="1" ht="16.5" customHeight="1">
      <c r="A134" s="41"/>
      <c r="B134" s="42"/>
      <c r="C134" s="217" t="s">
        <v>275</v>
      </c>
      <c r="D134" s="217" t="s">
        <v>179</v>
      </c>
      <c r="E134" s="218" t="s">
        <v>1541</v>
      </c>
      <c r="F134" s="219" t="s">
        <v>1542</v>
      </c>
      <c r="G134" s="220" t="s">
        <v>1496</v>
      </c>
      <c r="H134" s="221">
        <v>4</v>
      </c>
      <c r="I134" s="222"/>
      <c r="J134" s="223">
        <f>ROUND(I134*H134,2)</f>
        <v>0</v>
      </c>
      <c r="K134" s="219" t="s">
        <v>19</v>
      </c>
      <c r="L134" s="47"/>
      <c r="M134" s="224" t="s">
        <v>19</v>
      </c>
      <c r="N134" s="225" t="s">
        <v>43</v>
      </c>
      <c r="O134" s="87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8" t="s">
        <v>184</v>
      </c>
      <c r="AT134" s="228" t="s">
        <v>179</v>
      </c>
      <c r="AU134" s="228" t="s">
        <v>80</v>
      </c>
      <c r="AY134" s="20" t="s">
        <v>177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0" t="s">
        <v>80</v>
      </c>
      <c r="BK134" s="229">
        <f>ROUND(I134*H134,2)</f>
        <v>0</v>
      </c>
      <c r="BL134" s="20" t="s">
        <v>184</v>
      </c>
      <c r="BM134" s="228" t="s">
        <v>318</v>
      </c>
    </row>
    <row r="135" s="2" customFormat="1">
      <c r="A135" s="41"/>
      <c r="B135" s="42"/>
      <c r="C135" s="43"/>
      <c r="D135" s="230" t="s">
        <v>186</v>
      </c>
      <c r="E135" s="43"/>
      <c r="F135" s="231" t="s">
        <v>1542</v>
      </c>
      <c r="G135" s="43"/>
      <c r="H135" s="43"/>
      <c r="I135" s="232"/>
      <c r="J135" s="43"/>
      <c r="K135" s="43"/>
      <c r="L135" s="47"/>
      <c r="M135" s="233"/>
      <c r="N135" s="23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186</v>
      </c>
      <c r="AU135" s="20" t="s">
        <v>80</v>
      </c>
    </row>
    <row r="136" s="2" customFormat="1" ht="16.5" customHeight="1">
      <c r="A136" s="41"/>
      <c r="B136" s="42"/>
      <c r="C136" s="217" t="s">
        <v>227</v>
      </c>
      <c r="D136" s="217" t="s">
        <v>179</v>
      </c>
      <c r="E136" s="218" t="s">
        <v>1517</v>
      </c>
      <c r="F136" s="219" t="s">
        <v>1518</v>
      </c>
      <c r="G136" s="220" t="s">
        <v>1496</v>
      </c>
      <c r="H136" s="221">
        <v>1</v>
      </c>
      <c r="I136" s="222"/>
      <c r="J136" s="223">
        <f>ROUND(I136*H136,2)</f>
        <v>0</v>
      </c>
      <c r="K136" s="219" t="s">
        <v>19</v>
      </c>
      <c r="L136" s="47"/>
      <c r="M136" s="224" t="s">
        <v>19</v>
      </c>
      <c r="N136" s="225" t="s">
        <v>43</v>
      </c>
      <c r="O136" s="87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8" t="s">
        <v>184</v>
      </c>
      <c r="AT136" s="228" t="s">
        <v>179</v>
      </c>
      <c r="AU136" s="228" t="s">
        <v>80</v>
      </c>
      <c r="AY136" s="20" t="s">
        <v>177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0" t="s">
        <v>80</v>
      </c>
      <c r="BK136" s="229">
        <f>ROUND(I136*H136,2)</f>
        <v>0</v>
      </c>
      <c r="BL136" s="20" t="s">
        <v>184</v>
      </c>
      <c r="BM136" s="228" t="s">
        <v>386</v>
      </c>
    </row>
    <row r="137" s="2" customFormat="1">
      <c r="A137" s="41"/>
      <c r="B137" s="42"/>
      <c r="C137" s="43"/>
      <c r="D137" s="230" t="s">
        <v>186</v>
      </c>
      <c r="E137" s="43"/>
      <c r="F137" s="231" t="s">
        <v>1518</v>
      </c>
      <c r="G137" s="43"/>
      <c r="H137" s="43"/>
      <c r="I137" s="232"/>
      <c r="J137" s="43"/>
      <c r="K137" s="43"/>
      <c r="L137" s="47"/>
      <c r="M137" s="233"/>
      <c r="N137" s="23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186</v>
      </c>
      <c r="AU137" s="20" t="s">
        <v>80</v>
      </c>
    </row>
    <row r="138" s="2" customFormat="1">
      <c r="A138" s="41"/>
      <c r="B138" s="42"/>
      <c r="C138" s="217" t="s">
        <v>7</v>
      </c>
      <c r="D138" s="217" t="s">
        <v>179</v>
      </c>
      <c r="E138" s="218" t="s">
        <v>1543</v>
      </c>
      <c r="F138" s="219" t="s">
        <v>1544</v>
      </c>
      <c r="G138" s="220" t="s">
        <v>1496</v>
      </c>
      <c r="H138" s="221">
        <v>2</v>
      </c>
      <c r="I138" s="222"/>
      <c r="J138" s="223">
        <f>ROUND(I138*H138,2)</f>
        <v>0</v>
      </c>
      <c r="K138" s="219" t="s">
        <v>19</v>
      </c>
      <c r="L138" s="47"/>
      <c r="M138" s="224" t="s">
        <v>19</v>
      </c>
      <c r="N138" s="225" t="s">
        <v>43</v>
      </c>
      <c r="O138" s="87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184</v>
      </c>
      <c r="AT138" s="228" t="s">
        <v>179</v>
      </c>
      <c r="AU138" s="228" t="s">
        <v>80</v>
      </c>
      <c r="AY138" s="20" t="s">
        <v>177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0" t="s">
        <v>80</v>
      </c>
      <c r="BK138" s="229">
        <f>ROUND(I138*H138,2)</f>
        <v>0</v>
      </c>
      <c r="BL138" s="20" t="s">
        <v>184</v>
      </c>
      <c r="BM138" s="228" t="s">
        <v>397</v>
      </c>
    </row>
    <row r="139" s="2" customFormat="1">
      <c r="A139" s="41"/>
      <c r="B139" s="42"/>
      <c r="C139" s="43"/>
      <c r="D139" s="230" t="s">
        <v>186</v>
      </c>
      <c r="E139" s="43"/>
      <c r="F139" s="231" t="s">
        <v>1544</v>
      </c>
      <c r="G139" s="43"/>
      <c r="H139" s="43"/>
      <c r="I139" s="232"/>
      <c r="J139" s="43"/>
      <c r="K139" s="43"/>
      <c r="L139" s="47"/>
      <c r="M139" s="233"/>
      <c r="N139" s="23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186</v>
      </c>
      <c r="AU139" s="20" t="s">
        <v>80</v>
      </c>
    </row>
    <row r="140" s="2" customFormat="1" ht="16.5" customHeight="1">
      <c r="A140" s="41"/>
      <c r="B140" s="42"/>
      <c r="C140" s="217" t="s">
        <v>232</v>
      </c>
      <c r="D140" s="217" t="s">
        <v>179</v>
      </c>
      <c r="E140" s="218" t="s">
        <v>1545</v>
      </c>
      <c r="F140" s="219" t="s">
        <v>1546</v>
      </c>
      <c r="G140" s="220" t="s">
        <v>345</v>
      </c>
      <c r="H140" s="221">
        <v>24</v>
      </c>
      <c r="I140" s="222"/>
      <c r="J140" s="223">
        <f>ROUND(I140*H140,2)</f>
        <v>0</v>
      </c>
      <c r="K140" s="219" t="s">
        <v>19</v>
      </c>
      <c r="L140" s="47"/>
      <c r="M140" s="224" t="s">
        <v>19</v>
      </c>
      <c r="N140" s="225" t="s">
        <v>43</v>
      </c>
      <c r="O140" s="87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8" t="s">
        <v>184</v>
      </c>
      <c r="AT140" s="228" t="s">
        <v>179</v>
      </c>
      <c r="AU140" s="228" t="s">
        <v>80</v>
      </c>
      <c r="AY140" s="20" t="s">
        <v>177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0" t="s">
        <v>80</v>
      </c>
      <c r="BK140" s="229">
        <f>ROUND(I140*H140,2)</f>
        <v>0</v>
      </c>
      <c r="BL140" s="20" t="s">
        <v>184</v>
      </c>
      <c r="BM140" s="228" t="s">
        <v>407</v>
      </c>
    </row>
    <row r="141" s="2" customFormat="1">
      <c r="A141" s="41"/>
      <c r="B141" s="42"/>
      <c r="C141" s="43"/>
      <c r="D141" s="230" t="s">
        <v>186</v>
      </c>
      <c r="E141" s="43"/>
      <c r="F141" s="231" t="s">
        <v>1546</v>
      </c>
      <c r="G141" s="43"/>
      <c r="H141" s="43"/>
      <c r="I141" s="232"/>
      <c r="J141" s="43"/>
      <c r="K141" s="43"/>
      <c r="L141" s="47"/>
      <c r="M141" s="233"/>
      <c r="N141" s="23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186</v>
      </c>
      <c r="AU141" s="20" t="s">
        <v>80</v>
      </c>
    </row>
    <row r="142" s="2" customFormat="1">
      <c r="A142" s="41"/>
      <c r="B142" s="42"/>
      <c r="C142" s="43"/>
      <c r="D142" s="230" t="s">
        <v>239</v>
      </c>
      <c r="E142" s="43"/>
      <c r="F142" s="246" t="s">
        <v>1547</v>
      </c>
      <c r="G142" s="43"/>
      <c r="H142" s="43"/>
      <c r="I142" s="232"/>
      <c r="J142" s="43"/>
      <c r="K142" s="43"/>
      <c r="L142" s="47"/>
      <c r="M142" s="233"/>
      <c r="N142" s="23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239</v>
      </c>
      <c r="AU142" s="20" t="s">
        <v>80</v>
      </c>
    </row>
    <row r="143" s="2" customFormat="1" ht="16.5" customHeight="1">
      <c r="A143" s="41"/>
      <c r="B143" s="42"/>
      <c r="C143" s="217" t="s">
        <v>295</v>
      </c>
      <c r="D143" s="217" t="s">
        <v>179</v>
      </c>
      <c r="E143" s="218" t="s">
        <v>1548</v>
      </c>
      <c r="F143" s="219" t="s">
        <v>1549</v>
      </c>
      <c r="G143" s="220" t="s">
        <v>345</v>
      </c>
      <c r="H143" s="221">
        <v>26</v>
      </c>
      <c r="I143" s="222"/>
      <c r="J143" s="223">
        <f>ROUND(I143*H143,2)</f>
        <v>0</v>
      </c>
      <c r="K143" s="219" t="s">
        <v>19</v>
      </c>
      <c r="L143" s="47"/>
      <c r="M143" s="224" t="s">
        <v>19</v>
      </c>
      <c r="N143" s="225" t="s">
        <v>43</v>
      </c>
      <c r="O143" s="87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184</v>
      </c>
      <c r="AT143" s="228" t="s">
        <v>179</v>
      </c>
      <c r="AU143" s="228" t="s">
        <v>80</v>
      </c>
      <c r="AY143" s="20" t="s">
        <v>177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0" t="s">
        <v>80</v>
      </c>
      <c r="BK143" s="229">
        <f>ROUND(I143*H143,2)</f>
        <v>0</v>
      </c>
      <c r="BL143" s="20" t="s">
        <v>184</v>
      </c>
      <c r="BM143" s="228" t="s">
        <v>418</v>
      </c>
    </row>
    <row r="144" s="2" customFormat="1">
      <c r="A144" s="41"/>
      <c r="B144" s="42"/>
      <c r="C144" s="43"/>
      <c r="D144" s="230" t="s">
        <v>186</v>
      </c>
      <c r="E144" s="43"/>
      <c r="F144" s="231" t="s">
        <v>1549</v>
      </c>
      <c r="G144" s="43"/>
      <c r="H144" s="43"/>
      <c r="I144" s="232"/>
      <c r="J144" s="43"/>
      <c r="K144" s="43"/>
      <c r="L144" s="47"/>
      <c r="M144" s="233"/>
      <c r="N144" s="23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186</v>
      </c>
      <c r="AU144" s="20" t="s">
        <v>80</v>
      </c>
    </row>
    <row r="145" s="2" customFormat="1">
      <c r="A145" s="41"/>
      <c r="B145" s="42"/>
      <c r="C145" s="217" t="s">
        <v>237</v>
      </c>
      <c r="D145" s="217" t="s">
        <v>179</v>
      </c>
      <c r="E145" s="218" t="s">
        <v>1550</v>
      </c>
      <c r="F145" s="219" t="s">
        <v>1551</v>
      </c>
      <c r="G145" s="220" t="s">
        <v>1496</v>
      </c>
      <c r="H145" s="221">
        <v>14</v>
      </c>
      <c r="I145" s="222"/>
      <c r="J145" s="223">
        <f>ROUND(I145*H145,2)</f>
        <v>0</v>
      </c>
      <c r="K145" s="219" t="s">
        <v>19</v>
      </c>
      <c r="L145" s="47"/>
      <c r="M145" s="224" t="s">
        <v>19</v>
      </c>
      <c r="N145" s="225" t="s">
        <v>43</v>
      </c>
      <c r="O145" s="87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184</v>
      </c>
      <c r="AT145" s="228" t="s">
        <v>179</v>
      </c>
      <c r="AU145" s="228" t="s">
        <v>80</v>
      </c>
      <c r="AY145" s="20" t="s">
        <v>177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0" t="s">
        <v>80</v>
      </c>
      <c r="BK145" s="229">
        <f>ROUND(I145*H145,2)</f>
        <v>0</v>
      </c>
      <c r="BL145" s="20" t="s">
        <v>184</v>
      </c>
      <c r="BM145" s="228" t="s">
        <v>428</v>
      </c>
    </row>
    <row r="146" s="2" customFormat="1">
      <c r="A146" s="41"/>
      <c r="B146" s="42"/>
      <c r="C146" s="43"/>
      <c r="D146" s="230" t="s">
        <v>186</v>
      </c>
      <c r="E146" s="43"/>
      <c r="F146" s="231" t="s">
        <v>1551</v>
      </c>
      <c r="G146" s="43"/>
      <c r="H146" s="43"/>
      <c r="I146" s="232"/>
      <c r="J146" s="43"/>
      <c r="K146" s="43"/>
      <c r="L146" s="47"/>
      <c r="M146" s="233"/>
      <c r="N146" s="23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186</v>
      </c>
      <c r="AU146" s="20" t="s">
        <v>80</v>
      </c>
    </row>
    <row r="147" s="2" customFormat="1">
      <c r="A147" s="41"/>
      <c r="B147" s="42"/>
      <c r="C147" s="217" t="s">
        <v>306</v>
      </c>
      <c r="D147" s="217" t="s">
        <v>179</v>
      </c>
      <c r="E147" s="218" t="s">
        <v>1552</v>
      </c>
      <c r="F147" s="219" t="s">
        <v>1553</v>
      </c>
      <c r="G147" s="220" t="s">
        <v>1496</v>
      </c>
      <c r="H147" s="221">
        <v>2</v>
      </c>
      <c r="I147" s="222"/>
      <c r="J147" s="223">
        <f>ROUND(I147*H147,2)</f>
        <v>0</v>
      </c>
      <c r="K147" s="219" t="s">
        <v>19</v>
      </c>
      <c r="L147" s="47"/>
      <c r="M147" s="224" t="s">
        <v>19</v>
      </c>
      <c r="N147" s="225" t="s">
        <v>43</v>
      </c>
      <c r="O147" s="87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8" t="s">
        <v>184</v>
      </c>
      <c r="AT147" s="228" t="s">
        <v>179</v>
      </c>
      <c r="AU147" s="228" t="s">
        <v>80</v>
      </c>
      <c r="AY147" s="20" t="s">
        <v>177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0" t="s">
        <v>80</v>
      </c>
      <c r="BK147" s="229">
        <f>ROUND(I147*H147,2)</f>
        <v>0</v>
      </c>
      <c r="BL147" s="20" t="s">
        <v>184</v>
      </c>
      <c r="BM147" s="228" t="s">
        <v>441</v>
      </c>
    </row>
    <row r="148" s="2" customFormat="1">
      <c r="A148" s="41"/>
      <c r="B148" s="42"/>
      <c r="C148" s="43"/>
      <c r="D148" s="230" t="s">
        <v>186</v>
      </c>
      <c r="E148" s="43"/>
      <c r="F148" s="231" t="s">
        <v>1554</v>
      </c>
      <c r="G148" s="43"/>
      <c r="H148" s="43"/>
      <c r="I148" s="232"/>
      <c r="J148" s="43"/>
      <c r="K148" s="43"/>
      <c r="L148" s="47"/>
      <c r="M148" s="233"/>
      <c r="N148" s="23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186</v>
      </c>
      <c r="AU148" s="20" t="s">
        <v>80</v>
      </c>
    </row>
    <row r="149" s="2" customFormat="1">
      <c r="A149" s="41"/>
      <c r="B149" s="42"/>
      <c r="C149" s="43"/>
      <c r="D149" s="230" t="s">
        <v>239</v>
      </c>
      <c r="E149" s="43"/>
      <c r="F149" s="246" t="s">
        <v>1555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239</v>
      </c>
      <c r="AU149" s="20" t="s">
        <v>80</v>
      </c>
    </row>
    <row r="150" s="2" customFormat="1">
      <c r="A150" s="41"/>
      <c r="B150" s="42"/>
      <c r="C150" s="217" t="s">
        <v>244</v>
      </c>
      <c r="D150" s="217" t="s">
        <v>179</v>
      </c>
      <c r="E150" s="218" t="s">
        <v>1556</v>
      </c>
      <c r="F150" s="219" t="s">
        <v>1557</v>
      </c>
      <c r="G150" s="220" t="s">
        <v>1496</v>
      </c>
      <c r="H150" s="221">
        <v>1</v>
      </c>
      <c r="I150" s="222"/>
      <c r="J150" s="223">
        <f>ROUND(I150*H150,2)</f>
        <v>0</v>
      </c>
      <c r="K150" s="219" t="s">
        <v>19</v>
      </c>
      <c r="L150" s="47"/>
      <c r="M150" s="224" t="s">
        <v>19</v>
      </c>
      <c r="N150" s="225" t="s">
        <v>43</v>
      </c>
      <c r="O150" s="87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184</v>
      </c>
      <c r="AT150" s="228" t="s">
        <v>179</v>
      </c>
      <c r="AU150" s="228" t="s">
        <v>80</v>
      </c>
      <c r="AY150" s="20" t="s">
        <v>177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0" t="s">
        <v>80</v>
      </c>
      <c r="BK150" s="229">
        <f>ROUND(I150*H150,2)</f>
        <v>0</v>
      </c>
      <c r="BL150" s="20" t="s">
        <v>184</v>
      </c>
      <c r="BM150" s="228" t="s">
        <v>454</v>
      </c>
    </row>
    <row r="151" s="2" customFormat="1">
      <c r="A151" s="41"/>
      <c r="B151" s="42"/>
      <c r="C151" s="43"/>
      <c r="D151" s="230" t="s">
        <v>186</v>
      </c>
      <c r="E151" s="43"/>
      <c r="F151" s="231" t="s">
        <v>1558</v>
      </c>
      <c r="G151" s="43"/>
      <c r="H151" s="43"/>
      <c r="I151" s="232"/>
      <c r="J151" s="43"/>
      <c r="K151" s="43"/>
      <c r="L151" s="47"/>
      <c r="M151" s="233"/>
      <c r="N151" s="23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186</v>
      </c>
      <c r="AU151" s="20" t="s">
        <v>80</v>
      </c>
    </row>
    <row r="152" s="2" customFormat="1">
      <c r="A152" s="41"/>
      <c r="B152" s="42"/>
      <c r="C152" s="43"/>
      <c r="D152" s="230" t="s">
        <v>239</v>
      </c>
      <c r="E152" s="43"/>
      <c r="F152" s="246" t="s">
        <v>1559</v>
      </c>
      <c r="G152" s="43"/>
      <c r="H152" s="43"/>
      <c r="I152" s="232"/>
      <c r="J152" s="43"/>
      <c r="K152" s="43"/>
      <c r="L152" s="47"/>
      <c r="M152" s="233"/>
      <c r="N152" s="23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239</v>
      </c>
      <c r="AU152" s="20" t="s">
        <v>80</v>
      </c>
    </row>
    <row r="153" s="2" customFormat="1">
      <c r="A153" s="41"/>
      <c r="B153" s="42"/>
      <c r="C153" s="217" t="s">
        <v>322</v>
      </c>
      <c r="D153" s="217" t="s">
        <v>179</v>
      </c>
      <c r="E153" s="218" t="s">
        <v>1560</v>
      </c>
      <c r="F153" s="219" t="s">
        <v>1561</v>
      </c>
      <c r="G153" s="220" t="s">
        <v>1496</v>
      </c>
      <c r="H153" s="221">
        <v>1</v>
      </c>
      <c r="I153" s="222"/>
      <c r="J153" s="223">
        <f>ROUND(I153*H153,2)</f>
        <v>0</v>
      </c>
      <c r="K153" s="219" t="s">
        <v>19</v>
      </c>
      <c r="L153" s="47"/>
      <c r="M153" s="224" t="s">
        <v>19</v>
      </c>
      <c r="N153" s="225" t="s">
        <v>43</v>
      </c>
      <c r="O153" s="87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184</v>
      </c>
      <c r="AT153" s="228" t="s">
        <v>179</v>
      </c>
      <c r="AU153" s="228" t="s">
        <v>80</v>
      </c>
      <c r="AY153" s="20" t="s">
        <v>177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0" t="s">
        <v>80</v>
      </c>
      <c r="BK153" s="229">
        <f>ROUND(I153*H153,2)</f>
        <v>0</v>
      </c>
      <c r="BL153" s="20" t="s">
        <v>184</v>
      </c>
      <c r="BM153" s="228" t="s">
        <v>464</v>
      </c>
    </row>
    <row r="154" s="2" customFormat="1">
      <c r="A154" s="41"/>
      <c r="B154" s="42"/>
      <c r="C154" s="43"/>
      <c r="D154" s="230" t="s">
        <v>186</v>
      </c>
      <c r="E154" s="43"/>
      <c r="F154" s="231" t="s">
        <v>1562</v>
      </c>
      <c r="G154" s="43"/>
      <c r="H154" s="43"/>
      <c r="I154" s="232"/>
      <c r="J154" s="43"/>
      <c r="K154" s="43"/>
      <c r="L154" s="47"/>
      <c r="M154" s="233"/>
      <c r="N154" s="23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186</v>
      </c>
      <c r="AU154" s="20" t="s">
        <v>80</v>
      </c>
    </row>
    <row r="155" s="2" customFormat="1">
      <c r="A155" s="41"/>
      <c r="B155" s="42"/>
      <c r="C155" s="43"/>
      <c r="D155" s="230" t="s">
        <v>239</v>
      </c>
      <c r="E155" s="43"/>
      <c r="F155" s="246" t="s">
        <v>1559</v>
      </c>
      <c r="G155" s="43"/>
      <c r="H155" s="43"/>
      <c r="I155" s="232"/>
      <c r="J155" s="43"/>
      <c r="K155" s="43"/>
      <c r="L155" s="47"/>
      <c r="M155" s="233"/>
      <c r="N155" s="23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239</v>
      </c>
      <c r="AU155" s="20" t="s">
        <v>80</v>
      </c>
    </row>
    <row r="156" s="2" customFormat="1">
      <c r="A156" s="41"/>
      <c r="B156" s="42"/>
      <c r="C156" s="217" t="s">
        <v>327</v>
      </c>
      <c r="D156" s="217" t="s">
        <v>179</v>
      </c>
      <c r="E156" s="218" t="s">
        <v>1563</v>
      </c>
      <c r="F156" s="219" t="s">
        <v>1564</v>
      </c>
      <c r="G156" s="220" t="s">
        <v>182</v>
      </c>
      <c r="H156" s="221">
        <v>180</v>
      </c>
      <c r="I156" s="222"/>
      <c r="J156" s="223">
        <f>ROUND(I156*H156,2)</f>
        <v>0</v>
      </c>
      <c r="K156" s="219" t="s">
        <v>19</v>
      </c>
      <c r="L156" s="47"/>
      <c r="M156" s="224" t="s">
        <v>19</v>
      </c>
      <c r="N156" s="225" t="s">
        <v>43</v>
      </c>
      <c r="O156" s="87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8" t="s">
        <v>184</v>
      </c>
      <c r="AT156" s="228" t="s">
        <v>179</v>
      </c>
      <c r="AU156" s="228" t="s">
        <v>80</v>
      </c>
      <c r="AY156" s="20" t="s">
        <v>177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20" t="s">
        <v>80</v>
      </c>
      <c r="BK156" s="229">
        <f>ROUND(I156*H156,2)</f>
        <v>0</v>
      </c>
      <c r="BL156" s="20" t="s">
        <v>184</v>
      </c>
      <c r="BM156" s="228" t="s">
        <v>325</v>
      </c>
    </row>
    <row r="157" s="2" customFormat="1">
      <c r="A157" s="41"/>
      <c r="B157" s="42"/>
      <c r="C157" s="43"/>
      <c r="D157" s="230" t="s">
        <v>186</v>
      </c>
      <c r="E157" s="43"/>
      <c r="F157" s="231" t="s">
        <v>1565</v>
      </c>
      <c r="G157" s="43"/>
      <c r="H157" s="43"/>
      <c r="I157" s="232"/>
      <c r="J157" s="43"/>
      <c r="K157" s="43"/>
      <c r="L157" s="47"/>
      <c r="M157" s="233"/>
      <c r="N157" s="23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186</v>
      </c>
      <c r="AU157" s="20" t="s">
        <v>80</v>
      </c>
    </row>
    <row r="158" s="2" customFormat="1">
      <c r="A158" s="41"/>
      <c r="B158" s="42"/>
      <c r="C158" s="217" t="s">
        <v>332</v>
      </c>
      <c r="D158" s="217" t="s">
        <v>179</v>
      </c>
      <c r="E158" s="218" t="s">
        <v>1566</v>
      </c>
      <c r="F158" s="219" t="s">
        <v>1567</v>
      </c>
      <c r="G158" s="220" t="s">
        <v>182</v>
      </c>
      <c r="H158" s="221">
        <v>10</v>
      </c>
      <c r="I158" s="222"/>
      <c r="J158" s="223">
        <f>ROUND(I158*H158,2)</f>
        <v>0</v>
      </c>
      <c r="K158" s="219" t="s">
        <v>19</v>
      </c>
      <c r="L158" s="47"/>
      <c r="M158" s="224" t="s">
        <v>19</v>
      </c>
      <c r="N158" s="225" t="s">
        <v>43</v>
      </c>
      <c r="O158" s="87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184</v>
      </c>
      <c r="AT158" s="228" t="s">
        <v>179</v>
      </c>
      <c r="AU158" s="228" t="s">
        <v>80</v>
      </c>
      <c r="AY158" s="20" t="s">
        <v>177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0" t="s">
        <v>80</v>
      </c>
      <c r="BK158" s="229">
        <f>ROUND(I158*H158,2)</f>
        <v>0</v>
      </c>
      <c r="BL158" s="20" t="s">
        <v>184</v>
      </c>
      <c r="BM158" s="228" t="s">
        <v>330</v>
      </c>
    </row>
    <row r="159" s="2" customFormat="1">
      <c r="A159" s="41"/>
      <c r="B159" s="42"/>
      <c r="C159" s="43"/>
      <c r="D159" s="230" t="s">
        <v>186</v>
      </c>
      <c r="E159" s="43"/>
      <c r="F159" s="231" t="s">
        <v>1568</v>
      </c>
      <c r="G159" s="43"/>
      <c r="H159" s="43"/>
      <c r="I159" s="232"/>
      <c r="J159" s="43"/>
      <c r="K159" s="43"/>
      <c r="L159" s="47"/>
      <c r="M159" s="233"/>
      <c r="N159" s="23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186</v>
      </c>
      <c r="AU159" s="20" t="s">
        <v>80</v>
      </c>
    </row>
    <row r="160" s="2" customFormat="1">
      <c r="A160" s="41"/>
      <c r="B160" s="42"/>
      <c r="C160" s="217" t="s">
        <v>337</v>
      </c>
      <c r="D160" s="217" t="s">
        <v>179</v>
      </c>
      <c r="E160" s="218" t="s">
        <v>1569</v>
      </c>
      <c r="F160" s="219" t="s">
        <v>1570</v>
      </c>
      <c r="G160" s="220" t="s">
        <v>345</v>
      </c>
      <c r="H160" s="221">
        <v>985</v>
      </c>
      <c r="I160" s="222"/>
      <c r="J160" s="223">
        <f>ROUND(I160*H160,2)</f>
        <v>0</v>
      </c>
      <c r="K160" s="219" t="s">
        <v>19</v>
      </c>
      <c r="L160" s="47"/>
      <c r="M160" s="224" t="s">
        <v>19</v>
      </c>
      <c r="N160" s="225" t="s">
        <v>43</v>
      </c>
      <c r="O160" s="87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184</v>
      </c>
      <c r="AT160" s="228" t="s">
        <v>179</v>
      </c>
      <c r="AU160" s="228" t="s">
        <v>80</v>
      </c>
      <c r="AY160" s="20" t="s">
        <v>177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0" t="s">
        <v>80</v>
      </c>
      <c r="BK160" s="229">
        <f>ROUND(I160*H160,2)</f>
        <v>0</v>
      </c>
      <c r="BL160" s="20" t="s">
        <v>184</v>
      </c>
      <c r="BM160" s="228" t="s">
        <v>335</v>
      </c>
    </row>
    <row r="161" s="2" customFormat="1">
      <c r="A161" s="41"/>
      <c r="B161" s="42"/>
      <c r="C161" s="43"/>
      <c r="D161" s="230" t="s">
        <v>186</v>
      </c>
      <c r="E161" s="43"/>
      <c r="F161" s="231" t="s">
        <v>1571</v>
      </c>
      <c r="G161" s="43"/>
      <c r="H161" s="43"/>
      <c r="I161" s="232"/>
      <c r="J161" s="43"/>
      <c r="K161" s="43"/>
      <c r="L161" s="47"/>
      <c r="M161" s="233"/>
      <c r="N161" s="23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186</v>
      </c>
      <c r="AU161" s="20" t="s">
        <v>80</v>
      </c>
    </row>
    <row r="162" s="2" customFormat="1" ht="16.5" customHeight="1">
      <c r="A162" s="41"/>
      <c r="B162" s="42"/>
      <c r="C162" s="217" t="s">
        <v>342</v>
      </c>
      <c r="D162" s="217" t="s">
        <v>179</v>
      </c>
      <c r="E162" s="218" t="s">
        <v>1572</v>
      </c>
      <c r="F162" s="219" t="s">
        <v>1573</v>
      </c>
      <c r="G162" s="220" t="s">
        <v>1496</v>
      </c>
      <c r="H162" s="221">
        <v>32</v>
      </c>
      <c r="I162" s="222"/>
      <c r="J162" s="223">
        <f>ROUND(I162*H162,2)</f>
        <v>0</v>
      </c>
      <c r="K162" s="219" t="s">
        <v>19</v>
      </c>
      <c r="L162" s="47"/>
      <c r="M162" s="224" t="s">
        <v>19</v>
      </c>
      <c r="N162" s="225" t="s">
        <v>43</v>
      </c>
      <c r="O162" s="87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184</v>
      </c>
      <c r="AT162" s="228" t="s">
        <v>179</v>
      </c>
      <c r="AU162" s="228" t="s">
        <v>80</v>
      </c>
      <c r="AY162" s="20" t="s">
        <v>177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80</v>
      </c>
      <c r="BK162" s="229">
        <f>ROUND(I162*H162,2)</f>
        <v>0</v>
      </c>
      <c r="BL162" s="20" t="s">
        <v>184</v>
      </c>
      <c r="BM162" s="228" t="s">
        <v>340</v>
      </c>
    </row>
    <row r="163" s="2" customFormat="1">
      <c r="A163" s="41"/>
      <c r="B163" s="42"/>
      <c r="C163" s="43"/>
      <c r="D163" s="230" t="s">
        <v>186</v>
      </c>
      <c r="E163" s="43"/>
      <c r="F163" s="231" t="s">
        <v>1573</v>
      </c>
      <c r="G163" s="43"/>
      <c r="H163" s="43"/>
      <c r="I163" s="232"/>
      <c r="J163" s="43"/>
      <c r="K163" s="43"/>
      <c r="L163" s="47"/>
      <c r="M163" s="233"/>
      <c r="N163" s="23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186</v>
      </c>
      <c r="AU163" s="20" t="s">
        <v>80</v>
      </c>
    </row>
    <row r="164" s="2" customFormat="1">
      <c r="A164" s="41"/>
      <c r="B164" s="42"/>
      <c r="C164" s="217" t="s">
        <v>348</v>
      </c>
      <c r="D164" s="217" t="s">
        <v>179</v>
      </c>
      <c r="E164" s="218" t="s">
        <v>1574</v>
      </c>
      <c r="F164" s="219" t="s">
        <v>1575</v>
      </c>
      <c r="G164" s="220" t="s">
        <v>1496</v>
      </c>
      <c r="H164" s="221">
        <v>32</v>
      </c>
      <c r="I164" s="222"/>
      <c r="J164" s="223">
        <f>ROUND(I164*H164,2)</f>
        <v>0</v>
      </c>
      <c r="K164" s="219" t="s">
        <v>19</v>
      </c>
      <c r="L164" s="47"/>
      <c r="M164" s="224" t="s">
        <v>19</v>
      </c>
      <c r="N164" s="225" t="s">
        <v>43</v>
      </c>
      <c r="O164" s="87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8" t="s">
        <v>184</v>
      </c>
      <c r="AT164" s="228" t="s">
        <v>179</v>
      </c>
      <c r="AU164" s="228" t="s">
        <v>80</v>
      </c>
      <c r="AY164" s="20" t="s">
        <v>177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20" t="s">
        <v>80</v>
      </c>
      <c r="BK164" s="229">
        <f>ROUND(I164*H164,2)</f>
        <v>0</v>
      </c>
      <c r="BL164" s="20" t="s">
        <v>184</v>
      </c>
      <c r="BM164" s="228" t="s">
        <v>346</v>
      </c>
    </row>
    <row r="165" s="2" customFormat="1">
      <c r="A165" s="41"/>
      <c r="B165" s="42"/>
      <c r="C165" s="43"/>
      <c r="D165" s="230" t="s">
        <v>186</v>
      </c>
      <c r="E165" s="43"/>
      <c r="F165" s="231" t="s">
        <v>1575</v>
      </c>
      <c r="G165" s="43"/>
      <c r="H165" s="43"/>
      <c r="I165" s="232"/>
      <c r="J165" s="43"/>
      <c r="K165" s="43"/>
      <c r="L165" s="47"/>
      <c r="M165" s="233"/>
      <c r="N165" s="23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186</v>
      </c>
      <c r="AU165" s="20" t="s">
        <v>80</v>
      </c>
    </row>
    <row r="166" s="2" customFormat="1">
      <c r="A166" s="41"/>
      <c r="B166" s="42"/>
      <c r="C166" s="217" t="s">
        <v>353</v>
      </c>
      <c r="D166" s="217" t="s">
        <v>179</v>
      </c>
      <c r="E166" s="218" t="s">
        <v>1576</v>
      </c>
      <c r="F166" s="219" t="s">
        <v>1577</v>
      </c>
      <c r="G166" s="220" t="s">
        <v>345</v>
      </c>
      <c r="H166" s="221">
        <v>250</v>
      </c>
      <c r="I166" s="222"/>
      <c r="J166" s="223">
        <f>ROUND(I166*H166,2)</f>
        <v>0</v>
      </c>
      <c r="K166" s="219" t="s">
        <v>19</v>
      </c>
      <c r="L166" s="47"/>
      <c r="M166" s="224" t="s">
        <v>19</v>
      </c>
      <c r="N166" s="225" t="s">
        <v>43</v>
      </c>
      <c r="O166" s="87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8" t="s">
        <v>184</v>
      </c>
      <c r="AT166" s="228" t="s">
        <v>179</v>
      </c>
      <c r="AU166" s="228" t="s">
        <v>80</v>
      </c>
      <c r="AY166" s="20" t="s">
        <v>177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0" t="s">
        <v>80</v>
      </c>
      <c r="BK166" s="229">
        <f>ROUND(I166*H166,2)</f>
        <v>0</v>
      </c>
      <c r="BL166" s="20" t="s">
        <v>184</v>
      </c>
      <c r="BM166" s="228" t="s">
        <v>351</v>
      </c>
    </row>
    <row r="167" s="2" customFormat="1">
      <c r="A167" s="41"/>
      <c r="B167" s="42"/>
      <c r="C167" s="43"/>
      <c r="D167" s="230" t="s">
        <v>186</v>
      </c>
      <c r="E167" s="43"/>
      <c r="F167" s="231" t="s">
        <v>1577</v>
      </c>
      <c r="G167" s="43"/>
      <c r="H167" s="43"/>
      <c r="I167" s="232"/>
      <c r="J167" s="43"/>
      <c r="K167" s="43"/>
      <c r="L167" s="47"/>
      <c r="M167" s="233"/>
      <c r="N167" s="23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186</v>
      </c>
      <c r="AU167" s="20" t="s">
        <v>80</v>
      </c>
    </row>
    <row r="168" s="2" customFormat="1">
      <c r="A168" s="41"/>
      <c r="B168" s="42"/>
      <c r="C168" s="217" t="s">
        <v>358</v>
      </c>
      <c r="D168" s="217" t="s">
        <v>179</v>
      </c>
      <c r="E168" s="218" t="s">
        <v>1578</v>
      </c>
      <c r="F168" s="219" t="s">
        <v>1579</v>
      </c>
      <c r="G168" s="220" t="s">
        <v>345</v>
      </c>
      <c r="H168" s="221">
        <v>20</v>
      </c>
      <c r="I168" s="222"/>
      <c r="J168" s="223">
        <f>ROUND(I168*H168,2)</f>
        <v>0</v>
      </c>
      <c r="K168" s="219" t="s">
        <v>19</v>
      </c>
      <c r="L168" s="47"/>
      <c r="M168" s="224" t="s">
        <v>19</v>
      </c>
      <c r="N168" s="225" t="s">
        <v>43</v>
      </c>
      <c r="O168" s="87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184</v>
      </c>
      <c r="AT168" s="228" t="s">
        <v>179</v>
      </c>
      <c r="AU168" s="228" t="s">
        <v>80</v>
      </c>
      <c r="AY168" s="20" t="s">
        <v>177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0" t="s">
        <v>80</v>
      </c>
      <c r="BK168" s="229">
        <f>ROUND(I168*H168,2)</f>
        <v>0</v>
      </c>
      <c r="BL168" s="20" t="s">
        <v>184</v>
      </c>
      <c r="BM168" s="228" t="s">
        <v>356</v>
      </c>
    </row>
    <row r="169" s="2" customFormat="1">
      <c r="A169" s="41"/>
      <c r="B169" s="42"/>
      <c r="C169" s="43"/>
      <c r="D169" s="230" t="s">
        <v>186</v>
      </c>
      <c r="E169" s="43"/>
      <c r="F169" s="231" t="s">
        <v>1579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186</v>
      </c>
      <c r="AU169" s="20" t="s">
        <v>80</v>
      </c>
    </row>
    <row r="170" s="2" customFormat="1" ht="16.5" customHeight="1">
      <c r="A170" s="41"/>
      <c r="B170" s="42"/>
      <c r="C170" s="217" t="s">
        <v>363</v>
      </c>
      <c r="D170" s="217" t="s">
        <v>179</v>
      </c>
      <c r="E170" s="218" t="s">
        <v>1580</v>
      </c>
      <c r="F170" s="219" t="s">
        <v>1581</v>
      </c>
      <c r="G170" s="220" t="s">
        <v>182</v>
      </c>
      <c r="H170" s="221">
        <v>190</v>
      </c>
      <c r="I170" s="222"/>
      <c r="J170" s="223">
        <f>ROUND(I170*H170,2)</f>
        <v>0</v>
      </c>
      <c r="K170" s="219" t="s">
        <v>19</v>
      </c>
      <c r="L170" s="47"/>
      <c r="M170" s="224" t="s">
        <v>19</v>
      </c>
      <c r="N170" s="225" t="s">
        <v>43</v>
      </c>
      <c r="O170" s="87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184</v>
      </c>
      <c r="AT170" s="228" t="s">
        <v>179</v>
      </c>
      <c r="AU170" s="228" t="s">
        <v>80</v>
      </c>
      <c r="AY170" s="20" t="s">
        <v>177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80</v>
      </c>
      <c r="BK170" s="229">
        <f>ROUND(I170*H170,2)</f>
        <v>0</v>
      </c>
      <c r="BL170" s="20" t="s">
        <v>184</v>
      </c>
      <c r="BM170" s="228" t="s">
        <v>361</v>
      </c>
    </row>
    <row r="171" s="2" customFormat="1">
      <c r="A171" s="41"/>
      <c r="B171" s="42"/>
      <c r="C171" s="43"/>
      <c r="D171" s="230" t="s">
        <v>186</v>
      </c>
      <c r="E171" s="43"/>
      <c r="F171" s="231" t="s">
        <v>1581</v>
      </c>
      <c r="G171" s="43"/>
      <c r="H171" s="43"/>
      <c r="I171" s="232"/>
      <c r="J171" s="43"/>
      <c r="K171" s="43"/>
      <c r="L171" s="47"/>
      <c r="M171" s="233"/>
      <c r="N171" s="23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186</v>
      </c>
      <c r="AU171" s="20" t="s">
        <v>80</v>
      </c>
    </row>
    <row r="172" s="2" customFormat="1" ht="16.5" customHeight="1">
      <c r="A172" s="41"/>
      <c r="B172" s="42"/>
      <c r="C172" s="217" t="s">
        <v>368</v>
      </c>
      <c r="D172" s="217" t="s">
        <v>179</v>
      </c>
      <c r="E172" s="218" t="s">
        <v>1582</v>
      </c>
      <c r="F172" s="219" t="s">
        <v>1583</v>
      </c>
      <c r="G172" s="220" t="s">
        <v>1496</v>
      </c>
      <c r="H172" s="221">
        <v>2</v>
      </c>
      <c r="I172" s="222"/>
      <c r="J172" s="223">
        <f>ROUND(I172*H172,2)</f>
        <v>0</v>
      </c>
      <c r="K172" s="219" t="s">
        <v>19</v>
      </c>
      <c r="L172" s="47"/>
      <c r="M172" s="224" t="s">
        <v>19</v>
      </c>
      <c r="N172" s="225" t="s">
        <v>43</v>
      </c>
      <c r="O172" s="87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8" t="s">
        <v>184</v>
      </c>
      <c r="AT172" s="228" t="s">
        <v>179</v>
      </c>
      <c r="AU172" s="228" t="s">
        <v>80</v>
      </c>
      <c r="AY172" s="20" t="s">
        <v>177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20" t="s">
        <v>80</v>
      </c>
      <c r="BK172" s="229">
        <f>ROUND(I172*H172,2)</f>
        <v>0</v>
      </c>
      <c r="BL172" s="20" t="s">
        <v>184</v>
      </c>
      <c r="BM172" s="228" t="s">
        <v>568</v>
      </c>
    </row>
    <row r="173" s="2" customFormat="1">
      <c r="A173" s="41"/>
      <c r="B173" s="42"/>
      <c r="C173" s="43"/>
      <c r="D173" s="230" t="s">
        <v>186</v>
      </c>
      <c r="E173" s="43"/>
      <c r="F173" s="231" t="s">
        <v>1583</v>
      </c>
      <c r="G173" s="43"/>
      <c r="H173" s="43"/>
      <c r="I173" s="232"/>
      <c r="J173" s="43"/>
      <c r="K173" s="43"/>
      <c r="L173" s="47"/>
      <c r="M173" s="233"/>
      <c r="N173" s="23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186</v>
      </c>
      <c r="AU173" s="20" t="s">
        <v>80</v>
      </c>
    </row>
    <row r="174" s="2" customFormat="1">
      <c r="A174" s="41"/>
      <c r="B174" s="42"/>
      <c r="C174" s="217" t="s">
        <v>374</v>
      </c>
      <c r="D174" s="217" t="s">
        <v>179</v>
      </c>
      <c r="E174" s="218" t="s">
        <v>1584</v>
      </c>
      <c r="F174" s="219" t="s">
        <v>1585</v>
      </c>
      <c r="G174" s="220" t="s">
        <v>1496</v>
      </c>
      <c r="H174" s="221">
        <v>2</v>
      </c>
      <c r="I174" s="222"/>
      <c r="J174" s="223">
        <f>ROUND(I174*H174,2)</f>
        <v>0</v>
      </c>
      <c r="K174" s="219" t="s">
        <v>19</v>
      </c>
      <c r="L174" s="47"/>
      <c r="M174" s="224" t="s">
        <v>19</v>
      </c>
      <c r="N174" s="225" t="s">
        <v>43</v>
      </c>
      <c r="O174" s="87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8" t="s">
        <v>184</v>
      </c>
      <c r="AT174" s="228" t="s">
        <v>179</v>
      </c>
      <c r="AU174" s="228" t="s">
        <v>80</v>
      </c>
      <c r="AY174" s="20" t="s">
        <v>177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20" t="s">
        <v>80</v>
      </c>
      <c r="BK174" s="229">
        <f>ROUND(I174*H174,2)</f>
        <v>0</v>
      </c>
      <c r="BL174" s="20" t="s">
        <v>184</v>
      </c>
      <c r="BM174" s="228" t="s">
        <v>366</v>
      </c>
    </row>
    <row r="175" s="2" customFormat="1">
      <c r="A175" s="41"/>
      <c r="B175" s="42"/>
      <c r="C175" s="43"/>
      <c r="D175" s="230" t="s">
        <v>186</v>
      </c>
      <c r="E175" s="43"/>
      <c r="F175" s="231" t="s">
        <v>1586</v>
      </c>
      <c r="G175" s="43"/>
      <c r="H175" s="43"/>
      <c r="I175" s="232"/>
      <c r="J175" s="43"/>
      <c r="K175" s="43"/>
      <c r="L175" s="47"/>
      <c r="M175" s="233"/>
      <c r="N175" s="23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186</v>
      </c>
      <c r="AU175" s="20" t="s">
        <v>80</v>
      </c>
    </row>
    <row r="176" s="2" customFormat="1">
      <c r="A176" s="41"/>
      <c r="B176" s="42"/>
      <c r="C176" s="217" t="s">
        <v>318</v>
      </c>
      <c r="D176" s="217" t="s">
        <v>179</v>
      </c>
      <c r="E176" s="218" t="s">
        <v>1587</v>
      </c>
      <c r="F176" s="219" t="s">
        <v>1588</v>
      </c>
      <c r="G176" s="220" t="s">
        <v>1496</v>
      </c>
      <c r="H176" s="221">
        <v>8</v>
      </c>
      <c r="I176" s="222"/>
      <c r="J176" s="223">
        <f>ROUND(I176*H176,2)</f>
        <v>0</v>
      </c>
      <c r="K176" s="219" t="s">
        <v>19</v>
      </c>
      <c r="L176" s="47"/>
      <c r="M176" s="224" t="s">
        <v>19</v>
      </c>
      <c r="N176" s="225" t="s">
        <v>43</v>
      </c>
      <c r="O176" s="87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8" t="s">
        <v>184</v>
      </c>
      <c r="AT176" s="228" t="s">
        <v>179</v>
      </c>
      <c r="AU176" s="228" t="s">
        <v>80</v>
      </c>
      <c r="AY176" s="20" t="s">
        <v>177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20" t="s">
        <v>80</v>
      </c>
      <c r="BK176" s="229">
        <f>ROUND(I176*H176,2)</f>
        <v>0</v>
      </c>
      <c r="BL176" s="20" t="s">
        <v>184</v>
      </c>
      <c r="BM176" s="228" t="s">
        <v>372</v>
      </c>
    </row>
    <row r="177" s="2" customFormat="1">
      <c r="A177" s="41"/>
      <c r="B177" s="42"/>
      <c r="C177" s="43"/>
      <c r="D177" s="230" t="s">
        <v>186</v>
      </c>
      <c r="E177" s="43"/>
      <c r="F177" s="231" t="s">
        <v>1589</v>
      </c>
      <c r="G177" s="43"/>
      <c r="H177" s="43"/>
      <c r="I177" s="232"/>
      <c r="J177" s="43"/>
      <c r="K177" s="43"/>
      <c r="L177" s="47"/>
      <c r="M177" s="233"/>
      <c r="N177" s="23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186</v>
      </c>
      <c r="AU177" s="20" t="s">
        <v>80</v>
      </c>
    </row>
    <row r="178" s="2" customFormat="1" ht="33" customHeight="1">
      <c r="A178" s="41"/>
      <c r="B178" s="42"/>
      <c r="C178" s="217" t="s">
        <v>382</v>
      </c>
      <c r="D178" s="217" t="s">
        <v>179</v>
      </c>
      <c r="E178" s="218" t="s">
        <v>1590</v>
      </c>
      <c r="F178" s="219" t="s">
        <v>1591</v>
      </c>
      <c r="G178" s="220" t="s">
        <v>1496</v>
      </c>
      <c r="H178" s="221">
        <v>12</v>
      </c>
      <c r="I178" s="222"/>
      <c r="J178" s="223">
        <f>ROUND(I178*H178,2)</f>
        <v>0</v>
      </c>
      <c r="K178" s="219" t="s">
        <v>19</v>
      </c>
      <c r="L178" s="47"/>
      <c r="M178" s="224" t="s">
        <v>19</v>
      </c>
      <c r="N178" s="225" t="s">
        <v>43</v>
      </c>
      <c r="O178" s="87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184</v>
      </c>
      <c r="AT178" s="228" t="s">
        <v>179</v>
      </c>
      <c r="AU178" s="228" t="s">
        <v>80</v>
      </c>
      <c r="AY178" s="20" t="s">
        <v>177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0" t="s">
        <v>80</v>
      </c>
      <c r="BK178" s="229">
        <f>ROUND(I178*H178,2)</f>
        <v>0</v>
      </c>
      <c r="BL178" s="20" t="s">
        <v>184</v>
      </c>
      <c r="BM178" s="228" t="s">
        <v>377</v>
      </c>
    </row>
    <row r="179" s="2" customFormat="1">
      <c r="A179" s="41"/>
      <c r="B179" s="42"/>
      <c r="C179" s="43"/>
      <c r="D179" s="230" t="s">
        <v>186</v>
      </c>
      <c r="E179" s="43"/>
      <c r="F179" s="231" t="s">
        <v>1591</v>
      </c>
      <c r="G179" s="43"/>
      <c r="H179" s="43"/>
      <c r="I179" s="232"/>
      <c r="J179" s="43"/>
      <c r="K179" s="43"/>
      <c r="L179" s="47"/>
      <c r="M179" s="233"/>
      <c r="N179" s="23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186</v>
      </c>
      <c r="AU179" s="20" t="s">
        <v>80</v>
      </c>
    </row>
    <row r="180" s="2" customFormat="1">
      <c r="A180" s="41"/>
      <c r="B180" s="42"/>
      <c r="C180" s="217" t="s">
        <v>386</v>
      </c>
      <c r="D180" s="217" t="s">
        <v>179</v>
      </c>
      <c r="E180" s="218" t="s">
        <v>1592</v>
      </c>
      <c r="F180" s="219" t="s">
        <v>1593</v>
      </c>
      <c r="G180" s="220" t="s">
        <v>345</v>
      </c>
      <c r="H180" s="221">
        <v>60</v>
      </c>
      <c r="I180" s="222"/>
      <c r="J180" s="223">
        <f>ROUND(I180*H180,2)</f>
        <v>0</v>
      </c>
      <c r="K180" s="219" t="s">
        <v>19</v>
      </c>
      <c r="L180" s="47"/>
      <c r="M180" s="224" t="s">
        <v>19</v>
      </c>
      <c r="N180" s="225" t="s">
        <v>43</v>
      </c>
      <c r="O180" s="87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184</v>
      </c>
      <c r="AT180" s="228" t="s">
        <v>179</v>
      </c>
      <c r="AU180" s="228" t="s">
        <v>80</v>
      </c>
      <c r="AY180" s="20" t="s">
        <v>177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80</v>
      </c>
      <c r="BK180" s="229">
        <f>ROUND(I180*H180,2)</f>
        <v>0</v>
      </c>
      <c r="BL180" s="20" t="s">
        <v>184</v>
      </c>
      <c r="BM180" s="228" t="s">
        <v>381</v>
      </c>
    </row>
    <row r="181" s="2" customFormat="1">
      <c r="A181" s="41"/>
      <c r="B181" s="42"/>
      <c r="C181" s="43"/>
      <c r="D181" s="230" t="s">
        <v>186</v>
      </c>
      <c r="E181" s="43"/>
      <c r="F181" s="231" t="s">
        <v>1593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186</v>
      </c>
      <c r="AU181" s="20" t="s">
        <v>80</v>
      </c>
    </row>
    <row r="182" s="2" customFormat="1" ht="16.5" customHeight="1">
      <c r="A182" s="41"/>
      <c r="B182" s="42"/>
      <c r="C182" s="217" t="s">
        <v>392</v>
      </c>
      <c r="D182" s="217" t="s">
        <v>179</v>
      </c>
      <c r="E182" s="218" t="s">
        <v>1538</v>
      </c>
      <c r="F182" s="219" t="s">
        <v>1539</v>
      </c>
      <c r="G182" s="220" t="s">
        <v>1496</v>
      </c>
      <c r="H182" s="221">
        <v>1</v>
      </c>
      <c r="I182" s="222"/>
      <c r="J182" s="223">
        <f>ROUND(I182*H182,2)</f>
        <v>0</v>
      </c>
      <c r="K182" s="219" t="s">
        <v>19</v>
      </c>
      <c r="L182" s="47"/>
      <c r="M182" s="224" t="s">
        <v>19</v>
      </c>
      <c r="N182" s="225" t="s">
        <v>43</v>
      </c>
      <c r="O182" s="87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8" t="s">
        <v>184</v>
      </c>
      <c r="AT182" s="228" t="s">
        <v>179</v>
      </c>
      <c r="AU182" s="228" t="s">
        <v>80</v>
      </c>
      <c r="AY182" s="20" t="s">
        <v>177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20" t="s">
        <v>80</v>
      </c>
      <c r="BK182" s="229">
        <f>ROUND(I182*H182,2)</f>
        <v>0</v>
      </c>
      <c r="BL182" s="20" t="s">
        <v>184</v>
      </c>
      <c r="BM182" s="228" t="s">
        <v>385</v>
      </c>
    </row>
    <row r="183" s="2" customFormat="1">
      <c r="A183" s="41"/>
      <c r="B183" s="42"/>
      <c r="C183" s="43"/>
      <c r="D183" s="230" t="s">
        <v>186</v>
      </c>
      <c r="E183" s="43"/>
      <c r="F183" s="231" t="s">
        <v>1539</v>
      </c>
      <c r="G183" s="43"/>
      <c r="H183" s="43"/>
      <c r="I183" s="232"/>
      <c r="J183" s="43"/>
      <c r="K183" s="43"/>
      <c r="L183" s="47"/>
      <c r="M183" s="233"/>
      <c r="N183" s="23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186</v>
      </c>
      <c r="AU183" s="20" t="s">
        <v>80</v>
      </c>
    </row>
    <row r="184" s="12" customFormat="1" ht="25.92" customHeight="1">
      <c r="A184" s="12"/>
      <c r="B184" s="201"/>
      <c r="C184" s="202"/>
      <c r="D184" s="203" t="s">
        <v>71</v>
      </c>
      <c r="E184" s="204" t="s">
        <v>439</v>
      </c>
      <c r="F184" s="204" t="s">
        <v>1594</v>
      </c>
      <c r="G184" s="202"/>
      <c r="H184" s="202"/>
      <c r="I184" s="205"/>
      <c r="J184" s="206">
        <f>BK184</f>
        <v>0</v>
      </c>
      <c r="K184" s="202"/>
      <c r="L184" s="207"/>
      <c r="M184" s="208"/>
      <c r="N184" s="209"/>
      <c r="O184" s="209"/>
      <c r="P184" s="210">
        <f>SUM(P185:P194)</f>
        <v>0</v>
      </c>
      <c r="Q184" s="209"/>
      <c r="R184" s="210">
        <f>SUM(R185:R194)</f>
        <v>0</v>
      </c>
      <c r="S184" s="209"/>
      <c r="T184" s="211">
        <f>SUM(T185:T194)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2" t="s">
        <v>80</v>
      </c>
      <c r="AT184" s="213" t="s">
        <v>71</v>
      </c>
      <c r="AU184" s="213" t="s">
        <v>72</v>
      </c>
      <c r="AY184" s="212" t="s">
        <v>177</v>
      </c>
      <c r="BK184" s="214">
        <f>SUM(BK185:BK194)</f>
        <v>0</v>
      </c>
    </row>
    <row r="185" s="2" customFormat="1">
      <c r="A185" s="41"/>
      <c r="B185" s="42"/>
      <c r="C185" s="217" t="s">
        <v>397</v>
      </c>
      <c r="D185" s="217" t="s">
        <v>179</v>
      </c>
      <c r="E185" s="218" t="s">
        <v>1595</v>
      </c>
      <c r="F185" s="219" t="s">
        <v>1596</v>
      </c>
      <c r="G185" s="220" t="s">
        <v>1496</v>
      </c>
      <c r="H185" s="221">
        <v>3</v>
      </c>
      <c r="I185" s="222"/>
      <c r="J185" s="223">
        <f>ROUND(I185*H185,2)</f>
        <v>0</v>
      </c>
      <c r="K185" s="219" t="s">
        <v>19</v>
      </c>
      <c r="L185" s="47"/>
      <c r="M185" s="224" t="s">
        <v>19</v>
      </c>
      <c r="N185" s="225" t="s">
        <v>43</v>
      </c>
      <c r="O185" s="87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8" t="s">
        <v>184</v>
      </c>
      <c r="AT185" s="228" t="s">
        <v>179</v>
      </c>
      <c r="AU185" s="228" t="s">
        <v>80</v>
      </c>
      <c r="AY185" s="20" t="s">
        <v>177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20" t="s">
        <v>80</v>
      </c>
      <c r="BK185" s="229">
        <f>ROUND(I185*H185,2)</f>
        <v>0</v>
      </c>
      <c r="BL185" s="20" t="s">
        <v>184</v>
      </c>
      <c r="BM185" s="228" t="s">
        <v>389</v>
      </c>
    </row>
    <row r="186" s="2" customFormat="1">
      <c r="A186" s="41"/>
      <c r="B186" s="42"/>
      <c r="C186" s="43"/>
      <c r="D186" s="230" t="s">
        <v>186</v>
      </c>
      <c r="E186" s="43"/>
      <c r="F186" s="231" t="s">
        <v>1597</v>
      </c>
      <c r="G186" s="43"/>
      <c r="H186" s="43"/>
      <c r="I186" s="232"/>
      <c r="J186" s="43"/>
      <c r="K186" s="43"/>
      <c r="L186" s="47"/>
      <c r="M186" s="233"/>
      <c r="N186" s="23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186</v>
      </c>
      <c r="AU186" s="20" t="s">
        <v>80</v>
      </c>
    </row>
    <row r="187" s="2" customFormat="1">
      <c r="A187" s="41"/>
      <c r="B187" s="42"/>
      <c r="C187" s="217" t="s">
        <v>402</v>
      </c>
      <c r="D187" s="217" t="s">
        <v>179</v>
      </c>
      <c r="E187" s="218" t="s">
        <v>1598</v>
      </c>
      <c r="F187" s="219" t="s">
        <v>1599</v>
      </c>
      <c r="G187" s="220" t="s">
        <v>1496</v>
      </c>
      <c r="H187" s="221">
        <v>1</v>
      </c>
      <c r="I187" s="222"/>
      <c r="J187" s="223">
        <f>ROUND(I187*H187,2)</f>
        <v>0</v>
      </c>
      <c r="K187" s="219" t="s">
        <v>19</v>
      </c>
      <c r="L187" s="47"/>
      <c r="M187" s="224" t="s">
        <v>19</v>
      </c>
      <c r="N187" s="225" t="s">
        <v>43</v>
      </c>
      <c r="O187" s="87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8" t="s">
        <v>184</v>
      </c>
      <c r="AT187" s="228" t="s">
        <v>179</v>
      </c>
      <c r="AU187" s="228" t="s">
        <v>80</v>
      </c>
      <c r="AY187" s="20" t="s">
        <v>177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20" t="s">
        <v>80</v>
      </c>
      <c r="BK187" s="229">
        <f>ROUND(I187*H187,2)</f>
        <v>0</v>
      </c>
      <c r="BL187" s="20" t="s">
        <v>184</v>
      </c>
      <c r="BM187" s="228" t="s">
        <v>395</v>
      </c>
    </row>
    <row r="188" s="2" customFormat="1">
      <c r="A188" s="41"/>
      <c r="B188" s="42"/>
      <c r="C188" s="43"/>
      <c r="D188" s="230" t="s">
        <v>186</v>
      </c>
      <c r="E188" s="43"/>
      <c r="F188" s="231" t="s">
        <v>1600</v>
      </c>
      <c r="G188" s="43"/>
      <c r="H188" s="43"/>
      <c r="I188" s="232"/>
      <c r="J188" s="43"/>
      <c r="K188" s="43"/>
      <c r="L188" s="47"/>
      <c r="M188" s="233"/>
      <c r="N188" s="23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186</v>
      </c>
      <c r="AU188" s="20" t="s">
        <v>80</v>
      </c>
    </row>
    <row r="189" s="2" customFormat="1">
      <c r="A189" s="41"/>
      <c r="B189" s="42"/>
      <c r="C189" s="217" t="s">
        <v>407</v>
      </c>
      <c r="D189" s="217" t="s">
        <v>179</v>
      </c>
      <c r="E189" s="218" t="s">
        <v>1601</v>
      </c>
      <c r="F189" s="219" t="s">
        <v>1602</v>
      </c>
      <c r="G189" s="220" t="s">
        <v>1496</v>
      </c>
      <c r="H189" s="221">
        <v>1</v>
      </c>
      <c r="I189" s="222"/>
      <c r="J189" s="223">
        <f>ROUND(I189*H189,2)</f>
        <v>0</v>
      </c>
      <c r="K189" s="219" t="s">
        <v>19</v>
      </c>
      <c r="L189" s="47"/>
      <c r="M189" s="224" t="s">
        <v>19</v>
      </c>
      <c r="N189" s="225" t="s">
        <v>43</v>
      </c>
      <c r="O189" s="87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184</v>
      </c>
      <c r="AT189" s="228" t="s">
        <v>179</v>
      </c>
      <c r="AU189" s="228" t="s">
        <v>80</v>
      </c>
      <c r="AY189" s="20" t="s">
        <v>177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0" t="s">
        <v>80</v>
      </c>
      <c r="BK189" s="229">
        <f>ROUND(I189*H189,2)</f>
        <v>0</v>
      </c>
      <c r="BL189" s="20" t="s">
        <v>184</v>
      </c>
      <c r="BM189" s="228" t="s">
        <v>400</v>
      </c>
    </row>
    <row r="190" s="2" customFormat="1">
      <c r="A190" s="41"/>
      <c r="B190" s="42"/>
      <c r="C190" s="43"/>
      <c r="D190" s="230" t="s">
        <v>186</v>
      </c>
      <c r="E190" s="43"/>
      <c r="F190" s="231" t="s">
        <v>1602</v>
      </c>
      <c r="G190" s="43"/>
      <c r="H190" s="43"/>
      <c r="I190" s="232"/>
      <c r="J190" s="43"/>
      <c r="K190" s="43"/>
      <c r="L190" s="47"/>
      <c r="M190" s="233"/>
      <c r="N190" s="23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186</v>
      </c>
      <c r="AU190" s="20" t="s">
        <v>80</v>
      </c>
    </row>
    <row r="191" s="2" customFormat="1">
      <c r="A191" s="41"/>
      <c r="B191" s="42"/>
      <c r="C191" s="217" t="s">
        <v>413</v>
      </c>
      <c r="D191" s="217" t="s">
        <v>179</v>
      </c>
      <c r="E191" s="218" t="s">
        <v>1603</v>
      </c>
      <c r="F191" s="219" t="s">
        <v>1604</v>
      </c>
      <c r="G191" s="220" t="s">
        <v>345</v>
      </c>
      <c r="H191" s="221">
        <v>4</v>
      </c>
      <c r="I191" s="222"/>
      <c r="J191" s="223">
        <f>ROUND(I191*H191,2)</f>
        <v>0</v>
      </c>
      <c r="K191" s="219" t="s">
        <v>19</v>
      </c>
      <c r="L191" s="47"/>
      <c r="M191" s="224" t="s">
        <v>19</v>
      </c>
      <c r="N191" s="225" t="s">
        <v>43</v>
      </c>
      <c r="O191" s="87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8" t="s">
        <v>184</v>
      </c>
      <c r="AT191" s="228" t="s">
        <v>179</v>
      </c>
      <c r="AU191" s="228" t="s">
        <v>80</v>
      </c>
      <c r="AY191" s="20" t="s">
        <v>177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20" t="s">
        <v>80</v>
      </c>
      <c r="BK191" s="229">
        <f>ROUND(I191*H191,2)</f>
        <v>0</v>
      </c>
      <c r="BL191" s="20" t="s">
        <v>184</v>
      </c>
      <c r="BM191" s="228" t="s">
        <v>405</v>
      </c>
    </row>
    <row r="192" s="2" customFormat="1">
      <c r="A192" s="41"/>
      <c r="B192" s="42"/>
      <c r="C192" s="43"/>
      <c r="D192" s="230" t="s">
        <v>186</v>
      </c>
      <c r="E192" s="43"/>
      <c r="F192" s="231" t="s">
        <v>1604</v>
      </c>
      <c r="G192" s="43"/>
      <c r="H192" s="43"/>
      <c r="I192" s="232"/>
      <c r="J192" s="43"/>
      <c r="K192" s="43"/>
      <c r="L192" s="47"/>
      <c r="M192" s="233"/>
      <c r="N192" s="23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186</v>
      </c>
      <c r="AU192" s="20" t="s">
        <v>80</v>
      </c>
    </row>
    <row r="193" s="2" customFormat="1" ht="16.5" customHeight="1">
      <c r="A193" s="41"/>
      <c r="B193" s="42"/>
      <c r="C193" s="217" t="s">
        <v>418</v>
      </c>
      <c r="D193" s="217" t="s">
        <v>179</v>
      </c>
      <c r="E193" s="218" t="s">
        <v>1605</v>
      </c>
      <c r="F193" s="219" t="s">
        <v>1539</v>
      </c>
      <c r="G193" s="220" t="s">
        <v>1496</v>
      </c>
      <c r="H193" s="221">
        <v>1</v>
      </c>
      <c r="I193" s="222"/>
      <c r="J193" s="223">
        <f>ROUND(I193*H193,2)</f>
        <v>0</v>
      </c>
      <c r="K193" s="219" t="s">
        <v>19</v>
      </c>
      <c r="L193" s="47"/>
      <c r="M193" s="224" t="s">
        <v>19</v>
      </c>
      <c r="N193" s="225" t="s">
        <v>43</v>
      </c>
      <c r="O193" s="87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8" t="s">
        <v>184</v>
      </c>
      <c r="AT193" s="228" t="s">
        <v>179</v>
      </c>
      <c r="AU193" s="228" t="s">
        <v>80</v>
      </c>
      <c r="AY193" s="20" t="s">
        <v>177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20" t="s">
        <v>80</v>
      </c>
      <c r="BK193" s="229">
        <f>ROUND(I193*H193,2)</f>
        <v>0</v>
      </c>
      <c r="BL193" s="20" t="s">
        <v>184</v>
      </c>
      <c r="BM193" s="228" t="s">
        <v>410</v>
      </c>
    </row>
    <row r="194" s="2" customFormat="1">
      <c r="A194" s="41"/>
      <c r="B194" s="42"/>
      <c r="C194" s="43"/>
      <c r="D194" s="230" t="s">
        <v>186</v>
      </c>
      <c r="E194" s="43"/>
      <c r="F194" s="231" t="s">
        <v>1539</v>
      </c>
      <c r="G194" s="43"/>
      <c r="H194" s="43"/>
      <c r="I194" s="232"/>
      <c r="J194" s="43"/>
      <c r="K194" s="43"/>
      <c r="L194" s="47"/>
      <c r="M194" s="233"/>
      <c r="N194" s="23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186</v>
      </c>
      <c r="AU194" s="20" t="s">
        <v>80</v>
      </c>
    </row>
    <row r="195" s="12" customFormat="1" ht="25.92" customHeight="1">
      <c r="A195" s="12"/>
      <c r="B195" s="201"/>
      <c r="C195" s="202"/>
      <c r="D195" s="203" t="s">
        <v>71</v>
      </c>
      <c r="E195" s="204" t="s">
        <v>536</v>
      </c>
      <c r="F195" s="204" t="s">
        <v>1606</v>
      </c>
      <c r="G195" s="202"/>
      <c r="H195" s="202"/>
      <c r="I195" s="205"/>
      <c r="J195" s="206">
        <f>BK195</f>
        <v>0</v>
      </c>
      <c r="K195" s="202"/>
      <c r="L195" s="207"/>
      <c r="M195" s="208"/>
      <c r="N195" s="209"/>
      <c r="O195" s="209"/>
      <c r="P195" s="210">
        <f>SUM(P196:P225)</f>
        <v>0</v>
      </c>
      <c r="Q195" s="209"/>
      <c r="R195" s="210">
        <f>SUM(R196:R225)</f>
        <v>0</v>
      </c>
      <c r="S195" s="209"/>
      <c r="T195" s="211">
        <f>SUM(T196:T225)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2" t="s">
        <v>80</v>
      </c>
      <c r="AT195" s="213" t="s">
        <v>71</v>
      </c>
      <c r="AU195" s="213" t="s">
        <v>72</v>
      </c>
      <c r="AY195" s="212" t="s">
        <v>177</v>
      </c>
      <c r="BK195" s="214">
        <f>SUM(BK196:BK225)</f>
        <v>0</v>
      </c>
    </row>
    <row r="196" s="2" customFormat="1" ht="16.5" customHeight="1">
      <c r="A196" s="41"/>
      <c r="B196" s="42"/>
      <c r="C196" s="217" t="s">
        <v>423</v>
      </c>
      <c r="D196" s="217" t="s">
        <v>179</v>
      </c>
      <c r="E196" s="218" t="s">
        <v>1607</v>
      </c>
      <c r="F196" s="219" t="s">
        <v>1608</v>
      </c>
      <c r="G196" s="220" t="s">
        <v>380</v>
      </c>
      <c r="H196" s="221">
        <v>6</v>
      </c>
      <c r="I196" s="222"/>
      <c r="J196" s="223">
        <f>ROUND(I196*H196,2)</f>
        <v>0</v>
      </c>
      <c r="K196" s="219" t="s">
        <v>19</v>
      </c>
      <c r="L196" s="47"/>
      <c r="M196" s="224" t="s">
        <v>19</v>
      </c>
      <c r="N196" s="225" t="s">
        <v>43</v>
      </c>
      <c r="O196" s="87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184</v>
      </c>
      <c r="AT196" s="228" t="s">
        <v>179</v>
      </c>
      <c r="AU196" s="228" t="s">
        <v>80</v>
      </c>
      <c r="AY196" s="20" t="s">
        <v>177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0" t="s">
        <v>80</v>
      </c>
      <c r="BK196" s="229">
        <f>ROUND(I196*H196,2)</f>
        <v>0</v>
      </c>
      <c r="BL196" s="20" t="s">
        <v>184</v>
      </c>
      <c r="BM196" s="228" t="s">
        <v>416</v>
      </c>
    </row>
    <row r="197" s="2" customFormat="1">
      <c r="A197" s="41"/>
      <c r="B197" s="42"/>
      <c r="C197" s="43"/>
      <c r="D197" s="230" t="s">
        <v>186</v>
      </c>
      <c r="E197" s="43"/>
      <c r="F197" s="231" t="s">
        <v>1608</v>
      </c>
      <c r="G197" s="43"/>
      <c r="H197" s="43"/>
      <c r="I197" s="232"/>
      <c r="J197" s="43"/>
      <c r="K197" s="43"/>
      <c r="L197" s="47"/>
      <c r="M197" s="233"/>
      <c r="N197" s="23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186</v>
      </c>
      <c r="AU197" s="20" t="s">
        <v>80</v>
      </c>
    </row>
    <row r="198" s="2" customFormat="1" ht="16.5" customHeight="1">
      <c r="A198" s="41"/>
      <c r="B198" s="42"/>
      <c r="C198" s="217" t="s">
        <v>428</v>
      </c>
      <c r="D198" s="217" t="s">
        <v>179</v>
      </c>
      <c r="E198" s="218" t="s">
        <v>1609</v>
      </c>
      <c r="F198" s="219" t="s">
        <v>1610</v>
      </c>
      <c r="G198" s="220" t="s">
        <v>345</v>
      </c>
      <c r="H198" s="221">
        <v>1014</v>
      </c>
      <c r="I198" s="222"/>
      <c r="J198" s="223">
        <f>ROUND(I198*H198,2)</f>
        <v>0</v>
      </c>
      <c r="K198" s="219" t="s">
        <v>19</v>
      </c>
      <c r="L198" s="47"/>
      <c r="M198" s="224" t="s">
        <v>19</v>
      </c>
      <c r="N198" s="225" t="s">
        <v>43</v>
      </c>
      <c r="O198" s="87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8" t="s">
        <v>184</v>
      </c>
      <c r="AT198" s="228" t="s">
        <v>179</v>
      </c>
      <c r="AU198" s="228" t="s">
        <v>80</v>
      </c>
      <c r="AY198" s="20" t="s">
        <v>177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20" t="s">
        <v>80</v>
      </c>
      <c r="BK198" s="229">
        <f>ROUND(I198*H198,2)</f>
        <v>0</v>
      </c>
      <c r="BL198" s="20" t="s">
        <v>184</v>
      </c>
      <c r="BM198" s="228" t="s">
        <v>421</v>
      </c>
    </row>
    <row r="199" s="2" customFormat="1">
      <c r="A199" s="41"/>
      <c r="B199" s="42"/>
      <c r="C199" s="43"/>
      <c r="D199" s="230" t="s">
        <v>186</v>
      </c>
      <c r="E199" s="43"/>
      <c r="F199" s="231" t="s">
        <v>1610</v>
      </c>
      <c r="G199" s="43"/>
      <c r="H199" s="43"/>
      <c r="I199" s="232"/>
      <c r="J199" s="43"/>
      <c r="K199" s="43"/>
      <c r="L199" s="47"/>
      <c r="M199" s="233"/>
      <c r="N199" s="23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186</v>
      </c>
      <c r="AU199" s="20" t="s">
        <v>80</v>
      </c>
    </row>
    <row r="200" s="2" customFormat="1" ht="16.5" customHeight="1">
      <c r="A200" s="41"/>
      <c r="B200" s="42"/>
      <c r="C200" s="217" t="s">
        <v>434</v>
      </c>
      <c r="D200" s="217" t="s">
        <v>179</v>
      </c>
      <c r="E200" s="218" t="s">
        <v>1611</v>
      </c>
      <c r="F200" s="219" t="s">
        <v>1612</v>
      </c>
      <c r="G200" s="220" t="s">
        <v>380</v>
      </c>
      <c r="H200" s="221">
        <v>6</v>
      </c>
      <c r="I200" s="222"/>
      <c r="J200" s="223">
        <f>ROUND(I200*H200,2)</f>
        <v>0</v>
      </c>
      <c r="K200" s="219" t="s">
        <v>19</v>
      </c>
      <c r="L200" s="47"/>
      <c r="M200" s="224" t="s">
        <v>19</v>
      </c>
      <c r="N200" s="225" t="s">
        <v>43</v>
      </c>
      <c r="O200" s="87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8" t="s">
        <v>184</v>
      </c>
      <c r="AT200" s="228" t="s">
        <v>179</v>
      </c>
      <c r="AU200" s="228" t="s">
        <v>80</v>
      </c>
      <c r="AY200" s="20" t="s">
        <v>177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20" t="s">
        <v>80</v>
      </c>
      <c r="BK200" s="229">
        <f>ROUND(I200*H200,2)</f>
        <v>0</v>
      </c>
      <c r="BL200" s="20" t="s">
        <v>184</v>
      </c>
      <c r="BM200" s="228" t="s">
        <v>426</v>
      </c>
    </row>
    <row r="201" s="2" customFormat="1">
      <c r="A201" s="41"/>
      <c r="B201" s="42"/>
      <c r="C201" s="43"/>
      <c r="D201" s="230" t="s">
        <v>186</v>
      </c>
      <c r="E201" s="43"/>
      <c r="F201" s="231" t="s">
        <v>1612</v>
      </c>
      <c r="G201" s="43"/>
      <c r="H201" s="43"/>
      <c r="I201" s="232"/>
      <c r="J201" s="43"/>
      <c r="K201" s="43"/>
      <c r="L201" s="47"/>
      <c r="M201" s="233"/>
      <c r="N201" s="23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186</v>
      </c>
      <c r="AU201" s="20" t="s">
        <v>80</v>
      </c>
    </row>
    <row r="202" s="2" customFormat="1">
      <c r="A202" s="41"/>
      <c r="B202" s="42"/>
      <c r="C202" s="217" t="s">
        <v>441</v>
      </c>
      <c r="D202" s="217" t="s">
        <v>179</v>
      </c>
      <c r="E202" s="218" t="s">
        <v>1613</v>
      </c>
      <c r="F202" s="219" t="s">
        <v>1614</v>
      </c>
      <c r="G202" s="220" t="s">
        <v>1496</v>
      </c>
      <c r="H202" s="221">
        <v>2</v>
      </c>
      <c r="I202" s="222"/>
      <c r="J202" s="223">
        <f>ROUND(I202*H202,2)</f>
        <v>0</v>
      </c>
      <c r="K202" s="219" t="s">
        <v>19</v>
      </c>
      <c r="L202" s="47"/>
      <c r="M202" s="224" t="s">
        <v>19</v>
      </c>
      <c r="N202" s="225" t="s">
        <v>43</v>
      </c>
      <c r="O202" s="87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8" t="s">
        <v>184</v>
      </c>
      <c r="AT202" s="228" t="s">
        <v>179</v>
      </c>
      <c r="AU202" s="228" t="s">
        <v>80</v>
      </c>
      <c r="AY202" s="20" t="s">
        <v>177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20" t="s">
        <v>80</v>
      </c>
      <c r="BK202" s="229">
        <f>ROUND(I202*H202,2)</f>
        <v>0</v>
      </c>
      <c r="BL202" s="20" t="s">
        <v>184</v>
      </c>
      <c r="BM202" s="228" t="s">
        <v>431</v>
      </c>
    </row>
    <row r="203" s="2" customFormat="1">
      <c r="A203" s="41"/>
      <c r="B203" s="42"/>
      <c r="C203" s="43"/>
      <c r="D203" s="230" t="s">
        <v>186</v>
      </c>
      <c r="E203" s="43"/>
      <c r="F203" s="231" t="s">
        <v>1614</v>
      </c>
      <c r="G203" s="43"/>
      <c r="H203" s="43"/>
      <c r="I203" s="232"/>
      <c r="J203" s="43"/>
      <c r="K203" s="43"/>
      <c r="L203" s="47"/>
      <c r="M203" s="233"/>
      <c r="N203" s="23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186</v>
      </c>
      <c r="AU203" s="20" t="s">
        <v>80</v>
      </c>
    </row>
    <row r="204" s="2" customFormat="1" ht="16.5" customHeight="1">
      <c r="A204" s="41"/>
      <c r="B204" s="42"/>
      <c r="C204" s="217" t="s">
        <v>449</v>
      </c>
      <c r="D204" s="217" t="s">
        <v>179</v>
      </c>
      <c r="E204" s="218" t="s">
        <v>1615</v>
      </c>
      <c r="F204" s="219" t="s">
        <v>1616</v>
      </c>
      <c r="G204" s="220" t="s">
        <v>1496</v>
      </c>
      <c r="H204" s="221">
        <v>1</v>
      </c>
      <c r="I204" s="222"/>
      <c r="J204" s="223">
        <f>ROUND(I204*H204,2)</f>
        <v>0</v>
      </c>
      <c r="K204" s="219" t="s">
        <v>19</v>
      </c>
      <c r="L204" s="47"/>
      <c r="M204" s="224" t="s">
        <v>19</v>
      </c>
      <c r="N204" s="225" t="s">
        <v>43</v>
      </c>
      <c r="O204" s="87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8" t="s">
        <v>184</v>
      </c>
      <c r="AT204" s="228" t="s">
        <v>179</v>
      </c>
      <c r="AU204" s="228" t="s">
        <v>80</v>
      </c>
      <c r="AY204" s="20" t="s">
        <v>177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20" t="s">
        <v>80</v>
      </c>
      <c r="BK204" s="229">
        <f>ROUND(I204*H204,2)</f>
        <v>0</v>
      </c>
      <c r="BL204" s="20" t="s">
        <v>184</v>
      </c>
      <c r="BM204" s="228" t="s">
        <v>437</v>
      </c>
    </row>
    <row r="205" s="2" customFormat="1">
      <c r="A205" s="41"/>
      <c r="B205" s="42"/>
      <c r="C205" s="43"/>
      <c r="D205" s="230" t="s">
        <v>186</v>
      </c>
      <c r="E205" s="43"/>
      <c r="F205" s="231" t="s">
        <v>1616</v>
      </c>
      <c r="G205" s="43"/>
      <c r="H205" s="43"/>
      <c r="I205" s="232"/>
      <c r="J205" s="43"/>
      <c r="K205" s="43"/>
      <c r="L205" s="47"/>
      <c r="M205" s="233"/>
      <c r="N205" s="23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186</v>
      </c>
      <c r="AU205" s="20" t="s">
        <v>80</v>
      </c>
    </row>
    <row r="206" s="2" customFormat="1" ht="16.5" customHeight="1">
      <c r="A206" s="41"/>
      <c r="B206" s="42"/>
      <c r="C206" s="217" t="s">
        <v>454</v>
      </c>
      <c r="D206" s="217" t="s">
        <v>179</v>
      </c>
      <c r="E206" s="218" t="s">
        <v>1617</v>
      </c>
      <c r="F206" s="219" t="s">
        <v>1618</v>
      </c>
      <c r="G206" s="220" t="s">
        <v>380</v>
      </c>
      <c r="H206" s="221">
        <v>16</v>
      </c>
      <c r="I206" s="222"/>
      <c r="J206" s="223">
        <f>ROUND(I206*H206,2)</f>
        <v>0</v>
      </c>
      <c r="K206" s="219" t="s">
        <v>19</v>
      </c>
      <c r="L206" s="47"/>
      <c r="M206" s="224" t="s">
        <v>19</v>
      </c>
      <c r="N206" s="225" t="s">
        <v>43</v>
      </c>
      <c r="O206" s="87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8" t="s">
        <v>184</v>
      </c>
      <c r="AT206" s="228" t="s">
        <v>179</v>
      </c>
      <c r="AU206" s="228" t="s">
        <v>80</v>
      </c>
      <c r="AY206" s="20" t="s">
        <v>177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20" t="s">
        <v>80</v>
      </c>
      <c r="BK206" s="229">
        <f>ROUND(I206*H206,2)</f>
        <v>0</v>
      </c>
      <c r="BL206" s="20" t="s">
        <v>184</v>
      </c>
      <c r="BM206" s="228" t="s">
        <v>706</v>
      </c>
    </row>
    <row r="207" s="2" customFormat="1">
      <c r="A207" s="41"/>
      <c r="B207" s="42"/>
      <c r="C207" s="43"/>
      <c r="D207" s="230" t="s">
        <v>186</v>
      </c>
      <c r="E207" s="43"/>
      <c r="F207" s="231" t="s">
        <v>1618</v>
      </c>
      <c r="G207" s="43"/>
      <c r="H207" s="43"/>
      <c r="I207" s="232"/>
      <c r="J207" s="43"/>
      <c r="K207" s="43"/>
      <c r="L207" s="47"/>
      <c r="M207" s="233"/>
      <c r="N207" s="23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186</v>
      </c>
      <c r="AU207" s="20" t="s">
        <v>80</v>
      </c>
    </row>
    <row r="208" s="2" customFormat="1" ht="16.5" customHeight="1">
      <c r="A208" s="41"/>
      <c r="B208" s="42"/>
      <c r="C208" s="217" t="s">
        <v>459</v>
      </c>
      <c r="D208" s="217" t="s">
        <v>179</v>
      </c>
      <c r="E208" s="218" t="s">
        <v>1619</v>
      </c>
      <c r="F208" s="219" t="s">
        <v>1620</v>
      </c>
      <c r="G208" s="220" t="s">
        <v>380</v>
      </c>
      <c r="H208" s="221">
        <v>24</v>
      </c>
      <c r="I208" s="222"/>
      <c r="J208" s="223">
        <f>ROUND(I208*H208,2)</f>
        <v>0</v>
      </c>
      <c r="K208" s="219" t="s">
        <v>19</v>
      </c>
      <c r="L208" s="47"/>
      <c r="M208" s="224" t="s">
        <v>19</v>
      </c>
      <c r="N208" s="225" t="s">
        <v>43</v>
      </c>
      <c r="O208" s="87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8" t="s">
        <v>184</v>
      </c>
      <c r="AT208" s="228" t="s">
        <v>179</v>
      </c>
      <c r="AU208" s="228" t="s">
        <v>80</v>
      </c>
      <c r="AY208" s="20" t="s">
        <v>177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20" t="s">
        <v>80</v>
      </c>
      <c r="BK208" s="229">
        <f>ROUND(I208*H208,2)</f>
        <v>0</v>
      </c>
      <c r="BL208" s="20" t="s">
        <v>184</v>
      </c>
      <c r="BM208" s="228" t="s">
        <v>717</v>
      </c>
    </row>
    <row r="209" s="2" customFormat="1">
      <c r="A209" s="41"/>
      <c r="B209" s="42"/>
      <c r="C209" s="43"/>
      <c r="D209" s="230" t="s">
        <v>186</v>
      </c>
      <c r="E209" s="43"/>
      <c r="F209" s="231" t="s">
        <v>1620</v>
      </c>
      <c r="G209" s="43"/>
      <c r="H209" s="43"/>
      <c r="I209" s="232"/>
      <c r="J209" s="43"/>
      <c r="K209" s="43"/>
      <c r="L209" s="47"/>
      <c r="M209" s="233"/>
      <c r="N209" s="23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186</v>
      </c>
      <c r="AU209" s="20" t="s">
        <v>80</v>
      </c>
    </row>
    <row r="210" s="2" customFormat="1" ht="16.5" customHeight="1">
      <c r="A210" s="41"/>
      <c r="B210" s="42"/>
      <c r="C210" s="217" t="s">
        <v>464</v>
      </c>
      <c r="D210" s="217" t="s">
        <v>179</v>
      </c>
      <c r="E210" s="218" t="s">
        <v>1621</v>
      </c>
      <c r="F210" s="219" t="s">
        <v>1622</v>
      </c>
      <c r="G210" s="220" t="s">
        <v>1496</v>
      </c>
      <c r="H210" s="221">
        <v>1</v>
      </c>
      <c r="I210" s="222"/>
      <c r="J210" s="223">
        <f>ROUND(I210*H210,2)</f>
        <v>0</v>
      </c>
      <c r="K210" s="219" t="s">
        <v>19</v>
      </c>
      <c r="L210" s="47"/>
      <c r="M210" s="224" t="s">
        <v>19</v>
      </c>
      <c r="N210" s="225" t="s">
        <v>43</v>
      </c>
      <c r="O210" s="87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8" t="s">
        <v>184</v>
      </c>
      <c r="AT210" s="228" t="s">
        <v>179</v>
      </c>
      <c r="AU210" s="228" t="s">
        <v>80</v>
      </c>
      <c r="AY210" s="20" t="s">
        <v>177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20" t="s">
        <v>80</v>
      </c>
      <c r="BK210" s="229">
        <f>ROUND(I210*H210,2)</f>
        <v>0</v>
      </c>
      <c r="BL210" s="20" t="s">
        <v>184</v>
      </c>
      <c r="BM210" s="228" t="s">
        <v>726</v>
      </c>
    </row>
    <row r="211" s="2" customFormat="1">
      <c r="A211" s="41"/>
      <c r="B211" s="42"/>
      <c r="C211" s="43"/>
      <c r="D211" s="230" t="s">
        <v>186</v>
      </c>
      <c r="E211" s="43"/>
      <c r="F211" s="231" t="s">
        <v>1622</v>
      </c>
      <c r="G211" s="43"/>
      <c r="H211" s="43"/>
      <c r="I211" s="232"/>
      <c r="J211" s="43"/>
      <c r="K211" s="43"/>
      <c r="L211" s="47"/>
      <c r="M211" s="233"/>
      <c r="N211" s="23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186</v>
      </c>
      <c r="AU211" s="20" t="s">
        <v>80</v>
      </c>
    </row>
    <row r="212" s="2" customFormat="1" ht="16.5" customHeight="1">
      <c r="A212" s="41"/>
      <c r="B212" s="42"/>
      <c r="C212" s="217" t="s">
        <v>469</v>
      </c>
      <c r="D212" s="217" t="s">
        <v>179</v>
      </c>
      <c r="E212" s="218" t="s">
        <v>1623</v>
      </c>
      <c r="F212" s="219" t="s">
        <v>1624</v>
      </c>
      <c r="G212" s="220" t="s">
        <v>1496</v>
      </c>
      <c r="H212" s="221">
        <v>1</v>
      </c>
      <c r="I212" s="222"/>
      <c r="J212" s="223">
        <f>ROUND(I212*H212,2)</f>
        <v>0</v>
      </c>
      <c r="K212" s="219" t="s">
        <v>19</v>
      </c>
      <c r="L212" s="47"/>
      <c r="M212" s="224" t="s">
        <v>19</v>
      </c>
      <c r="N212" s="225" t="s">
        <v>43</v>
      </c>
      <c r="O212" s="87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8" t="s">
        <v>184</v>
      </c>
      <c r="AT212" s="228" t="s">
        <v>179</v>
      </c>
      <c r="AU212" s="228" t="s">
        <v>80</v>
      </c>
      <c r="AY212" s="20" t="s">
        <v>177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20" t="s">
        <v>80</v>
      </c>
      <c r="BK212" s="229">
        <f>ROUND(I212*H212,2)</f>
        <v>0</v>
      </c>
      <c r="BL212" s="20" t="s">
        <v>184</v>
      </c>
      <c r="BM212" s="228" t="s">
        <v>737</v>
      </c>
    </row>
    <row r="213" s="2" customFormat="1">
      <c r="A213" s="41"/>
      <c r="B213" s="42"/>
      <c r="C213" s="43"/>
      <c r="D213" s="230" t="s">
        <v>186</v>
      </c>
      <c r="E213" s="43"/>
      <c r="F213" s="231" t="s">
        <v>1624</v>
      </c>
      <c r="G213" s="43"/>
      <c r="H213" s="43"/>
      <c r="I213" s="232"/>
      <c r="J213" s="43"/>
      <c r="K213" s="43"/>
      <c r="L213" s="47"/>
      <c r="M213" s="233"/>
      <c r="N213" s="23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186</v>
      </c>
      <c r="AU213" s="20" t="s">
        <v>80</v>
      </c>
    </row>
    <row r="214" s="2" customFormat="1" ht="16.5" customHeight="1">
      <c r="A214" s="41"/>
      <c r="B214" s="42"/>
      <c r="C214" s="217" t="s">
        <v>325</v>
      </c>
      <c r="D214" s="217" t="s">
        <v>179</v>
      </c>
      <c r="E214" s="218" t="s">
        <v>1625</v>
      </c>
      <c r="F214" s="219" t="s">
        <v>1626</v>
      </c>
      <c r="G214" s="220" t="s">
        <v>1496</v>
      </c>
      <c r="H214" s="221">
        <v>1</v>
      </c>
      <c r="I214" s="222"/>
      <c r="J214" s="223">
        <f>ROUND(I214*H214,2)</f>
        <v>0</v>
      </c>
      <c r="K214" s="219" t="s">
        <v>19</v>
      </c>
      <c r="L214" s="47"/>
      <c r="M214" s="224" t="s">
        <v>19</v>
      </c>
      <c r="N214" s="225" t="s">
        <v>43</v>
      </c>
      <c r="O214" s="87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8" t="s">
        <v>184</v>
      </c>
      <c r="AT214" s="228" t="s">
        <v>179</v>
      </c>
      <c r="AU214" s="228" t="s">
        <v>80</v>
      </c>
      <c r="AY214" s="20" t="s">
        <v>177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20" t="s">
        <v>80</v>
      </c>
      <c r="BK214" s="229">
        <f>ROUND(I214*H214,2)</f>
        <v>0</v>
      </c>
      <c r="BL214" s="20" t="s">
        <v>184</v>
      </c>
      <c r="BM214" s="228" t="s">
        <v>750</v>
      </c>
    </row>
    <row r="215" s="2" customFormat="1">
      <c r="A215" s="41"/>
      <c r="B215" s="42"/>
      <c r="C215" s="43"/>
      <c r="D215" s="230" t="s">
        <v>186</v>
      </c>
      <c r="E215" s="43"/>
      <c r="F215" s="231" t="s">
        <v>1626</v>
      </c>
      <c r="G215" s="43"/>
      <c r="H215" s="43"/>
      <c r="I215" s="232"/>
      <c r="J215" s="43"/>
      <c r="K215" s="43"/>
      <c r="L215" s="47"/>
      <c r="M215" s="233"/>
      <c r="N215" s="23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186</v>
      </c>
      <c r="AU215" s="20" t="s">
        <v>80</v>
      </c>
    </row>
    <row r="216" s="2" customFormat="1" ht="16.5" customHeight="1">
      <c r="A216" s="41"/>
      <c r="B216" s="42"/>
      <c r="C216" s="217" t="s">
        <v>485</v>
      </c>
      <c r="D216" s="217" t="s">
        <v>179</v>
      </c>
      <c r="E216" s="218" t="s">
        <v>1627</v>
      </c>
      <c r="F216" s="219" t="s">
        <v>1628</v>
      </c>
      <c r="G216" s="220" t="s">
        <v>1496</v>
      </c>
      <c r="H216" s="221">
        <v>1</v>
      </c>
      <c r="I216" s="222"/>
      <c r="J216" s="223">
        <f>ROUND(I216*H216,2)</f>
        <v>0</v>
      </c>
      <c r="K216" s="219" t="s">
        <v>19</v>
      </c>
      <c r="L216" s="47"/>
      <c r="M216" s="224" t="s">
        <v>19</v>
      </c>
      <c r="N216" s="225" t="s">
        <v>43</v>
      </c>
      <c r="O216" s="87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8" t="s">
        <v>184</v>
      </c>
      <c r="AT216" s="228" t="s">
        <v>179</v>
      </c>
      <c r="AU216" s="228" t="s">
        <v>80</v>
      </c>
      <c r="AY216" s="20" t="s">
        <v>177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20" t="s">
        <v>80</v>
      </c>
      <c r="BK216" s="229">
        <f>ROUND(I216*H216,2)</f>
        <v>0</v>
      </c>
      <c r="BL216" s="20" t="s">
        <v>184</v>
      </c>
      <c r="BM216" s="228" t="s">
        <v>762</v>
      </c>
    </row>
    <row r="217" s="2" customFormat="1">
      <c r="A217" s="41"/>
      <c r="B217" s="42"/>
      <c r="C217" s="43"/>
      <c r="D217" s="230" t="s">
        <v>186</v>
      </c>
      <c r="E217" s="43"/>
      <c r="F217" s="231" t="s">
        <v>1628</v>
      </c>
      <c r="G217" s="43"/>
      <c r="H217" s="43"/>
      <c r="I217" s="232"/>
      <c r="J217" s="43"/>
      <c r="K217" s="43"/>
      <c r="L217" s="47"/>
      <c r="M217" s="233"/>
      <c r="N217" s="23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186</v>
      </c>
      <c r="AU217" s="20" t="s">
        <v>80</v>
      </c>
    </row>
    <row r="218" s="2" customFormat="1" ht="16.5" customHeight="1">
      <c r="A218" s="41"/>
      <c r="B218" s="42"/>
      <c r="C218" s="217" t="s">
        <v>330</v>
      </c>
      <c r="D218" s="217" t="s">
        <v>179</v>
      </c>
      <c r="E218" s="218" t="s">
        <v>1629</v>
      </c>
      <c r="F218" s="219" t="s">
        <v>1630</v>
      </c>
      <c r="G218" s="220" t="s">
        <v>1496</v>
      </c>
      <c r="H218" s="221">
        <v>1</v>
      </c>
      <c r="I218" s="222"/>
      <c r="J218" s="223">
        <f>ROUND(I218*H218,2)</f>
        <v>0</v>
      </c>
      <c r="K218" s="219" t="s">
        <v>19</v>
      </c>
      <c r="L218" s="47"/>
      <c r="M218" s="224" t="s">
        <v>19</v>
      </c>
      <c r="N218" s="225" t="s">
        <v>43</v>
      </c>
      <c r="O218" s="87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8" t="s">
        <v>184</v>
      </c>
      <c r="AT218" s="228" t="s">
        <v>179</v>
      </c>
      <c r="AU218" s="228" t="s">
        <v>80</v>
      </c>
      <c r="AY218" s="20" t="s">
        <v>177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20" t="s">
        <v>80</v>
      </c>
      <c r="BK218" s="229">
        <f>ROUND(I218*H218,2)</f>
        <v>0</v>
      </c>
      <c r="BL218" s="20" t="s">
        <v>184</v>
      </c>
      <c r="BM218" s="228" t="s">
        <v>773</v>
      </c>
    </row>
    <row r="219" s="2" customFormat="1">
      <c r="A219" s="41"/>
      <c r="B219" s="42"/>
      <c r="C219" s="43"/>
      <c r="D219" s="230" t="s">
        <v>186</v>
      </c>
      <c r="E219" s="43"/>
      <c r="F219" s="231" t="s">
        <v>1630</v>
      </c>
      <c r="G219" s="43"/>
      <c r="H219" s="43"/>
      <c r="I219" s="232"/>
      <c r="J219" s="43"/>
      <c r="K219" s="43"/>
      <c r="L219" s="47"/>
      <c r="M219" s="233"/>
      <c r="N219" s="23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186</v>
      </c>
      <c r="AU219" s="20" t="s">
        <v>80</v>
      </c>
    </row>
    <row r="220" s="2" customFormat="1">
      <c r="A220" s="41"/>
      <c r="B220" s="42"/>
      <c r="C220" s="217" t="s">
        <v>494</v>
      </c>
      <c r="D220" s="217" t="s">
        <v>179</v>
      </c>
      <c r="E220" s="218" t="s">
        <v>1631</v>
      </c>
      <c r="F220" s="219" t="s">
        <v>1632</v>
      </c>
      <c r="G220" s="220" t="s">
        <v>1496</v>
      </c>
      <c r="H220" s="221">
        <v>40</v>
      </c>
      <c r="I220" s="222"/>
      <c r="J220" s="223">
        <f>ROUND(I220*H220,2)</f>
        <v>0</v>
      </c>
      <c r="K220" s="219" t="s">
        <v>19</v>
      </c>
      <c r="L220" s="47"/>
      <c r="M220" s="224" t="s">
        <v>19</v>
      </c>
      <c r="N220" s="225" t="s">
        <v>43</v>
      </c>
      <c r="O220" s="87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8" t="s">
        <v>184</v>
      </c>
      <c r="AT220" s="228" t="s">
        <v>179</v>
      </c>
      <c r="AU220" s="228" t="s">
        <v>80</v>
      </c>
      <c r="AY220" s="20" t="s">
        <v>177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20" t="s">
        <v>80</v>
      </c>
      <c r="BK220" s="229">
        <f>ROUND(I220*H220,2)</f>
        <v>0</v>
      </c>
      <c r="BL220" s="20" t="s">
        <v>184</v>
      </c>
      <c r="BM220" s="228" t="s">
        <v>785</v>
      </c>
    </row>
    <row r="221" s="2" customFormat="1">
      <c r="A221" s="41"/>
      <c r="B221" s="42"/>
      <c r="C221" s="43"/>
      <c r="D221" s="230" t="s">
        <v>186</v>
      </c>
      <c r="E221" s="43"/>
      <c r="F221" s="231" t="s">
        <v>1632</v>
      </c>
      <c r="G221" s="43"/>
      <c r="H221" s="43"/>
      <c r="I221" s="232"/>
      <c r="J221" s="43"/>
      <c r="K221" s="43"/>
      <c r="L221" s="47"/>
      <c r="M221" s="233"/>
      <c r="N221" s="23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186</v>
      </c>
      <c r="AU221" s="20" t="s">
        <v>80</v>
      </c>
    </row>
    <row r="222" s="2" customFormat="1" ht="16.5" customHeight="1">
      <c r="A222" s="41"/>
      <c r="B222" s="42"/>
      <c r="C222" s="217" t="s">
        <v>335</v>
      </c>
      <c r="D222" s="217" t="s">
        <v>179</v>
      </c>
      <c r="E222" s="218" t="s">
        <v>1633</v>
      </c>
      <c r="F222" s="219" t="s">
        <v>1634</v>
      </c>
      <c r="G222" s="220" t="s">
        <v>1496</v>
      </c>
      <c r="H222" s="221">
        <v>2</v>
      </c>
      <c r="I222" s="222"/>
      <c r="J222" s="223">
        <f>ROUND(I222*H222,2)</f>
        <v>0</v>
      </c>
      <c r="K222" s="219" t="s">
        <v>19</v>
      </c>
      <c r="L222" s="47"/>
      <c r="M222" s="224" t="s">
        <v>19</v>
      </c>
      <c r="N222" s="225" t="s">
        <v>43</v>
      </c>
      <c r="O222" s="87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8" t="s">
        <v>184</v>
      </c>
      <c r="AT222" s="228" t="s">
        <v>179</v>
      </c>
      <c r="AU222" s="228" t="s">
        <v>80</v>
      </c>
      <c r="AY222" s="20" t="s">
        <v>177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20" t="s">
        <v>80</v>
      </c>
      <c r="BK222" s="229">
        <f>ROUND(I222*H222,2)</f>
        <v>0</v>
      </c>
      <c r="BL222" s="20" t="s">
        <v>184</v>
      </c>
      <c r="BM222" s="228" t="s">
        <v>799</v>
      </c>
    </row>
    <row r="223" s="2" customFormat="1">
      <c r="A223" s="41"/>
      <c r="B223" s="42"/>
      <c r="C223" s="43"/>
      <c r="D223" s="230" t="s">
        <v>186</v>
      </c>
      <c r="E223" s="43"/>
      <c r="F223" s="231" t="s">
        <v>1634</v>
      </c>
      <c r="G223" s="43"/>
      <c r="H223" s="43"/>
      <c r="I223" s="232"/>
      <c r="J223" s="43"/>
      <c r="K223" s="43"/>
      <c r="L223" s="47"/>
      <c r="M223" s="233"/>
      <c r="N223" s="23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186</v>
      </c>
      <c r="AU223" s="20" t="s">
        <v>80</v>
      </c>
    </row>
    <row r="224" s="2" customFormat="1" ht="16.5" customHeight="1">
      <c r="A224" s="41"/>
      <c r="B224" s="42"/>
      <c r="C224" s="217" t="s">
        <v>503</v>
      </c>
      <c r="D224" s="217" t="s">
        <v>179</v>
      </c>
      <c r="E224" s="218" t="s">
        <v>1635</v>
      </c>
      <c r="F224" s="219" t="s">
        <v>1636</v>
      </c>
      <c r="G224" s="220" t="s">
        <v>1496</v>
      </c>
      <c r="H224" s="221">
        <v>1</v>
      </c>
      <c r="I224" s="222"/>
      <c r="J224" s="223">
        <f>ROUND(I224*H224,2)</f>
        <v>0</v>
      </c>
      <c r="K224" s="219" t="s">
        <v>19</v>
      </c>
      <c r="L224" s="47"/>
      <c r="M224" s="224" t="s">
        <v>19</v>
      </c>
      <c r="N224" s="225" t="s">
        <v>43</v>
      </c>
      <c r="O224" s="87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8" t="s">
        <v>184</v>
      </c>
      <c r="AT224" s="228" t="s">
        <v>179</v>
      </c>
      <c r="AU224" s="228" t="s">
        <v>80</v>
      </c>
      <c r="AY224" s="20" t="s">
        <v>177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20" t="s">
        <v>80</v>
      </c>
      <c r="BK224" s="229">
        <f>ROUND(I224*H224,2)</f>
        <v>0</v>
      </c>
      <c r="BL224" s="20" t="s">
        <v>184</v>
      </c>
      <c r="BM224" s="228" t="s">
        <v>809</v>
      </c>
    </row>
    <row r="225" s="2" customFormat="1">
      <c r="A225" s="41"/>
      <c r="B225" s="42"/>
      <c r="C225" s="43"/>
      <c r="D225" s="230" t="s">
        <v>186</v>
      </c>
      <c r="E225" s="43"/>
      <c r="F225" s="231" t="s">
        <v>1636</v>
      </c>
      <c r="G225" s="43"/>
      <c r="H225" s="43"/>
      <c r="I225" s="232"/>
      <c r="J225" s="43"/>
      <c r="K225" s="43"/>
      <c r="L225" s="47"/>
      <c r="M225" s="302"/>
      <c r="N225" s="303"/>
      <c r="O225" s="304"/>
      <c r="P225" s="304"/>
      <c r="Q225" s="304"/>
      <c r="R225" s="304"/>
      <c r="S225" s="304"/>
      <c r="T225" s="305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186</v>
      </c>
      <c r="AU225" s="20" t="s">
        <v>80</v>
      </c>
    </row>
    <row r="226" s="2" customFormat="1" ht="6.96" customHeight="1">
      <c r="A226" s="41"/>
      <c r="B226" s="62"/>
      <c r="C226" s="63"/>
      <c r="D226" s="63"/>
      <c r="E226" s="63"/>
      <c r="F226" s="63"/>
      <c r="G226" s="63"/>
      <c r="H226" s="63"/>
      <c r="I226" s="63"/>
      <c r="J226" s="63"/>
      <c r="K226" s="63"/>
      <c r="L226" s="47"/>
      <c r="M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</row>
  </sheetData>
  <sheetProtection sheet="1" autoFilter="0" formatColumns="0" formatRows="0" objects="1" scenarios="1" spinCount="100000" saltValue="QQnE7E43Klaxqq4lRCT0ssX+47pESXF58fiadB9Cog46wyPVvICizpcbXPMSRZ6JfwofzZbY7EgmGGaqjIEblw==" hashValue="5P3gHKgbT+SRfBoQlNA1XabHsdpZFMe/64Sj2x8M+y55/glGYuI4QJiyUfXPE2wj8gd3NRQzBthixFb8P9QhoQ==" algorithmName="SHA-512" password="CC35"/>
  <autoFilter ref="C88:K2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3"/>
      <c r="AT3" s="20" t="s">
        <v>82</v>
      </c>
    </row>
    <row r="4" s="1" customFormat="1" ht="24.96" customHeight="1">
      <c r="B4" s="23"/>
      <c r="D4" s="145" t="s">
        <v>119</v>
      </c>
      <c r="L4" s="23"/>
      <c r="M4" s="146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7" t="s">
        <v>16</v>
      </c>
      <c r="L6" s="23"/>
    </row>
    <row r="7" s="1" customFormat="1" ht="16.5" customHeight="1">
      <c r="B7" s="23"/>
      <c r="E7" s="148" t="str">
        <f>'Rekapitulace stavby'!K6</f>
        <v>PŘÍSTAVBA DVOU TŘÍD MŠ LAZARETNÍ</v>
      </c>
      <c r="F7" s="147"/>
      <c r="G7" s="147"/>
      <c r="H7" s="147"/>
      <c r="L7" s="23"/>
    </row>
    <row r="8" s="1" customFormat="1" ht="12" customHeight="1">
      <c r="B8" s="23"/>
      <c r="D8" s="147" t="s">
        <v>120</v>
      </c>
      <c r="L8" s="23"/>
    </row>
    <row r="9" s="2" customFormat="1" ht="16.5" customHeight="1">
      <c r="A9" s="41"/>
      <c r="B9" s="47"/>
      <c r="C9" s="41"/>
      <c r="D9" s="41"/>
      <c r="E9" s="148" t="s">
        <v>1486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7" t="s">
        <v>1487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0" t="s">
        <v>1637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7" t="s">
        <v>18</v>
      </c>
      <c r="E13" s="41"/>
      <c r="F13" s="136" t="s">
        <v>19</v>
      </c>
      <c r="G13" s="41"/>
      <c r="H13" s="41"/>
      <c r="I13" s="147" t="s">
        <v>20</v>
      </c>
      <c r="J13" s="136" t="s">
        <v>19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7" t="s">
        <v>21</v>
      </c>
      <c r="E14" s="41"/>
      <c r="F14" s="136" t="s">
        <v>22</v>
      </c>
      <c r="G14" s="41"/>
      <c r="H14" s="41"/>
      <c r="I14" s="147" t="s">
        <v>23</v>
      </c>
      <c r="J14" s="151" t="str">
        <f>'Rekapitulace stavby'!AN8</f>
        <v>15. 6. 2021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7" t="s">
        <v>25</v>
      </c>
      <c r="E16" s="41"/>
      <c r="F16" s="41"/>
      <c r="G16" s="41"/>
      <c r="H16" s="41"/>
      <c r="I16" s="147" t="s">
        <v>26</v>
      </c>
      <c r="J16" s="136" t="s">
        <v>19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7" t="s">
        <v>28</v>
      </c>
      <c r="J17" s="136" t="s">
        <v>19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7" t="s">
        <v>29</v>
      </c>
      <c r="E19" s="41"/>
      <c r="F19" s="41"/>
      <c r="G19" s="41"/>
      <c r="H19" s="41"/>
      <c r="I19" s="147" t="s">
        <v>26</v>
      </c>
      <c r="J19" s="36" t="str">
        <f>'Rekapitulace stavby'!AN13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7" t="s">
        <v>28</v>
      </c>
      <c r="J20" s="36" t="str">
        <f>'Rekapitulace stavby'!AN14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7" t="s">
        <v>31</v>
      </c>
      <c r="E22" s="41"/>
      <c r="F22" s="41"/>
      <c r="G22" s="41"/>
      <c r="H22" s="41"/>
      <c r="I22" s="147" t="s">
        <v>26</v>
      </c>
      <c r="J22" s="136" t="s">
        <v>19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7" t="s">
        <v>28</v>
      </c>
      <c r="J23" s="136" t="s">
        <v>19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7" t="s">
        <v>34</v>
      </c>
      <c r="E25" s="41"/>
      <c r="F25" s="41"/>
      <c r="G25" s="41"/>
      <c r="H25" s="41"/>
      <c r="I25" s="147" t="s">
        <v>26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7" t="s">
        <v>28</v>
      </c>
      <c r="J26" s="136" t="s">
        <v>19</v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7" t="s">
        <v>36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2"/>
      <c r="B29" s="153"/>
      <c r="C29" s="152"/>
      <c r="D29" s="152"/>
      <c r="E29" s="154" t="s">
        <v>37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38</v>
      </c>
      <c r="E32" s="41"/>
      <c r="F32" s="41"/>
      <c r="G32" s="41"/>
      <c r="H32" s="41"/>
      <c r="I32" s="41"/>
      <c r="J32" s="158">
        <f>ROUND(J92,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40</v>
      </c>
      <c r="G34" s="41"/>
      <c r="H34" s="41"/>
      <c r="I34" s="159" t="s">
        <v>39</v>
      </c>
      <c r="J34" s="159" t="s">
        <v>41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60" t="s">
        <v>42</v>
      </c>
      <c r="E35" s="147" t="s">
        <v>43</v>
      </c>
      <c r="F35" s="161">
        <f>ROUND((SUM(BE92:BE266)),  2)</f>
        <v>0</v>
      </c>
      <c r="G35" s="41"/>
      <c r="H35" s="41"/>
      <c r="I35" s="162">
        <v>0.20999999999999999</v>
      </c>
      <c r="J35" s="161">
        <f>ROUND(((SUM(BE92:BE266))*I35),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7" t="s">
        <v>44</v>
      </c>
      <c r="F36" s="161">
        <f>ROUND((SUM(BF92:BF266)),  2)</f>
        <v>0</v>
      </c>
      <c r="G36" s="41"/>
      <c r="H36" s="41"/>
      <c r="I36" s="162">
        <v>0.14999999999999999</v>
      </c>
      <c r="J36" s="161">
        <f>ROUND(((SUM(BF92:BF266))*I36),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7" t="s">
        <v>45</v>
      </c>
      <c r="F37" s="161">
        <f>ROUND((SUM(BG92:BG266)),  2)</f>
        <v>0</v>
      </c>
      <c r="G37" s="41"/>
      <c r="H37" s="41"/>
      <c r="I37" s="162">
        <v>0.20999999999999999</v>
      </c>
      <c r="J37" s="161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7" t="s">
        <v>46</v>
      </c>
      <c r="F38" s="161">
        <f>ROUND((SUM(BH92:BH266)),  2)</f>
        <v>0</v>
      </c>
      <c r="G38" s="41"/>
      <c r="H38" s="41"/>
      <c r="I38" s="162">
        <v>0.14999999999999999</v>
      </c>
      <c r="J38" s="161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7" t="s">
        <v>47</v>
      </c>
      <c r="F39" s="161">
        <f>ROUND((SUM(BI92:BI266)),  2)</f>
        <v>0</v>
      </c>
      <c r="G39" s="41"/>
      <c r="H39" s="41"/>
      <c r="I39" s="162">
        <v>0</v>
      </c>
      <c r="J39" s="161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0"/>
      <c r="C42" s="171"/>
      <c r="D42" s="171"/>
      <c r="E42" s="171"/>
      <c r="F42" s="171"/>
      <c r="G42" s="171"/>
      <c r="H42" s="171"/>
      <c r="I42" s="171"/>
      <c r="J42" s="171"/>
      <c r="K42" s="17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122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4" t="str">
        <f>E7</f>
        <v>PŘÍSTAVBA DVOU TŘÍD MŠ LAZARETNÍ</v>
      </c>
      <c r="F50" s="35"/>
      <c r="G50" s="35"/>
      <c r="H50" s="35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4" t="s">
        <v>1486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1487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 xml:space="preserve">D.1.4.b - ZAŘÍZENÍ ZDRAVOTNĚ-TECHNICKÝCH INSTALACÍ 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Lazaretní 25, 312 00 Plzeň</v>
      </c>
      <c r="G56" s="43"/>
      <c r="H56" s="43"/>
      <c r="I56" s="35" t="s">
        <v>23</v>
      </c>
      <c r="J56" s="75" t="str">
        <f>IF(J14="","",J14)</f>
        <v>15. 6. 2021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ZŠ a MŠ Lazaretní 25, Plzeň </v>
      </c>
      <c r="G58" s="43"/>
      <c r="H58" s="43"/>
      <c r="I58" s="35" t="s">
        <v>31</v>
      </c>
      <c r="J58" s="39" t="str">
        <f>E23</f>
        <v>projectstudio8 s.r.o.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Michal Jirka 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123</v>
      </c>
      <c r="D61" s="176"/>
      <c r="E61" s="176"/>
      <c r="F61" s="176"/>
      <c r="G61" s="176"/>
      <c r="H61" s="176"/>
      <c r="I61" s="176"/>
      <c r="J61" s="177" t="s">
        <v>124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70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125</v>
      </c>
    </row>
    <row r="64" s="9" customFormat="1" ht="24.96" customHeight="1">
      <c r="A64" s="9"/>
      <c r="B64" s="179"/>
      <c r="C64" s="180"/>
      <c r="D64" s="181" t="s">
        <v>1638</v>
      </c>
      <c r="E64" s="182"/>
      <c r="F64" s="182"/>
      <c r="G64" s="182"/>
      <c r="H64" s="182"/>
      <c r="I64" s="182"/>
      <c r="J64" s="183">
        <f>J93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9"/>
      <c r="C65" s="180"/>
      <c r="D65" s="181" t="s">
        <v>1639</v>
      </c>
      <c r="E65" s="182"/>
      <c r="F65" s="182"/>
      <c r="G65" s="182"/>
      <c r="H65" s="182"/>
      <c r="I65" s="182"/>
      <c r="J65" s="183">
        <f>J125</f>
        <v>0</v>
      </c>
      <c r="K65" s="180"/>
      <c r="L65" s="18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9"/>
      <c r="C66" s="180"/>
      <c r="D66" s="181" t="s">
        <v>1640</v>
      </c>
      <c r="E66" s="182"/>
      <c r="F66" s="182"/>
      <c r="G66" s="182"/>
      <c r="H66" s="182"/>
      <c r="I66" s="182"/>
      <c r="J66" s="183">
        <f>J128</f>
        <v>0</v>
      </c>
      <c r="K66" s="180"/>
      <c r="L66" s="18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9"/>
      <c r="C67" s="180"/>
      <c r="D67" s="181" t="s">
        <v>1641</v>
      </c>
      <c r="E67" s="182"/>
      <c r="F67" s="182"/>
      <c r="G67" s="182"/>
      <c r="H67" s="182"/>
      <c r="I67" s="182"/>
      <c r="J67" s="183">
        <f>J147</f>
        <v>0</v>
      </c>
      <c r="K67" s="180"/>
      <c r="L67" s="18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9"/>
      <c r="C68" s="180"/>
      <c r="D68" s="181" t="s">
        <v>1642</v>
      </c>
      <c r="E68" s="182"/>
      <c r="F68" s="182"/>
      <c r="G68" s="182"/>
      <c r="H68" s="182"/>
      <c r="I68" s="182"/>
      <c r="J68" s="183">
        <f>J166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9"/>
      <c r="C69" s="180"/>
      <c r="D69" s="181" t="s">
        <v>1643</v>
      </c>
      <c r="E69" s="182"/>
      <c r="F69" s="182"/>
      <c r="G69" s="182"/>
      <c r="H69" s="182"/>
      <c r="I69" s="182"/>
      <c r="J69" s="183">
        <f>J187</f>
        <v>0</v>
      </c>
      <c r="K69" s="180"/>
      <c r="L69" s="18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9"/>
      <c r="C70" s="180"/>
      <c r="D70" s="181" t="s">
        <v>1644</v>
      </c>
      <c r="E70" s="182"/>
      <c r="F70" s="182"/>
      <c r="G70" s="182"/>
      <c r="H70" s="182"/>
      <c r="I70" s="182"/>
      <c r="J70" s="183">
        <f>J212</f>
        <v>0</v>
      </c>
      <c r="K70" s="180"/>
      <c r="L70" s="18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9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162</v>
      </c>
      <c r="D77" s="43"/>
      <c r="E77" s="43"/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74" t="str">
        <f>E7</f>
        <v>PŘÍSTAVBA DVOU TŘÍD MŠ LAZARETNÍ</v>
      </c>
      <c r="F80" s="35"/>
      <c r="G80" s="35"/>
      <c r="H80" s="35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120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1"/>
      <c r="B82" s="42"/>
      <c r="C82" s="43"/>
      <c r="D82" s="43"/>
      <c r="E82" s="174" t="s">
        <v>1486</v>
      </c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1487</v>
      </c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E11</f>
        <v xml:space="preserve">D.1.4.b - ZAŘÍZENÍ ZDRAVOTNĚ-TECHNICKÝCH INSTALACÍ </v>
      </c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F14</f>
        <v>Lazaretní 25, 312 00 Plzeň</v>
      </c>
      <c r="G86" s="43"/>
      <c r="H86" s="43"/>
      <c r="I86" s="35" t="s">
        <v>23</v>
      </c>
      <c r="J86" s="75" t="str">
        <f>IF(J14="","",J14)</f>
        <v>15. 6. 2021</v>
      </c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E17</f>
        <v xml:space="preserve">ZŠ a MŠ Lazaretní 25, Plzeň </v>
      </c>
      <c r="G88" s="43"/>
      <c r="H88" s="43"/>
      <c r="I88" s="35" t="s">
        <v>31</v>
      </c>
      <c r="J88" s="39" t="str">
        <f>E23</f>
        <v>projectstudio8 s.r.o.</v>
      </c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29</v>
      </c>
      <c r="D89" s="43"/>
      <c r="E89" s="43"/>
      <c r="F89" s="30" t="str">
        <f>IF(E20="","",E20)</f>
        <v>Vyplň údaj</v>
      </c>
      <c r="G89" s="43"/>
      <c r="H89" s="43"/>
      <c r="I89" s="35" t="s">
        <v>34</v>
      </c>
      <c r="J89" s="39" t="str">
        <f>E26</f>
        <v xml:space="preserve">Michal Jirka </v>
      </c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90"/>
      <c r="B91" s="191"/>
      <c r="C91" s="192" t="s">
        <v>163</v>
      </c>
      <c r="D91" s="193" t="s">
        <v>57</v>
      </c>
      <c r="E91" s="193" t="s">
        <v>53</v>
      </c>
      <c r="F91" s="193" t="s">
        <v>54</v>
      </c>
      <c r="G91" s="193" t="s">
        <v>164</v>
      </c>
      <c r="H91" s="193" t="s">
        <v>165</v>
      </c>
      <c r="I91" s="193" t="s">
        <v>166</v>
      </c>
      <c r="J91" s="193" t="s">
        <v>124</v>
      </c>
      <c r="K91" s="194" t="s">
        <v>167</v>
      </c>
      <c r="L91" s="195"/>
      <c r="M91" s="95" t="s">
        <v>19</v>
      </c>
      <c r="N91" s="96" t="s">
        <v>42</v>
      </c>
      <c r="O91" s="96" t="s">
        <v>168</v>
      </c>
      <c r="P91" s="96" t="s">
        <v>169</v>
      </c>
      <c r="Q91" s="96" t="s">
        <v>170</v>
      </c>
      <c r="R91" s="96" t="s">
        <v>171</v>
      </c>
      <c r="S91" s="96" t="s">
        <v>172</v>
      </c>
      <c r="T91" s="97" t="s">
        <v>173</v>
      </c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</row>
    <row r="92" s="2" customFormat="1" ht="22.8" customHeight="1">
      <c r="A92" s="41"/>
      <c r="B92" s="42"/>
      <c r="C92" s="102" t="s">
        <v>174</v>
      </c>
      <c r="D92" s="43"/>
      <c r="E92" s="43"/>
      <c r="F92" s="43"/>
      <c r="G92" s="43"/>
      <c r="H92" s="43"/>
      <c r="I92" s="43"/>
      <c r="J92" s="196">
        <f>BK92</f>
        <v>0</v>
      </c>
      <c r="K92" s="43"/>
      <c r="L92" s="47"/>
      <c r="M92" s="98"/>
      <c r="N92" s="197"/>
      <c r="O92" s="99"/>
      <c r="P92" s="198">
        <f>P93+P125+P128+P147+P166+P187+P212</f>
        <v>0</v>
      </c>
      <c r="Q92" s="99"/>
      <c r="R92" s="198">
        <f>R93+R125+R128+R147+R166+R187+R212</f>
        <v>104.81860716870001</v>
      </c>
      <c r="S92" s="99"/>
      <c r="T92" s="199">
        <f>T93+T125+T128+T147+T166+T187+T212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71</v>
      </c>
      <c r="AU92" s="20" t="s">
        <v>125</v>
      </c>
      <c r="BK92" s="200">
        <f>BK93+BK125+BK128+BK147+BK166+BK187+BK212</f>
        <v>0</v>
      </c>
    </row>
    <row r="93" s="12" customFormat="1" ht="25.92" customHeight="1">
      <c r="A93" s="12"/>
      <c r="B93" s="201"/>
      <c r="C93" s="202"/>
      <c r="D93" s="203" t="s">
        <v>71</v>
      </c>
      <c r="E93" s="204" t="s">
        <v>1645</v>
      </c>
      <c r="F93" s="204" t="s">
        <v>1646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SUM(P94:P124)</f>
        <v>0</v>
      </c>
      <c r="Q93" s="209"/>
      <c r="R93" s="210">
        <f>SUM(R94:R124)</f>
        <v>86.685403780000001</v>
      </c>
      <c r="S93" s="209"/>
      <c r="T93" s="211">
        <f>SUM(T94:T124)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80</v>
      </c>
      <c r="AT93" s="213" t="s">
        <v>71</v>
      </c>
      <c r="AU93" s="213" t="s">
        <v>72</v>
      </c>
      <c r="AY93" s="212" t="s">
        <v>177</v>
      </c>
      <c r="BK93" s="214">
        <f>SUM(BK94:BK124)</f>
        <v>0</v>
      </c>
    </row>
    <row r="94" s="2" customFormat="1" ht="21.75" customHeight="1">
      <c r="A94" s="41"/>
      <c r="B94" s="42"/>
      <c r="C94" s="217" t="s">
        <v>80</v>
      </c>
      <c r="D94" s="217" t="s">
        <v>179</v>
      </c>
      <c r="E94" s="218" t="s">
        <v>1647</v>
      </c>
      <c r="F94" s="219" t="s">
        <v>1648</v>
      </c>
      <c r="G94" s="220" t="s">
        <v>222</v>
      </c>
      <c r="H94" s="221">
        <v>103.215</v>
      </c>
      <c r="I94" s="222"/>
      <c r="J94" s="223">
        <f>ROUND(I94*H94,2)</f>
        <v>0</v>
      </c>
      <c r="K94" s="219" t="s">
        <v>183</v>
      </c>
      <c r="L94" s="47"/>
      <c r="M94" s="224" t="s">
        <v>19</v>
      </c>
      <c r="N94" s="225" t="s">
        <v>43</v>
      </c>
      <c r="O94" s="87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8" t="s">
        <v>184</v>
      </c>
      <c r="AT94" s="228" t="s">
        <v>179</v>
      </c>
      <c r="AU94" s="228" t="s">
        <v>80</v>
      </c>
      <c r="AY94" s="20" t="s">
        <v>177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0" t="s">
        <v>80</v>
      </c>
      <c r="BK94" s="229">
        <f>ROUND(I94*H94,2)</f>
        <v>0</v>
      </c>
      <c r="BL94" s="20" t="s">
        <v>184</v>
      </c>
      <c r="BM94" s="228" t="s">
        <v>184</v>
      </c>
    </row>
    <row r="95" s="2" customFormat="1">
      <c r="A95" s="41"/>
      <c r="B95" s="42"/>
      <c r="C95" s="43"/>
      <c r="D95" s="230" t="s">
        <v>186</v>
      </c>
      <c r="E95" s="43"/>
      <c r="F95" s="231" t="s">
        <v>1649</v>
      </c>
      <c r="G95" s="43"/>
      <c r="H95" s="43"/>
      <c r="I95" s="232"/>
      <c r="J95" s="43"/>
      <c r="K95" s="43"/>
      <c r="L95" s="47"/>
      <c r="M95" s="233"/>
      <c r="N95" s="23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186</v>
      </c>
      <c r="AU95" s="20" t="s">
        <v>80</v>
      </c>
    </row>
    <row r="96" s="13" customFormat="1">
      <c r="A96" s="13"/>
      <c r="B96" s="235"/>
      <c r="C96" s="236"/>
      <c r="D96" s="230" t="s">
        <v>188</v>
      </c>
      <c r="E96" s="237" t="s">
        <v>19</v>
      </c>
      <c r="F96" s="238" t="s">
        <v>1650</v>
      </c>
      <c r="G96" s="236"/>
      <c r="H96" s="239">
        <v>103.215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188</v>
      </c>
      <c r="AU96" s="245" t="s">
        <v>80</v>
      </c>
      <c r="AV96" s="13" t="s">
        <v>82</v>
      </c>
      <c r="AW96" s="13" t="s">
        <v>33</v>
      </c>
      <c r="AX96" s="13" t="s">
        <v>80</v>
      </c>
      <c r="AY96" s="245" t="s">
        <v>177</v>
      </c>
    </row>
    <row r="97" s="2" customFormat="1" ht="16.5" customHeight="1">
      <c r="A97" s="41"/>
      <c r="B97" s="42"/>
      <c r="C97" s="217" t="s">
        <v>82</v>
      </c>
      <c r="D97" s="217" t="s">
        <v>179</v>
      </c>
      <c r="E97" s="218" t="s">
        <v>220</v>
      </c>
      <c r="F97" s="219" t="s">
        <v>221</v>
      </c>
      <c r="G97" s="220" t="s">
        <v>222</v>
      </c>
      <c r="H97" s="221">
        <v>12.6</v>
      </c>
      <c r="I97" s="222"/>
      <c r="J97" s="223">
        <f>ROUND(I97*H97,2)</f>
        <v>0</v>
      </c>
      <c r="K97" s="219" t="s">
        <v>183</v>
      </c>
      <c r="L97" s="47"/>
      <c r="M97" s="224" t="s">
        <v>19</v>
      </c>
      <c r="N97" s="225" t="s">
        <v>43</v>
      </c>
      <c r="O97" s="87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8" t="s">
        <v>184</v>
      </c>
      <c r="AT97" s="228" t="s">
        <v>179</v>
      </c>
      <c r="AU97" s="228" t="s">
        <v>80</v>
      </c>
      <c r="AY97" s="20" t="s">
        <v>177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0" t="s">
        <v>80</v>
      </c>
      <c r="BK97" s="229">
        <f>ROUND(I97*H97,2)</f>
        <v>0</v>
      </c>
      <c r="BL97" s="20" t="s">
        <v>184</v>
      </c>
      <c r="BM97" s="228" t="s">
        <v>197</v>
      </c>
    </row>
    <row r="98" s="2" customFormat="1">
      <c r="A98" s="41"/>
      <c r="B98" s="42"/>
      <c r="C98" s="43"/>
      <c r="D98" s="230" t="s">
        <v>186</v>
      </c>
      <c r="E98" s="43"/>
      <c r="F98" s="231" t="s">
        <v>224</v>
      </c>
      <c r="G98" s="43"/>
      <c r="H98" s="43"/>
      <c r="I98" s="232"/>
      <c r="J98" s="43"/>
      <c r="K98" s="43"/>
      <c r="L98" s="47"/>
      <c r="M98" s="233"/>
      <c r="N98" s="23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186</v>
      </c>
      <c r="AU98" s="20" t="s">
        <v>80</v>
      </c>
    </row>
    <row r="99" s="13" customFormat="1">
      <c r="A99" s="13"/>
      <c r="B99" s="235"/>
      <c r="C99" s="236"/>
      <c r="D99" s="230" t="s">
        <v>188</v>
      </c>
      <c r="E99" s="237" t="s">
        <v>19</v>
      </c>
      <c r="F99" s="238" t="s">
        <v>1651</v>
      </c>
      <c r="G99" s="236"/>
      <c r="H99" s="239">
        <v>12.6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188</v>
      </c>
      <c r="AU99" s="245" t="s">
        <v>80</v>
      </c>
      <c r="AV99" s="13" t="s">
        <v>82</v>
      </c>
      <c r="AW99" s="13" t="s">
        <v>33</v>
      </c>
      <c r="AX99" s="13" t="s">
        <v>80</v>
      </c>
      <c r="AY99" s="245" t="s">
        <v>177</v>
      </c>
    </row>
    <row r="100" s="2" customFormat="1" ht="16.5" customHeight="1">
      <c r="A100" s="41"/>
      <c r="B100" s="42"/>
      <c r="C100" s="217" t="s">
        <v>101</v>
      </c>
      <c r="D100" s="217" t="s">
        <v>179</v>
      </c>
      <c r="E100" s="218" t="s">
        <v>1652</v>
      </c>
      <c r="F100" s="219" t="s">
        <v>231</v>
      </c>
      <c r="G100" s="220" t="s">
        <v>222</v>
      </c>
      <c r="H100" s="221">
        <v>48</v>
      </c>
      <c r="I100" s="222"/>
      <c r="J100" s="223">
        <f>ROUND(I100*H100,2)</f>
        <v>0</v>
      </c>
      <c r="K100" s="219" t="s">
        <v>183</v>
      </c>
      <c r="L100" s="47"/>
      <c r="M100" s="224" t="s">
        <v>19</v>
      </c>
      <c r="N100" s="225" t="s">
        <v>43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184</v>
      </c>
      <c r="AT100" s="228" t="s">
        <v>179</v>
      </c>
      <c r="AU100" s="228" t="s">
        <v>80</v>
      </c>
      <c r="AY100" s="20" t="s">
        <v>177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80</v>
      </c>
      <c r="BK100" s="229">
        <f>ROUND(I100*H100,2)</f>
        <v>0</v>
      </c>
      <c r="BL100" s="20" t="s">
        <v>184</v>
      </c>
      <c r="BM100" s="228" t="s">
        <v>200</v>
      </c>
    </row>
    <row r="101" s="2" customFormat="1">
      <c r="A101" s="41"/>
      <c r="B101" s="42"/>
      <c r="C101" s="43"/>
      <c r="D101" s="230" t="s">
        <v>186</v>
      </c>
      <c r="E101" s="43"/>
      <c r="F101" s="231" t="s">
        <v>233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186</v>
      </c>
      <c r="AU101" s="20" t="s">
        <v>80</v>
      </c>
    </row>
    <row r="102" s="2" customFormat="1" ht="16.5" customHeight="1">
      <c r="A102" s="41"/>
      <c r="B102" s="42"/>
      <c r="C102" s="217" t="s">
        <v>184</v>
      </c>
      <c r="D102" s="217" t="s">
        <v>179</v>
      </c>
      <c r="E102" s="218" t="s">
        <v>1653</v>
      </c>
      <c r="F102" s="219" t="s">
        <v>1654</v>
      </c>
      <c r="G102" s="220" t="s">
        <v>222</v>
      </c>
      <c r="H102" s="221">
        <v>10</v>
      </c>
      <c r="I102" s="222"/>
      <c r="J102" s="223">
        <f>ROUND(I102*H102,2)</f>
        <v>0</v>
      </c>
      <c r="K102" s="219" t="s">
        <v>183</v>
      </c>
      <c r="L102" s="47"/>
      <c r="M102" s="224" t="s">
        <v>19</v>
      </c>
      <c r="N102" s="225" t="s">
        <v>43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184</v>
      </c>
      <c r="AT102" s="228" t="s">
        <v>179</v>
      </c>
      <c r="AU102" s="228" t="s">
        <v>80</v>
      </c>
      <c r="AY102" s="20" t="s">
        <v>177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0" t="s">
        <v>80</v>
      </c>
      <c r="BK102" s="229">
        <f>ROUND(I102*H102,2)</f>
        <v>0</v>
      </c>
      <c r="BL102" s="20" t="s">
        <v>184</v>
      </c>
      <c r="BM102" s="228" t="s">
        <v>234</v>
      </c>
    </row>
    <row r="103" s="2" customFormat="1">
      <c r="A103" s="41"/>
      <c r="B103" s="42"/>
      <c r="C103" s="43"/>
      <c r="D103" s="230" t="s">
        <v>186</v>
      </c>
      <c r="E103" s="43"/>
      <c r="F103" s="231" t="s">
        <v>1655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186</v>
      </c>
      <c r="AU103" s="20" t="s">
        <v>80</v>
      </c>
    </row>
    <row r="104" s="2" customFormat="1" ht="16.5" customHeight="1">
      <c r="A104" s="41"/>
      <c r="B104" s="42"/>
      <c r="C104" s="217" t="s">
        <v>201</v>
      </c>
      <c r="D104" s="217" t="s">
        <v>179</v>
      </c>
      <c r="E104" s="218" t="s">
        <v>1656</v>
      </c>
      <c r="F104" s="219" t="s">
        <v>1657</v>
      </c>
      <c r="G104" s="220" t="s">
        <v>222</v>
      </c>
      <c r="H104" s="221">
        <v>27.300000000000001</v>
      </c>
      <c r="I104" s="222"/>
      <c r="J104" s="223">
        <f>ROUND(I104*H104,2)</f>
        <v>0</v>
      </c>
      <c r="K104" s="219" t="s">
        <v>183</v>
      </c>
      <c r="L104" s="47"/>
      <c r="M104" s="224" t="s">
        <v>19</v>
      </c>
      <c r="N104" s="225" t="s">
        <v>43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184</v>
      </c>
      <c r="AT104" s="228" t="s">
        <v>179</v>
      </c>
      <c r="AU104" s="228" t="s">
        <v>80</v>
      </c>
      <c r="AY104" s="20" t="s">
        <v>177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80</v>
      </c>
      <c r="BK104" s="229">
        <f>ROUND(I104*H104,2)</f>
        <v>0</v>
      </c>
      <c r="BL104" s="20" t="s">
        <v>184</v>
      </c>
      <c r="BM104" s="228" t="s">
        <v>214</v>
      </c>
    </row>
    <row r="105" s="2" customFormat="1">
      <c r="A105" s="41"/>
      <c r="B105" s="42"/>
      <c r="C105" s="43"/>
      <c r="D105" s="230" t="s">
        <v>186</v>
      </c>
      <c r="E105" s="43"/>
      <c r="F105" s="231" t="s">
        <v>1658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186</v>
      </c>
      <c r="AU105" s="20" t="s">
        <v>80</v>
      </c>
    </row>
    <row r="106" s="2" customFormat="1" ht="16.5" customHeight="1">
      <c r="A106" s="41"/>
      <c r="B106" s="42"/>
      <c r="C106" s="217" t="s">
        <v>206</v>
      </c>
      <c r="D106" s="217" t="s">
        <v>179</v>
      </c>
      <c r="E106" s="218" t="s">
        <v>1659</v>
      </c>
      <c r="F106" s="219" t="s">
        <v>1660</v>
      </c>
      <c r="G106" s="220" t="s">
        <v>182</v>
      </c>
      <c r="H106" s="221">
        <v>78</v>
      </c>
      <c r="I106" s="222"/>
      <c r="J106" s="223">
        <f>ROUND(I106*H106,2)</f>
        <v>0</v>
      </c>
      <c r="K106" s="219" t="s">
        <v>183</v>
      </c>
      <c r="L106" s="47"/>
      <c r="M106" s="224" t="s">
        <v>19</v>
      </c>
      <c r="N106" s="225" t="s">
        <v>43</v>
      </c>
      <c r="O106" s="87"/>
      <c r="P106" s="226">
        <f>O106*H106</f>
        <v>0</v>
      </c>
      <c r="Q106" s="226">
        <v>0.00083850999999999999</v>
      </c>
      <c r="R106" s="226">
        <f>Q106*H106</f>
        <v>0.065403779999999995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184</v>
      </c>
      <c r="AT106" s="228" t="s">
        <v>179</v>
      </c>
      <c r="AU106" s="228" t="s">
        <v>80</v>
      </c>
      <c r="AY106" s="20" t="s">
        <v>177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0" t="s">
        <v>80</v>
      </c>
      <c r="BK106" s="229">
        <f>ROUND(I106*H106,2)</f>
        <v>0</v>
      </c>
      <c r="BL106" s="20" t="s">
        <v>184</v>
      </c>
      <c r="BM106" s="228" t="s">
        <v>217</v>
      </c>
    </row>
    <row r="107" s="2" customFormat="1">
      <c r="A107" s="41"/>
      <c r="B107" s="42"/>
      <c r="C107" s="43"/>
      <c r="D107" s="230" t="s">
        <v>186</v>
      </c>
      <c r="E107" s="43"/>
      <c r="F107" s="231" t="s">
        <v>1661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186</v>
      </c>
      <c r="AU107" s="20" t="s">
        <v>80</v>
      </c>
    </row>
    <row r="108" s="13" customFormat="1">
      <c r="A108" s="13"/>
      <c r="B108" s="235"/>
      <c r="C108" s="236"/>
      <c r="D108" s="230" t="s">
        <v>188</v>
      </c>
      <c r="E108" s="237" t="s">
        <v>19</v>
      </c>
      <c r="F108" s="238" t="s">
        <v>1662</v>
      </c>
      <c r="G108" s="236"/>
      <c r="H108" s="239">
        <v>78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188</v>
      </c>
      <c r="AU108" s="245" t="s">
        <v>80</v>
      </c>
      <c r="AV108" s="13" t="s">
        <v>82</v>
      </c>
      <c r="AW108" s="13" t="s">
        <v>33</v>
      </c>
      <c r="AX108" s="13" t="s">
        <v>80</v>
      </c>
      <c r="AY108" s="245" t="s">
        <v>177</v>
      </c>
    </row>
    <row r="109" s="2" customFormat="1" ht="16.5" customHeight="1">
      <c r="A109" s="41"/>
      <c r="B109" s="42"/>
      <c r="C109" s="217" t="s">
        <v>211</v>
      </c>
      <c r="D109" s="217" t="s">
        <v>179</v>
      </c>
      <c r="E109" s="218" t="s">
        <v>1663</v>
      </c>
      <c r="F109" s="219" t="s">
        <v>1664</v>
      </c>
      <c r="G109" s="220" t="s">
        <v>182</v>
      </c>
      <c r="H109" s="221">
        <v>78</v>
      </c>
      <c r="I109" s="222"/>
      <c r="J109" s="223">
        <f>ROUND(I109*H109,2)</f>
        <v>0</v>
      </c>
      <c r="K109" s="219" t="s">
        <v>183</v>
      </c>
      <c r="L109" s="47"/>
      <c r="M109" s="224" t="s">
        <v>19</v>
      </c>
      <c r="N109" s="225" t="s">
        <v>43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184</v>
      </c>
      <c r="AT109" s="228" t="s">
        <v>179</v>
      </c>
      <c r="AU109" s="228" t="s">
        <v>80</v>
      </c>
      <c r="AY109" s="20" t="s">
        <v>177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0" t="s">
        <v>80</v>
      </c>
      <c r="BK109" s="229">
        <f>ROUND(I109*H109,2)</f>
        <v>0</v>
      </c>
      <c r="BL109" s="20" t="s">
        <v>184</v>
      </c>
      <c r="BM109" s="228" t="s">
        <v>223</v>
      </c>
    </row>
    <row r="110" s="2" customFormat="1">
      <c r="A110" s="41"/>
      <c r="B110" s="42"/>
      <c r="C110" s="43"/>
      <c r="D110" s="230" t="s">
        <v>186</v>
      </c>
      <c r="E110" s="43"/>
      <c r="F110" s="231" t="s">
        <v>1665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186</v>
      </c>
      <c r="AU110" s="20" t="s">
        <v>80</v>
      </c>
    </row>
    <row r="111" s="2" customFormat="1" ht="16.5" customHeight="1">
      <c r="A111" s="41"/>
      <c r="B111" s="42"/>
      <c r="C111" s="292" t="s">
        <v>197</v>
      </c>
      <c r="D111" s="292" t="s">
        <v>450</v>
      </c>
      <c r="E111" s="293" t="s">
        <v>1666</v>
      </c>
      <c r="F111" s="294" t="s">
        <v>1667</v>
      </c>
      <c r="G111" s="295" t="s">
        <v>253</v>
      </c>
      <c r="H111" s="296">
        <v>71</v>
      </c>
      <c r="I111" s="297"/>
      <c r="J111" s="298">
        <f>ROUND(I111*H111,2)</f>
        <v>0</v>
      </c>
      <c r="K111" s="294" t="s">
        <v>183</v>
      </c>
      <c r="L111" s="299"/>
      <c r="M111" s="300" t="s">
        <v>19</v>
      </c>
      <c r="N111" s="301" t="s">
        <v>43</v>
      </c>
      <c r="O111" s="87"/>
      <c r="P111" s="226">
        <f>O111*H111</f>
        <v>0</v>
      </c>
      <c r="Q111" s="226">
        <v>1</v>
      </c>
      <c r="R111" s="226">
        <f>Q111*H111</f>
        <v>71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197</v>
      </c>
      <c r="AT111" s="228" t="s">
        <v>450</v>
      </c>
      <c r="AU111" s="228" t="s">
        <v>80</v>
      </c>
      <c r="AY111" s="20" t="s">
        <v>177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80</v>
      </c>
      <c r="BK111" s="229">
        <f>ROUND(I111*H111,2)</f>
        <v>0</v>
      </c>
      <c r="BL111" s="20" t="s">
        <v>184</v>
      </c>
      <c r="BM111" s="228" t="s">
        <v>1668</v>
      </c>
    </row>
    <row r="112" s="2" customFormat="1">
      <c r="A112" s="41"/>
      <c r="B112" s="42"/>
      <c r="C112" s="43"/>
      <c r="D112" s="230" t="s">
        <v>186</v>
      </c>
      <c r="E112" s="43"/>
      <c r="F112" s="231" t="s">
        <v>1667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186</v>
      </c>
      <c r="AU112" s="20" t="s">
        <v>80</v>
      </c>
    </row>
    <row r="113" s="2" customFormat="1" ht="16.5" customHeight="1">
      <c r="A113" s="41"/>
      <c r="B113" s="42"/>
      <c r="C113" s="292" t="s">
        <v>219</v>
      </c>
      <c r="D113" s="292" t="s">
        <v>450</v>
      </c>
      <c r="E113" s="293" t="s">
        <v>1669</v>
      </c>
      <c r="F113" s="294" t="s">
        <v>1670</v>
      </c>
      <c r="G113" s="295" t="s">
        <v>253</v>
      </c>
      <c r="H113" s="296">
        <v>0.5</v>
      </c>
      <c r="I113" s="297"/>
      <c r="J113" s="298">
        <f>ROUND(I113*H113,2)</f>
        <v>0</v>
      </c>
      <c r="K113" s="294" t="s">
        <v>183</v>
      </c>
      <c r="L113" s="299"/>
      <c r="M113" s="300" t="s">
        <v>19</v>
      </c>
      <c r="N113" s="301" t="s">
        <v>43</v>
      </c>
      <c r="O113" s="87"/>
      <c r="P113" s="226">
        <f>O113*H113</f>
        <v>0</v>
      </c>
      <c r="Q113" s="226">
        <v>1</v>
      </c>
      <c r="R113" s="226">
        <f>Q113*H113</f>
        <v>0.5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197</v>
      </c>
      <c r="AT113" s="228" t="s">
        <v>450</v>
      </c>
      <c r="AU113" s="228" t="s">
        <v>80</v>
      </c>
      <c r="AY113" s="20" t="s">
        <v>177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80</v>
      </c>
      <c r="BK113" s="229">
        <f>ROUND(I113*H113,2)</f>
        <v>0</v>
      </c>
      <c r="BL113" s="20" t="s">
        <v>184</v>
      </c>
      <c r="BM113" s="228" t="s">
        <v>1671</v>
      </c>
    </row>
    <row r="114" s="2" customFormat="1">
      <c r="A114" s="41"/>
      <c r="B114" s="42"/>
      <c r="C114" s="43"/>
      <c r="D114" s="230" t="s">
        <v>186</v>
      </c>
      <c r="E114" s="43"/>
      <c r="F114" s="231" t="s">
        <v>1670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186</v>
      </c>
      <c r="AU114" s="20" t="s">
        <v>80</v>
      </c>
    </row>
    <row r="115" s="2" customFormat="1" ht="16.5" customHeight="1">
      <c r="A115" s="41"/>
      <c r="B115" s="42"/>
      <c r="C115" s="292" t="s">
        <v>200</v>
      </c>
      <c r="D115" s="292" t="s">
        <v>450</v>
      </c>
      <c r="E115" s="293" t="s">
        <v>1672</v>
      </c>
      <c r="F115" s="294" t="s">
        <v>1673</v>
      </c>
      <c r="G115" s="295" t="s">
        <v>253</v>
      </c>
      <c r="H115" s="296">
        <v>15.119999999999999</v>
      </c>
      <c r="I115" s="297"/>
      <c r="J115" s="298">
        <f>ROUND(I115*H115,2)</f>
        <v>0</v>
      </c>
      <c r="K115" s="294" t="s">
        <v>183</v>
      </c>
      <c r="L115" s="299"/>
      <c r="M115" s="300" t="s">
        <v>19</v>
      </c>
      <c r="N115" s="301" t="s">
        <v>43</v>
      </c>
      <c r="O115" s="87"/>
      <c r="P115" s="226">
        <f>O115*H115</f>
        <v>0</v>
      </c>
      <c r="Q115" s="226">
        <v>1</v>
      </c>
      <c r="R115" s="226">
        <f>Q115*H115</f>
        <v>15.119999999999999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197</v>
      </c>
      <c r="AT115" s="228" t="s">
        <v>450</v>
      </c>
      <c r="AU115" s="228" t="s">
        <v>80</v>
      </c>
      <c r="AY115" s="20" t="s">
        <v>177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80</v>
      </c>
      <c r="BK115" s="229">
        <f>ROUND(I115*H115,2)</f>
        <v>0</v>
      </c>
      <c r="BL115" s="20" t="s">
        <v>184</v>
      </c>
      <c r="BM115" s="228" t="s">
        <v>1674</v>
      </c>
    </row>
    <row r="116" s="2" customFormat="1">
      <c r="A116" s="41"/>
      <c r="B116" s="42"/>
      <c r="C116" s="43"/>
      <c r="D116" s="230" t="s">
        <v>186</v>
      </c>
      <c r="E116" s="43"/>
      <c r="F116" s="231" t="s">
        <v>1673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186</v>
      </c>
      <c r="AU116" s="20" t="s">
        <v>80</v>
      </c>
    </row>
    <row r="117" s="2" customFormat="1" ht="16.5" customHeight="1">
      <c r="A117" s="41"/>
      <c r="B117" s="42"/>
      <c r="C117" s="217" t="s">
        <v>229</v>
      </c>
      <c r="D117" s="217" t="s">
        <v>179</v>
      </c>
      <c r="E117" s="218" t="s">
        <v>242</v>
      </c>
      <c r="F117" s="219" t="s">
        <v>243</v>
      </c>
      <c r="G117" s="220" t="s">
        <v>222</v>
      </c>
      <c r="H117" s="221">
        <v>43.5</v>
      </c>
      <c r="I117" s="222"/>
      <c r="J117" s="223">
        <f>ROUND(I117*H117,2)</f>
        <v>0</v>
      </c>
      <c r="K117" s="219" t="s">
        <v>183</v>
      </c>
      <c r="L117" s="47"/>
      <c r="M117" s="224" t="s">
        <v>19</v>
      </c>
      <c r="N117" s="225" t="s">
        <v>43</v>
      </c>
      <c r="O117" s="87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8" t="s">
        <v>184</v>
      </c>
      <c r="AT117" s="228" t="s">
        <v>179</v>
      </c>
      <c r="AU117" s="228" t="s">
        <v>80</v>
      </c>
      <c r="AY117" s="20" t="s">
        <v>177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0" t="s">
        <v>80</v>
      </c>
      <c r="BK117" s="229">
        <f>ROUND(I117*H117,2)</f>
        <v>0</v>
      </c>
      <c r="BL117" s="20" t="s">
        <v>184</v>
      </c>
      <c r="BM117" s="228" t="s">
        <v>244</v>
      </c>
    </row>
    <row r="118" s="2" customFormat="1">
      <c r="A118" s="41"/>
      <c r="B118" s="42"/>
      <c r="C118" s="43"/>
      <c r="D118" s="230" t="s">
        <v>186</v>
      </c>
      <c r="E118" s="43"/>
      <c r="F118" s="231" t="s">
        <v>245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186</v>
      </c>
      <c r="AU118" s="20" t="s">
        <v>80</v>
      </c>
    </row>
    <row r="119" s="2" customFormat="1">
      <c r="A119" s="41"/>
      <c r="B119" s="42"/>
      <c r="C119" s="217" t="s">
        <v>234</v>
      </c>
      <c r="D119" s="217" t="s">
        <v>179</v>
      </c>
      <c r="E119" s="218" t="s">
        <v>246</v>
      </c>
      <c r="F119" s="219" t="s">
        <v>247</v>
      </c>
      <c r="G119" s="220" t="s">
        <v>222</v>
      </c>
      <c r="H119" s="221">
        <v>217.5</v>
      </c>
      <c r="I119" s="222"/>
      <c r="J119" s="223">
        <f>ROUND(I119*H119,2)</f>
        <v>0</v>
      </c>
      <c r="K119" s="219" t="s">
        <v>183</v>
      </c>
      <c r="L119" s="47"/>
      <c r="M119" s="224" t="s">
        <v>19</v>
      </c>
      <c r="N119" s="225" t="s">
        <v>43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184</v>
      </c>
      <c r="AT119" s="228" t="s">
        <v>179</v>
      </c>
      <c r="AU119" s="228" t="s">
        <v>80</v>
      </c>
      <c r="AY119" s="20" t="s">
        <v>177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80</v>
      </c>
      <c r="BK119" s="229">
        <f>ROUND(I119*H119,2)</f>
        <v>0</v>
      </c>
      <c r="BL119" s="20" t="s">
        <v>184</v>
      </c>
      <c r="BM119" s="228" t="s">
        <v>327</v>
      </c>
    </row>
    <row r="120" s="2" customFormat="1">
      <c r="A120" s="41"/>
      <c r="B120" s="42"/>
      <c r="C120" s="43"/>
      <c r="D120" s="230" t="s">
        <v>186</v>
      </c>
      <c r="E120" s="43"/>
      <c r="F120" s="231" t="s">
        <v>249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186</v>
      </c>
      <c r="AU120" s="20" t="s">
        <v>80</v>
      </c>
    </row>
    <row r="121" s="13" customFormat="1">
      <c r="A121" s="13"/>
      <c r="B121" s="235"/>
      <c r="C121" s="236"/>
      <c r="D121" s="230" t="s">
        <v>188</v>
      </c>
      <c r="E121" s="236"/>
      <c r="F121" s="238" t="s">
        <v>1675</v>
      </c>
      <c r="G121" s="236"/>
      <c r="H121" s="239">
        <v>217.5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188</v>
      </c>
      <c r="AU121" s="245" t="s">
        <v>80</v>
      </c>
      <c r="AV121" s="13" t="s">
        <v>82</v>
      </c>
      <c r="AW121" s="13" t="s">
        <v>4</v>
      </c>
      <c r="AX121" s="13" t="s">
        <v>80</v>
      </c>
      <c r="AY121" s="245" t="s">
        <v>177</v>
      </c>
    </row>
    <row r="122" s="2" customFormat="1" ht="16.5" customHeight="1">
      <c r="A122" s="41"/>
      <c r="B122" s="42"/>
      <c r="C122" s="217" t="s">
        <v>241</v>
      </c>
      <c r="D122" s="217" t="s">
        <v>179</v>
      </c>
      <c r="E122" s="218" t="s">
        <v>251</v>
      </c>
      <c r="F122" s="219" t="s">
        <v>252</v>
      </c>
      <c r="G122" s="220" t="s">
        <v>253</v>
      </c>
      <c r="H122" s="221">
        <v>78.299999999999997</v>
      </c>
      <c r="I122" s="222"/>
      <c r="J122" s="223">
        <f>ROUND(I122*H122,2)</f>
        <v>0</v>
      </c>
      <c r="K122" s="219" t="s">
        <v>183</v>
      </c>
      <c r="L122" s="47"/>
      <c r="M122" s="224" t="s">
        <v>19</v>
      </c>
      <c r="N122" s="225" t="s">
        <v>43</v>
      </c>
      <c r="O122" s="87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184</v>
      </c>
      <c r="AT122" s="228" t="s">
        <v>179</v>
      </c>
      <c r="AU122" s="228" t="s">
        <v>80</v>
      </c>
      <c r="AY122" s="20" t="s">
        <v>177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80</v>
      </c>
      <c r="BK122" s="229">
        <f>ROUND(I122*H122,2)</f>
        <v>0</v>
      </c>
      <c r="BL122" s="20" t="s">
        <v>184</v>
      </c>
      <c r="BM122" s="228" t="s">
        <v>1676</v>
      </c>
    </row>
    <row r="123" s="2" customFormat="1">
      <c r="A123" s="41"/>
      <c r="B123" s="42"/>
      <c r="C123" s="43"/>
      <c r="D123" s="230" t="s">
        <v>186</v>
      </c>
      <c r="E123" s="43"/>
      <c r="F123" s="231" t="s">
        <v>255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186</v>
      </c>
      <c r="AU123" s="20" t="s">
        <v>80</v>
      </c>
    </row>
    <row r="124" s="13" customFormat="1">
      <c r="A124" s="13"/>
      <c r="B124" s="235"/>
      <c r="C124" s="236"/>
      <c r="D124" s="230" t="s">
        <v>188</v>
      </c>
      <c r="E124" s="236"/>
      <c r="F124" s="238" t="s">
        <v>1677</v>
      </c>
      <c r="G124" s="236"/>
      <c r="H124" s="239">
        <v>78.299999999999997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188</v>
      </c>
      <c r="AU124" s="245" t="s">
        <v>80</v>
      </c>
      <c r="AV124" s="13" t="s">
        <v>82</v>
      </c>
      <c r="AW124" s="13" t="s">
        <v>4</v>
      </c>
      <c r="AX124" s="13" t="s">
        <v>80</v>
      </c>
      <c r="AY124" s="245" t="s">
        <v>177</v>
      </c>
    </row>
    <row r="125" s="12" customFormat="1" ht="25.92" customHeight="1">
      <c r="A125" s="12"/>
      <c r="B125" s="201"/>
      <c r="C125" s="202"/>
      <c r="D125" s="203" t="s">
        <v>71</v>
      </c>
      <c r="E125" s="204" t="s">
        <v>1678</v>
      </c>
      <c r="F125" s="204" t="s">
        <v>1679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SUM(P126:P127)</f>
        <v>0</v>
      </c>
      <c r="Q125" s="209"/>
      <c r="R125" s="210">
        <f>SUM(R126:R127)</f>
        <v>17.206007</v>
      </c>
      <c r="S125" s="209"/>
      <c r="T125" s="211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80</v>
      </c>
      <c r="AT125" s="213" t="s">
        <v>71</v>
      </c>
      <c r="AU125" s="213" t="s">
        <v>72</v>
      </c>
      <c r="AY125" s="212" t="s">
        <v>177</v>
      </c>
      <c r="BK125" s="214">
        <f>SUM(BK126:BK127)</f>
        <v>0</v>
      </c>
    </row>
    <row r="126" s="2" customFormat="1" ht="16.5" customHeight="1">
      <c r="A126" s="41"/>
      <c r="B126" s="42"/>
      <c r="C126" s="217" t="s">
        <v>214</v>
      </c>
      <c r="D126" s="217" t="s">
        <v>179</v>
      </c>
      <c r="E126" s="218" t="s">
        <v>1680</v>
      </c>
      <c r="F126" s="219" t="s">
        <v>1681</v>
      </c>
      <c r="G126" s="220" t="s">
        <v>222</v>
      </c>
      <c r="H126" s="221">
        <v>9.0999999999999996</v>
      </c>
      <c r="I126" s="222"/>
      <c r="J126" s="223">
        <f>ROUND(I126*H126,2)</f>
        <v>0</v>
      </c>
      <c r="K126" s="219" t="s">
        <v>183</v>
      </c>
      <c r="L126" s="47"/>
      <c r="M126" s="224" t="s">
        <v>19</v>
      </c>
      <c r="N126" s="225" t="s">
        <v>43</v>
      </c>
      <c r="O126" s="87"/>
      <c r="P126" s="226">
        <f>O126*H126</f>
        <v>0</v>
      </c>
      <c r="Q126" s="226">
        <v>1.8907700000000001</v>
      </c>
      <c r="R126" s="226">
        <f>Q126*H126</f>
        <v>17.206007</v>
      </c>
      <c r="S126" s="226">
        <v>0</v>
      </c>
      <c r="T126" s="22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8" t="s">
        <v>184</v>
      </c>
      <c r="AT126" s="228" t="s">
        <v>179</v>
      </c>
      <c r="AU126" s="228" t="s">
        <v>80</v>
      </c>
      <c r="AY126" s="20" t="s">
        <v>177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0" t="s">
        <v>80</v>
      </c>
      <c r="BK126" s="229">
        <f>ROUND(I126*H126,2)</f>
        <v>0</v>
      </c>
      <c r="BL126" s="20" t="s">
        <v>184</v>
      </c>
      <c r="BM126" s="228" t="s">
        <v>337</v>
      </c>
    </row>
    <row r="127" s="2" customFormat="1">
      <c r="A127" s="41"/>
      <c r="B127" s="42"/>
      <c r="C127" s="43"/>
      <c r="D127" s="230" t="s">
        <v>186</v>
      </c>
      <c r="E127" s="43"/>
      <c r="F127" s="231" t="s">
        <v>1682</v>
      </c>
      <c r="G127" s="43"/>
      <c r="H127" s="43"/>
      <c r="I127" s="232"/>
      <c r="J127" s="43"/>
      <c r="K127" s="43"/>
      <c r="L127" s="47"/>
      <c r="M127" s="233"/>
      <c r="N127" s="23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186</v>
      </c>
      <c r="AU127" s="20" t="s">
        <v>80</v>
      </c>
    </row>
    <row r="128" s="12" customFormat="1" ht="25.92" customHeight="1">
      <c r="A128" s="12"/>
      <c r="B128" s="201"/>
      <c r="C128" s="202"/>
      <c r="D128" s="203" t="s">
        <v>71</v>
      </c>
      <c r="E128" s="204" t="s">
        <v>1683</v>
      </c>
      <c r="F128" s="204" t="s">
        <v>1684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SUM(P129:P146)</f>
        <v>0</v>
      </c>
      <c r="Q128" s="209"/>
      <c r="R128" s="210">
        <f>SUM(R129:R146)</f>
        <v>0.14428487000000001</v>
      </c>
      <c r="S128" s="209"/>
      <c r="T128" s="211">
        <f>SUM(T129:T146)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80</v>
      </c>
      <c r="AT128" s="213" t="s">
        <v>71</v>
      </c>
      <c r="AU128" s="213" t="s">
        <v>72</v>
      </c>
      <c r="AY128" s="212" t="s">
        <v>177</v>
      </c>
      <c r="BK128" s="214">
        <f>SUM(BK129:BK146)</f>
        <v>0</v>
      </c>
    </row>
    <row r="129" s="2" customFormat="1" ht="16.5" customHeight="1">
      <c r="A129" s="41"/>
      <c r="B129" s="42"/>
      <c r="C129" s="217" t="s">
        <v>8</v>
      </c>
      <c r="D129" s="217" t="s">
        <v>179</v>
      </c>
      <c r="E129" s="218" t="s">
        <v>1685</v>
      </c>
      <c r="F129" s="219" t="s">
        <v>1686</v>
      </c>
      <c r="G129" s="220" t="s">
        <v>345</v>
      </c>
      <c r="H129" s="221">
        <v>39.5</v>
      </c>
      <c r="I129" s="222"/>
      <c r="J129" s="223">
        <f>ROUND(I129*H129,2)</f>
        <v>0</v>
      </c>
      <c r="K129" s="219" t="s">
        <v>196</v>
      </c>
      <c r="L129" s="47"/>
      <c r="M129" s="224" t="s">
        <v>19</v>
      </c>
      <c r="N129" s="225" t="s">
        <v>43</v>
      </c>
      <c r="O129" s="87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184</v>
      </c>
      <c r="AT129" s="228" t="s">
        <v>179</v>
      </c>
      <c r="AU129" s="228" t="s">
        <v>80</v>
      </c>
      <c r="AY129" s="20" t="s">
        <v>177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0" t="s">
        <v>80</v>
      </c>
      <c r="BK129" s="229">
        <f>ROUND(I129*H129,2)</f>
        <v>0</v>
      </c>
      <c r="BL129" s="20" t="s">
        <v>184</v>
      </c>
      <c r="BM129" s="228" t="s">
        <v>348</v>
      </c>
    </row>
    <row r="130" s="2" customFormat="1">
      <c r="A130" s="41"/>
      <c r="B130" s="42"/>
      <c r="C130" s="43"/>
      <c r="D130" s="230" t="s">
        <v>186</v>
      </c>
      <c r="E130" s="43"/>
      <c r="F130" s="231" t="s">
        <v>1686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186</v>
      </c>
      <c r="AU130" s="20" t="s">
        <v>80</v>
      </c>
    </row>
    <row r="131" s="2" customFormat="1" ht="16.5" customHeight="1">
      <c r="A131" s="41"/>
      <c r="B131" s="42"/>
      <c r="C131" s="217" t="s">
        <v>217</v>
      </c>
      <c r="D131" s="217" t="s">
        <v>179</v>
      </c>
      <c r="E131" s="218" t="s">
        <v>1687</v>
      </c>
      <c r="F131" s="219" t="s">
        <v>1688</v>
      </c>
      <c r="G131" s="220" t="s">
        <v>345</v>
      </c>
      <c r="H131" s="221">
        <v>49.700000000000003</v>
      </c>
      <c r="I131" s="222"/>
      <c r="J131" s="223">
        <f>ROUND(I131*H131,2)</f>
        <v>0</v>
      </c>
      <c r="K131" s="219" t="s">
        <v>183</v>
      </c>
      <c r="L131" s="47"/>
      <c r="M131" s="224" t="s">
        <v>19</v>
      </c>
      <c r="N131" s="225" t="s">
        <v>43</v>
      </c>
      <c r="O131" s="87"/>
      <c r="P131" s="226">
        <f>O131*H131</f>
        <v>0</v>
      </c>
      <c r="Q131" s="226">
        <v>0.0027610999999999998</v>
      </c>
      <c r="R131" s="226">
        <f>Q131*H131</f>
        <v>0.13722667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184</v>
      </c>
      <c r="AT131" s="228" t="s">
        <v>179</v>
      </c>
      <c r="AU131" s="228" t="s">
        <v>80</v>
      </c>
      <c r="AY131" s="20" t="s">
        <v>177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0" t="s">
        <v>80</v>
      </c>
      <c r="BK131" s="229">
        <f>ROUND(I131*H131,2)</f>
        <v>0</v>
      </c>
      <c r="BL131" s="20" t="s">
        <v>184</v>
      </c>
      <c r="BM131" s="228" t="s">
        <v>358</v>
      </c>
    </row>
    <row r="132" s="2" customFormat="1">
      <c r="A132" s="41"/>
      <c r="B132" s="42"/>
      <c r="C132" s="43"/>
      <c r="D132" s="230" t="s">
        <v>186</v>
      </c>
      <c r="E132" s="43"/>
      <c r="F132" s="231" t="s">
        <v>1689</v>
      </c>
      <c r="G132" s="43"/>
      <c r="H132" s="43"/>
      <c r="I132" s="232"/>
      <c r="J132" s="43"/>
      <c r="K132" s="43"/>
      <c r="L132" s="47"/>
      <c r="M132" s="233"/>
      <c r="N132" s="23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186</v>
      </c>
      <c r="AU132" s="20" t="s">
        <v>80</v>
      </c>
    </row>
    <row r="133" s="2" customFormat="1" ht="16.5" customHeight="1">
      <c r="A133" s="41"/>
      <c r="B133" s="42"/>
      <c r="C133" s="217" t="s">
        <v>265</v>
      </c>
      <c r="D133" s="217" t="s">
        <v>179</v>
      </c>
      <c r="E133" s="218" t="s">
        <v>1690</v>
      </c>
      <c r="F133" s="219" t="s">
        <v>1691</v>
      </c>
      <c r="G133" s="220" t="s">
        <v>345</v>
      </c>
      <c r="H133" s="221">
        <v>7</v>
      </c>
      <c r="I133" s="222"/>
      <c r="J133" s="223">
        <f>ROUND(I133*H133,2)</f>
        <v>0</v>
      </c>
      <c r="K133" s="219" t="s">
        <v>196</v>
      </c>
      <c r="L133" s="47"/>
      <c r="M133" s="224" t="s">
        <v>19</v>
      </c>
      <c r="N133" s="225" t="s">
        <v>43</v>
      </c>
      <c r="O133" s="87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184</v>
      </c>
      <c r="AT133" s="228" t="s">
        <v>179</v>
      </c>
      <c r="AU133" s="228" t="s">
        <v>80</v>
      </c>
      <c r="AY133" s="20" t="s">
        <v>177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0" t="s">
        <v>80</v>
      </c>
      <c r="BK133" s="229">
        <f>ROUND(I133*H133,2)</f>
        <v>0</v>
      </c>
      <c r="BL133" s="20" t="s">
        <v>184</v>
      </c>
      <c r="BM133" s="228" t="s">
        <v>368</v>
      </c>
    </row>
    <row r="134" s="2" customFormat="1">
      <c r="A134" s="41"/>
      <c r="B134" s="42"/>
      <c r="C134" s="43"/>
      <c r="D134" s="230" t="s">
        <v>186</v>
      </c>
      <c r="E134" s="43"/>
      <c r="F134" s="231" t="s">
        <v>1691</v>
      </c>
      <c r="G134" s="43"/>
      <c r="H134" s="43"/>
      <c r="I134" s="232"/>
      <c r="J134" s="43"/>
      <c r="K134" s="43"/>
      <c r="L134" s="47"/>
      <c r="M134" s="233"/>
      <c r="N134" s="23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186</v>
      </c>
      <c r="AU134" s="20" t="s">
        <v>80</v>
      </c>
    </row>
    <row r="135" s="2" customFormat="1" ht="16.5" customHeight="1">
      <c r="A135" s="41"/>
      <c r="B135" s="42"/>
      <c r="C135" s="217" t="s">
        <v>223</v>
      </c>
      <c r="D135" s="217" t="s">
        <v>179</v>
      </c>
      <c r="E135" s="218" t="s">
        <v>1692</v>
      </c>
      <c r="F135" s="219" t="s">
        <v>1693</v>
      </c>
      <c r="G135" s="220" t="s">
        <v>195</v>
      </c>
      <c r="H135" s="221">
        <v>4</v>
      </c>
      <c r="I135" s="222"/>
      <c r="J135" s="223">
        <f>ROUND(I135*H135,2)</f>
        <v>0</v>
      </c>
      <c r="K135" s="219" t="s">
        <v>183</v>
      </c>
      <c r="L135" s="47"/>
      <c r="M135" s="224" t="s">
        <v>19</v>
      </c>
      <c r="N135" s="225" t="s">
        <v>43</v>
      </c>
      <c r="O135" s="87"/>
      <c r="P135" s="226">
        <f>O135*H135</f>
        <v>0</v>
      </c>
      <c r="Q135" s="226">
        <v>0.0015</v>
      </c>
      <c r="R135" s="226">
        <f>Q135*H135</f>
        <v>0.0060000000000000001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184</v>
      </c>
      <c r="AT135" s="228" t="s">
        <v>179</v>
      </c>
      <c r="AU135" s="228" t="s">
        <v>80</v>
      </c>
      <c r="AY135" s="20" t="s">
        <v>177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0" t="s">
        <v>80</v>
      </c>
      <c r="BK135" s="229">
        <f>ROUND(I135*H135,2)</f>
        <v>0</v>
      </c>
      <c r="BL135" s="20" t="s">
        <v>184</v>
      </c>
      <c r="BM135" s="228" t="s">
        <v>318</v>
      </c>
    </row>
    <row r="136" s="2" customFormat="1">
      <c r="A136" s="41"/>
      <c r="B136" s="42"/>
      <c r="C136" s="43"/>
      <c r="D136" s="230" t="s">
        <v>186</v>
      </c>
      <c r="E136" s="43"/>
      <c r="F136" s="231" t="s">
        <v>1694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186</v>
      </c>
      <c r="AU136" s="20" t="s">
        <v>80</v>
      </c>
    </row>
    <row r="137" s="2" customFormat="1" ht="21.75" customHeight="1">
      <c r="A137" s="41"/>
      <c r="B137" s="42"/>
      <c r="C137" s="217" t="s">
        <v>275</v>
      </c>
      <c r="D137" s="217" t="s">
        <v>179</v>
      </c>
      <c r="E137" s="218" t="s">
        <v>1695</v>
      </c>
      <c r="F137" s="219" t="s">
        <v>1696</v>
      </c>
      <c r="G137" s="220" t="s">
        <v>345</v>
      </c>
      <c r="H137" s="221">
        <v>96.200000000000003</v>
      </c>
      <c r="I137" s="222"/>
      <c r="J137" s="223">
        <f>ROUND(I137*H137,2)</f>
        <v>0</v>
      </c>
      <c r="K137" s="219" t="s">
        <v>183</v>
      </c>
      <c r="L137" s="47"/>
      <c r="M137" s="224" t="s">
        <v>19</v>
      </c>
      <c r="N137" s="225" t="s">
        <v>43</v>
      </c>
      <c r="O137" s="87"/>
      <c r="P137" s="226">
        <f>O137*H137</f>
        <v>0</v>
      </c>
      <c r="Q137" s="226">
        <v>1.1E-05</v>
      </c>
      <c r="R137" s="226">
        <f>Q137*H137</f>
        <v>0.0010582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184</v>
      </c>
      <c r="AT137" s="228" t="s">
        <v>179</v>
      </c>
      <c r="AU137" s="228" t="s">
        <v>80</v>
      </c>
      <c r="AY137" s="20" t="s">
        <v>177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0" t="s">
        <v>80</v>
      </c>
      <c r="BK137" s="229">
        <f>ROUND(I137*H137,2)</f>
        <v>0</v>
      </c>
      <c r="BL137" s="20" t="s">
        <v>184</v>
      </c>
      <c r="BM137" s="228" t="s">
        <v>386</v>
      </c>
    </row>
    <row r="138" s="2" customFormat="1">
      <c r="A138" s="41"/>
      <c r="B138" s="42"/>
      <c r="C138" s="43"/>
      <c r="D138" s="230" t="s">
        <v>186</v>
      </c>
      <c r="E138" s="43"/>
      <c r="F138" s="231" t="s">
        <v>1697</v>
      </c>
      <c r="G138" s="43"/>
      <c r="H138" s="43"/>
      <c r="I138" s="232"/>
      <c r="J138" s="43"/>
      <c r="K138" s="43"/>
      <c r="L138" s="47"/>
      <c r="M138" s="233"/>
      <c r="N138" s="23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186</v>
      </c>
      <c r="AU138" s="20" t="s">
        <v>80</v>
      </c>
    </row>
    <row r="139" s="2" customFormat="1" ht="16.5" customHeight="1">
      <c r="A139" s="41"/>
      <c r="B139" s="42"/>
      <c r="C139" s="217" t="s">
        <v>227</v>
      </c>
      <c r="D139" s="217" t="s">
        <v>179</v>
      </c>
      <c r="E139" s="218" t="s">
        <v>1698</v>
      </c>
      <c r="F139" s="219" t="s">
        <v>1699</v>
      </c>
      <c r="G139" s="220" t="s">
        <v>195</v>
      </c>
      <c r="H139" s="221">
        <v>2</v>
      </c>
      <c r="I139" s="222"/>
      <c r="J139" s="223">
        <f>ROUND(I139*H139,2)</f>
        <v>0</v>
      </c>
      <c r="K139" s="219" t="s">
        <v>196</v>
      </c>
      <c r="L139" s="47"/>
      <c r="M139" s="224" t="s">
        <v>19</v>
      </c>
      <c r="N139" s="225" t="s">
        <v>43</v>
      </c>
      <c r="O139" s="87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184</v>
      </c>
      <c r="AT139" s="228" t="s">
        <v>179</v>
      </c>
      <c r="AU139" s="228" t="s">
        <v>80</v>
      </c>
      <c r="AY139" s="20" t="s">
        <v>177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0" t="s">
        <v>80</v>
      </c>
      <c r="BK139" s="229">
        <f>ROUND(I139*H139,2)</f>
        <v>0</v>
      </c>
      <c r="BL139" s="20" t="s">
        <v>184</v>
      </c>
      <c r="BM139" s="228" t="s">
        <v>397</v>
      </c>
    </row>
    <row r="140" s="2" customFormat="1">
      <c r="A140" s="41"/>
      <c r="B140" s="42"/>
      <c r="C140" s="43"/>
      <c r="D140" s="230" t="s">
        <v>186</v>
      </c>
      <c r="E140" s="43"/>
      <c r="F140" s="231" t="s">
        <v>1700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186</v>
      </c>
      <c r="AU140" s="20" t="s">
        <v>80</v>
      </c>
    </row>
    <row r="141" s="2" customFormat="1" ht="16.5" customHeight="1">
      <c r="A141" s="41"/>
      <c r="B141" s="42"/>
      <c r="C141" s="217" t="s">
        <v>7</v>
      </c>
      <c r="D141" s="217" t="s">
        <v>179</v>
      </c>
      <c r="E141" s="218" t="s">
        <v>1701</v>
      </c>
      <c r="F141" s="219" t="s">
        <v>1702</v>
      </c>
      <c r="G141" s="220" t="s">
        <v>195</v>
      </c>
      <c r="H141" s="221">
        <v>2</v>
      </c>
      <c r="I141" s="222"/>
      <c r="J141" s="223">
        <f>ROUND(I141*H141,2)</f>
        <v>0</v>
      </c>
      <c r="K141" s="219" t="s">
        <v>196</v>
      </c>
      <c r="L141" s="47"/>
      <c r="M141" s="224" t="s">
        <v>19</v>
      </c>
      <c r="N141" s="225" t="s">
        <v>43</v>
      </c>
      <c r="O141" s="87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8" t="s">
        <v>184</v>
      </c>
      <c r="AT141" s="228" t="s">
        <v>179</v>
      </c>
      <c r="AU141" s="228" t="s">
        <v>80</v>
      </c>
      <c r="AY141" s="20" t="s">
        <v>177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0" t="s">
        <v>80</v>
      </c>
      <c r="BK141" s="229">
        <f>ROUND(I141*H141,2)</f>
        <v>0</v>
      </c>
      <c r="BL141" s="20" t="s">
        <v>184</v>
      </c>
      <c r="BM141" s="228" t="s">
        <v>407</v>
      </c>
    </row>
    <row r="142" s="2" customFormat="1">
      <c r="A142" s="41"/>
      <c r="B142" s="42"/>
      <c r="C142" s="43"/>
      <c r="D142" s="230" t="s">
        <v>186</v>
      </c>
      <c r="E142" s="43"/>
      <c r="F142" s="231" t="s">
        <v>1702</v>
      </c>
      <c r="G142" s="43"/>
      <c r="H142" s="43"/>
      <c r="I142" s="232"/>
      <c r="J142" s="43"/>
      <c r="K142" s="43"/>
      <c r="L142" s="47"/>
      <c r="M142" s="233"/>
      <c r="N142" s="23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186</v>
      </c>
      <c r="AU142" s="20" t="s">
        <v>80</v>
      </c>
    </row>
    <row r="143" s="2" customFormat="1" ht="16.5" customHeight="1">
      <c r="A143" s="41"/>
      <c r="B143" s="42"/>
      <c r="C143" s="217" t="s">
        <v>232</v>
      </c>
      <c r="D143" s="217" t="s">
        <v>179</v>
      </c>
      <c r="E143" s="218" t="s">
        <v>1703</v>
      </c>
      <c r="F143" s="219" t="s">
        <v>1704</v>
      </c>
      <c r="G143" s="220" t="s">
        <v>195</v>
      </c>
      <c r="H143" s="221">
        <v>1</v>
      </c>
      <c r="I143" s="222"/>
      <c r="J143" s="223">
        <f>ROUND(I143*H143,2)</f>
        <v>0</v>
      </c>
      <c r="K143" s="219" t="s">
        <v>196</v>
      </c>
      <c r="L143" s="47"/>
      <c r="M143" s="224" t="s">
        <v>19</v>
      </c>
      <c r="N143" s="225" t="s">
        <v>43</v>
      </c>
      <c r="O143" s="87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184</v>
      </c>
      <c r="AT143" s="228" t="s">
        <v>179</v>
      </c>
      <c r="AU143" s="228" t="s">
        <v>80</v>
      </c>
      <c r="AY143" s="20" t="s">
        <v>177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0" t="s">
        <v>80</v>
      </c>
      <c r="BK143" s="229">
        <f>ROUND(I143*H143,2)</f>
        <v>0</v>
      </c>
      <c r="BL143" s="20" t="s">
        <v>184</v>
      </c>
      <c r="BM143" s="228" t="s">
        <v>418</v>
      </c>
    </row>
    <row r="144" s="2" customFormat="1">
      <c r="A144" s="41"/>
      <c r="B144" s="42"/>
      <c r="C144" s="43"/>
      <c r="D144" s="230" t="s">
        <v>186</v>
      </c>
      <c r="E144" s="43"/>
      <c r="F144" s="231" t="s">
        <v>1704</v>
      </c>
      <c r="G144" s="43"/>
      <c r="H144" s="43"/>
      <c r="I144" s="232"/>
      <c r="J144" s="43"/>
      <c r="K144" s="43"/>
      <c r="L144" s="47"/>
      <c r="M144" s="233"/>
      <c r="N144" s="23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186</v>
      </c>
      <c r="AU144" s="20" t="s">
        <v>80</v>
      </c>
    </row>
    <row r="145" s="2" customFormat="1" ht="16.5" customHeight="1">
      <c r="A145" s="41"/>
      <c r="B145" s="42"/>
      <c r="C145" s="217" t="s">
        <v>295</v>
      </c>
      <c r="D145" s="217" t="s">
        <v>179</v>
      </c>
      <c r="E145" s="218" t="s">
        <v>1705</v>
      </c>
      <c r="F145" s="219" t="s">
        <v>1706</v>
      </c>
      <c r="G145" s="220" t="s">
        <v>195</v>
      </c>
      <c r="H145" s="221">
        <v>2</v>
      </c>
      <c r="I145" s="222"/>
      <c r="J145" s="223">
        <f>ROUND(I145*H145,2)</f>
        <v>0</v>
      </c>
      <c r="K145" s="219" t="s">
        <v>196</v>
      </c>
      <c r="L145" s="47"/>
      <c r="M145" s="224" t="s">
        <v>19</v>
      </c>
      <c r="N145" s="225" t="s">
        <v>43</v>
      </c>
      <c r="O145" s="87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184</v>
      </c>
      <c r="AT145" s="228" t="s">
        <v>179</v>
      </c>
      <c r="AU145" s="228" t="s">
        <v>80</v>
      </c>
      <c r="AY145" s="20" t="s">
        <v>177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0" t="s">
        <v>80</v>
      </c>
      <c r="BK145" s="229">
        <f>ROUND(I145*H145,2)</f>
        <v>0</v>
      </c>
      <c r="BL145" s="20" t="s">
        <v>184</v>
      </c>
      <c r="BM145" s="228" t="s">
        <v>428</v>
      </c>
    </row>
    <row r="146" s="2" customFormat="1">
      <c r="A146" s="41"/>
      <c r="B146" s="42"/>
      <c r="C146" s="43"/>
      <c r="D146" s="230" t="s">
        <v>186</v>
      </c>
      <c r="E146" s="43"/>
      <c r="F146" s="231" t="s">
        <v>1706</v>
      </c>
      <c r="G146" s="43"/>
      <c r="H146" s="43"/>
      <c r="I146" s="232"/>
      <c r="J146" s="43"/>
      <c r="K146" s="43"/>
      <c r="L146" s="47"/>
      <c r="M146" s="233"/>
      <c r="N146" s="23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186</v>
      </c>
      <c r="AU146" s="20" t="s">
        <v>80</v>
      </c>
    </row>
    <row r="147" s="12" customFormat="1" ht="25.92" customHeight="1">
      <c r="A147" s="12"/>
      <c r="B147" s="201"/>
      <c r="C147" s="202"/>
      <c r="D147" s="203" t="s">
        <v>71</v>
      </c>
      <c r="E147" s="204" t="s">
        <v>1707</v>
      </c>
      <c r="F147" s="204" t="s">
        <v>1708</v>
      </c>
      <c r="G147" s="202"/>
      <c r="H147" s="202"/>
      <c r="I147" s="205"/>
      <c r="J147" s="206">
        <f>BK147</f>
        <v>0</v>
      </c>
      <c r="K147" s="202"/>
      <c r="L147" s="207"/>
      <c r="M147" s="208"/>
      <c r="N147" s="209"/>
      <c r="O147" s="209"/>
      <c r="P147" s="210">
        <f>SUM(P148:P165)</f>
        <v>0</v>
      </c>
      <c r="Q147" s="209"/>
      <c r="R147" s="210">
        <f>SUM(R148:R165)</f>
        <v>0.051399999999999994</v>
      </c>
      <c r="S147" s="209"/>
      <c r="T147" s="211">
        <f>SUM(T148:T165)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2" t="s">
        <v>80</v>
      </c>
      <c r="AT147" s="213" t="s">
        <v>71</v>
      </c>
      <c r="AU147" s="213" t="s">
        <v>72</v>
      </c>
      <c r="AY147" s="212" t="s">
        <v>177</v>
      </c>
      <c r="BK147" s="214">
        <f>SUM(BK148:BK165)</f>
        <v>0</v>
      </c>
    </row>
    <row r="148" s="2" customFormat="1" ht="16.5" customHeight="1">
      <c r="A148" s="41"/>
      <c r="B148" s="42"/>
      <c r="C148" s="217" t="s">
        <v>237</v>
      </c>
      <c r="D148" s="217" t="s">
        <v>179</v>
      </c>
      <c r="E148" s="218" t="s">
        <v>1709</v>
      </c>
      <c r="F148" s="219" t="s">
        <v>1710</v>
      </c>
      <c r="G148" s="220" t="s">
        <v>345</v>
      </c>
      <c r="H148" s="221">
        <v>192</v>
      </c>
      <c r="I148" s="222"/>
      <c r="J148" s="223">
        <f>ROUND(I148*H148,2)</f>
        <v>0</v>
      </c>
      <c r="K148" s="219" t="s">
        <v>183</v>
      </c>
      <c r="L148" s="47"/>
      <c r="M148" s="224" t="s">
        <v>19</v>
      </c>
      <c r="N148" s="225" t="s">
        <v>43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184</v>
      </c>
      <c r="AT148" s="228" t="s">
        <v>179</v>
      </c>
      <c r="AU148" s="228" t="s">
        <v>80</v>
      </c>
      <c r="AY148" s="20" t="s">
        <v>177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80</v>
      </c>
      <c r="BK148" s="229">
        <f>ROUND(I148*H148,2)</f>
        <v>0</v>
      </c>
      <c r="BL148" s="20" t="s">
        <v>184</v>
      </c>
      <c r="BM148" s="228" t="s">
        <v>441</v>
      </c>
    </row>
    <row r="149" s="2" customFormat="1">
      <c r="A149" s="41"/>
      <c r="B149" s="42"/>
      <c r="C149" s="43"/>
      <c r="D149" s="230" t="s">
        <v>186</v>
      </c>
      <c r="E149" s="43"/>
      <c r="F149" s="231" t="s">
        <v>1711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186</v>
      </c>
      <c r="AU149" s="20" t="s">
        <v>80</v>
      </c>
    </row>
    <row r="150" s="2" customFormat="1" ht="16.5" customHeight="1">
      <c r="A150" s="41"/>
      <c r="B150" s="42"/>
      <c r="C150" s="292" t="s">
        <v>306</v>
      </c>
      <c r="D150" s="292" t="s">
        <v>450</v>
      </c>
      <c r="E150" s="293" t="s">
        <v>1712</v>
      </c>
      <c r="F150" s="294" t="s">
        <v>1713</v>
      </c>
      <c r="G150" s="295" t="s">
        <v>345</v>
      </c>
      <c r="H150" s="296">
        <v>44</v>
      </c>
      <c r="I150" s="297"/>
      <c r="J150" s="298">
        <f>ROUND(I150*H150,2)</f>
        <v>0</v>
      </c>
      <c r="K150" s="294" t="s">
        <v>183</v>
      </c>
      <c r="L150" s="299"/>
      <c r="M150" s="300" t="s">
        <v>19</v>
      </c>
      <c r="N150" s="301" t="s">
        <v>43</v>
      </c>
      <c r="O150" s="87"/>
      <c r="P150" s="226">
        <f>O150*H150</f>
        <v>0</v>
      </c>
      <c r="Q150" s="226">
        <v>8.0000000000000007E-05</v>
      </c>
      <c r="R150" s="226">
        <f>Q150*H150</f>
        <v>0.0035200000000000001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197</v>
      </c>
      <c r="AT150" s="228" t="s">
        <v>450</v>
      </c>
      <c r="AU150" s="228" t="s">
        <v>80</v>
      </c>
      <c r="AY150" s="20" t="s">
        <v>177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0" t="s">
        <v>80</v>
      </c>
      <c r="BK150" s="229">
        <f>ROUND(I150*H150,2)</f>
        <v>0</v>
      </c>
      <c r="BL150" s="20" t="s">
        <v>184</v>
      </c>
      <c r="BM150" s="228" t="s">
        <v>1714</v>
      </c>
    </row>
    <row r="151" s="2" customFormat="1">
      <c r="A151" s="41"/>
      <c r="B151" s="42"/>
      <c r="C151" s="43"/>
      <c r="D151" s="230" t="s">
        <v>186</v>
      </c>
      <c r="E151" s="43"/>
      <c r="F151" s="231" t="s">
        <v>1713</v>
      </c>
      <c r="G151" s="43"/>
      <c r="H151" s="43"/>
      <c r="I151" s="232"/>
      <c r="J151" s="43"/>
      <c r="K151" s="43"/>
      <c r="L151" s="47"/>
      <c r="M151" s="233"/>
      <c r="N151" s="23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186</v>
      </c>
      <c r="AU151" s="20" t="s">
        <v>80</v>
      </c>
    </row>
    <row r="152" s="2" customFormat="1" ht="16.5" customHeight="1">
      <c r="A152" s="41"/>
      <c r="B152" s="42"/>
      <c r="C152" s="292" t="s">
        <v>244</v>
      </c>
      <c r="D152" s="292" t="s">
        <v>450</v>
      </c>
      <c r="E152" s="293" t="s">
        <v>1715</v>
      </c>
      <c r="F152" s="294" t="s">
        <v>1716</v>
      </c>
      <c r="G152" s="295" t="s">
        <v>345</v>
      </c>
      <c r="H152" s="296">
        <v>40</v>
      </c>
      <c r="I152" s="297"/>
      <c r="J152" s="298">
        <f>ROUND(I152*H152,2)</f>
        <v>0</v>
      </c>
      <c r="K152" s="294" t="s">
        <v>183</v>
      </c>
      <c r="L152" s="299"/>
      <c r="M152" s="300" t="s">
        <v>19</v>
      </c>
      <c r="N152" s="301" t="s">
        <v>43</v>
      </c>
      <c r="O152" s="87"/>
      <c r="P152" s="226">
        <f>O152*H152</f>
        <v>0</v>
      </c>
      <c r="Q152" s="226">
        <v>9.0000000000000006E-05</v>
      </c>
      <c r="R152" s="226">
        <f>Q152*H152</f>
        <v>0.0036000000000000003</v>
      </c>
      <c r="S152" s="226">
        <v>0</v>
      </c>
      <c r="T152" s="22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8" t="s">
        <v>197</v>
      </c>
      <c r="AT152" s="228" t="s">
        <v>450</v>
      </c>
      <c r="AU152" s="228" t="s">
        <v>80</v>
      </c>
      <c r="AY152" s="20" t="s">
        <v>177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0" t="s">
        <v>80</v>
      </c>
      <c r="BK152" s="229">
        <f>ROUND(I152*H152,2)</f>
        <v>0</v>
      </c>
      <c r="BL152" s="20" t="s">
        <v>184</v>
      </c>
      <c r="BM152" s="228" t="s">
        <v>1717</v>
      </c>
    </row>
    <row r="153" s="2" customFormat="1">
      <c r="A153" s="41"/>
      <c r="B153" s="42"/>
      <c r="C153" s="43"/>
      <c r="D153" s="230" t="s">
        <v>186</v>
      </c>
      <c r="E153" s="43"/>
      <c r="F153" s="231" t="s">
        <v>1716</v>
      </c>
      <c r="G153" s="43"/>
      <c r="H153" s="43"/>
      <c r="I153" s="232"/>
      <c r="J153" s="43"/>
      <c r="K153" s="43"/>
      <c r="L153" s="47"/>
      <c r="M153" s="233"/>
      <c r="N153" s="23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186</v>
      </c>
      <c r="AU153" s="20" t="s">
        <v>80</v>
      </c>
    </row>
    <row r="154" s="2" customFormat="1" ht="16.5" customHeight="1">
      <c r="A154" s="41"/>
      <c r="B154" s="42"/>
      <c r="C154" s="292" t="s">
        <v>322</v>
      </c>
      <c r="D154" s="292" t="s">
        <v>450</v>
      </c>
      <c r="E154" s="293" t="s">
        <v>1718</v>
      </c>
      <c r="F154" s="294" t="s">
        <v>1719</v>
      </c>
      <c r="G154" s="295" t="s">
        <v>345</v>
      </c>
      <c r="H154" s="296">
        <v>36</v>
      </c>
      <c r="I154" s="297"/>
      <c r="J154" s="298">
        <f>ROUND(I154*H154,2)</f>
        <v>0</v>
      </c>
      <c r="K154" s="294" t="s">
        <v>183</v>
      </c>
      <c r="L154" s="299"/>
      <c r="M154" s="300" t="s">
        <v>19</v>
      </c>
      <c r="N154" s="301" t="s">
        <v>43</v>
      </c>
      <c r="O154" s="87"/>
      <c r="P154" s="226">
        <f>O154*H154</f>
        <v>0</v>
      </c>
      <c r="Q154" s="226">
        <v>0.00097999999999999997</v>
      </c>
      <c r="R154" s="226">
        <f>Q154*H154</f>
        <v>0.035279999999999999</v>
      </c>
      <c r="S154" s="226">
        <v>0</v>
      </c>
      <c r="T154" s="22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8" t="s">
        <v>197</v>
      </c>
      <c r="AT154" s="228" t="s">
        <v>450</v>
      </c>
      <c r="AU154" s="228" t="s">
        <v>80</v>
      </c>
      <c r="AY154" s="20" t="s">
        <v>177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20" t="s">
        <v>80</v>
      </c>
      <c r="BK154" s="229">
        <f>ROUND(I154*H154,2)</f>
        <v>0</v>
      </c>
      <c r="BL154" s="20" t="s">
        <v>184</v>
      </c>
      <c r="BM154" s="228" t="s">
        <v>1720</v>
      </c>
    </row>
    <row r="155" s="2" customFormat="1">
      <c r="A155" s="41"/>
      <c r="B155" s="42"/>
      <c r="C155" s="43"/>
      <c r="D155" s="230" t="s">
        <v>186</v>
      </c>
      <c r="E155" s="43"/>
      <c r="F155" s="231" t="s">
        <v>1719</v>
      </c>
      <c r="G155" s="43"/>
      <c r="H155" s="43"/>
      <c r="I155" s="232"/>
      <c r="J155" s="43"/>
      <c r="K155" s="43"/>
      <c r="L155" s="47"/>
      <c r="M155" s="233"/>
      <c r="N155" s="23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186</v>
      </c>
      <c r="AU155" s="20" t="s">
        <v>80</v>
      </c>
    </row>
    <row r="156" s="2" customFormat="1" ht="16.5" customHeight="1">
      <c r="A156" s="41"/>
      <c r="B156" s="42"/>
      <c r="C156" s="292" t="s">
        <v>327</v>
      </c>
      <c r="D156" s="292" t="s">
        <v>450</v>
      </c>
      <c r="E156" s="293" t="s">
        <v>1721</v>
      </c>
      <c r="F156" s="294" t="s">
        <v>1722</v>
      </c>
      <c r="G156" s="295" t="s">
        <v>345</v>
      </c>
      <c r="H156" s="296">
        <v>9</v>
      </c>
      <c r="I156" s="297"/>
      <c r="J156" s="298">
        <f>ROUND(I156*H156,2)</f>
        <v>0</v>
      </c>
      <c r="K156" s="294" t="s">
        <v>183</v>
      </c>
      <c r="L156" s="299"/>
      <c r="M156" s="300" t="s">
        <v>19</v>
      </c>
      <c r="N156" s="301" t="s">
        <v>43</v>
      </c>
      <c r="O156" s="87"/>
      <c r="P156" s="226">
        <f>O156*H156</f>
        <v>0</v>
      </c>
      <c r="Q156" s="226">
        <v>0.00016000000000000001</v>
      </c>
      <c r="R156" s="226">
        <f>Q156*H156</f>
        <v>0.0014400000000000001</v>
      </c>
      <c r="S156" s="226">
        <v>0</v>
      </c>
      <c r="T156" s="22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8" t="s">
        <v>197</v>
      </c>
      <c r="AT156" s="228" t="s">
        <v>450</v>
      </c>
      <c r="AU156" s="228" t="s">
        <v>80</v>
      </c>
      <c r="AY156" s="20" t="s">
        <v>177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20" t="s">
        <v>80</v>
      </c>
      <c r="BK156" s="229">
        <f>ROUND(I156*H156,2)</f>
        <v>0</v>
      </c>
      <c r="BL156" s="20" t="s">
        <v>184</v>
      </c>
      <c r="BM156" s="228" t="s">
        <v>1723</v>
      </c>
    </row>
    <row r="157" s="2" customFormat="1">
      <c r="A157" s="41"/>
      <c r="B157" s="42"/>
      <c r="C157" s="43"/>
      <c r="D157" s="230" t="s">
        <v>186</v>
      </c>
      <c r="E157" s="43"/>
      <c r="F157" s="231" t="s">
        <v>1722</v>
      </c>
      <c r="G157" s="43"/>
      <c r="H157" s="43"/>
      <c r="I157" s="232"/>
      <c r="J157" s="43"/>
      <c r="K157" s="43"/>
      <c r="L157" s="47"/>
      <c r="M157" s="233"/>
      <c r="N157" s="23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186</v>
      </c>
      <c r="AU157" s="20" t="s">
        <v>80</v>
      </c>
    </row>
    <row r="158" s="2" customFormat="1" ht="16.5" customHeight="1">
      <c r="A158" s="41"/>
      <c r="B158" s="42"/>
      <c r="C158" s="292" t="s">
        <v>332</v>
      </c>
      <c r="D158" s="292" t="s">
        <v>450</v>
      </c>
      <c r="E158" s="293" t="s">
        <v>1724</v>
      </c>
      <c r="F158" s="294" t="s">
        <v>1725</v>
      </c>
      <c r="G158" s="295" t="s">
        <v>345</v>
      </c>
      <c r="H158" s="296">
        <v>63</v>
      </c>
      <c r="I158" s="297"/>
      <c r="J158" s="298">
        <f>ROUND(I158*H158,2)</f>
        <v>0</v>
      </c>
      <c r="K158" s="294" t="s">
        <v>183</v>
      </c>
      <c r="L158" s="299"/>
      <c r="M158" s="300" t="s">
        <v>19</v>
      </c>
      <c r="N158" s="301" t="s">
        <v>43</v>
      </c>
      <c r="O158" s="87"/>
      <c r="P158" s="226">
        <f>O158*H158</f>
        <v>0</v>
      </c>
      <c r="Q158" s="226">
        <v>0.00012</v>
      </c>
      <c r="R158" s="226">
        <f>Q158*H158</f>
        <v>0.0075599999999999999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197</v>
      </c>
      <c r="AT158" s="228" t="s">
        <v>450</v>
      </c>
      <c r="AU158" s="228" t="s">
        <v>80</v>
      </c>
      <c r="AY158" s="20" t="s">
        <v>177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0" t="s">
        <v>80</v>
      </c>
      <c r="BK158" s="229">
        <f>ROUND(I158*H158,2)</f>
        <v>0</v>
      </c>
      <c r="BL158" s="20" t="s">
        <v>184</v>
      </c>
      <c r="BM158" s="228" t="s">
        <v>1726</v>
      </c>
    </row>
    <row r="159" s="2" customFormat="1">
      <c r="A159" s="41"/>
      <c r="B159" s="42"/>
      <c r="C159" s="43"/>
      <c r="D159" s="230" t="s">
        <v>186</v>
      </c>
      <c r="E159" s="43"/>
      <c r="F159" s="231" t="s">
        <v>1725</v>
      </c>
      <c r="G159" s="43"/>
      <c r="H159" s="43"/>
      <c r="I159" s="232"/>
      <c r="J159" s="43"/>
      <c r="K159" s="43"/>
      <c r="L159" s="47"/>
      <c r="M159" s="233"/>
      <c r="N159" s="23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186</v>
      </c>
      <c r="AU159" s="20" t="s">
        <v>80</v>
      </c>
    </row>
    <row r="160" s="2" customFormat="1" ht="16.5" customHeight="1">
      <c r="A160" s="41"/>
      <c r="B160" s="42"/>
      <c r="C160" s="292" t="s">
        <v>337</v>
      </c>
      <c r="D160" s="292" t="s">
        <v>450</v>
      </c>
      <c r="E160" s="293" t="s">
        <v>1727</v>
      </c>
      <c r="F160" s="294" t="s">
        <v>1728</v>
      </c>
      <c r="G160" s="295" t="s">
        <v>345</v>
      </c>
      <c r="H160" s="296">
        <v>4</v>
      </c>
      <c r="I160" s="297"/>
      <c r="J160" s="298">
        <f>ROUND(I160*H160,2)</f>
        <v>0</v>
      </c>
      <c r="K160" s="294" t="s">
        <v>196</v>
      </c>
      <c r="L160" s="299"/>
      <c r="M160" s="300" t="s">
        <v>19</v>
      </c>
      <c r="N160" s="301" t="s">
        <v>43</v>
      </c>
      <c r="O160" s="87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197</v>
      </c>
      <c r="AT160" s="228" t="s">
        <v>450</v>
      </c>
      <c r="AU160" s="228" t="s">
        <v>80</v>
      </c>
      <c r="AY160" s="20" t="s">
        <v>177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0" t="s">
        <v>80</v>
      </c>
      <c r="BK160" s="229">
        <f>ROUND(I160*H160,2)</f>
        <v>0</v>
      </c>
      <c r="BL160" s="20" t="s">
        <v>184</v>
      </c>
      <c r="BM160" s="228" t="s">
        <v>1729</v>
      </c>
    </row>
    <row r="161" s="2" customFormat="1">
      <c r="A161" s="41"/>
      <c r="B161" s="42"/>
      <c r="C161" s="43"/>
      <c r="D161" s="230" t="s">
        <v>186</v>
      </c>
      <c r="E161" s="43"/>
      <c r="F161" s="231" t="s">
        <v>1728</v>
      </c>
      <c r="G161" s="43"/>
      <c r="H161" s="43"/>
      <c r="I161" s="232"/>
      <c r="J161" s="43"/>
      <c r="K161" s="43"/>
      <c r="L161" s="47"/>
      <c r="M161" s="233"/>
      <c r="N161" s="23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186</v>
      </c>
      <c r="AU161" s="20" t="s">
        <v>80</v>
      </c>
    </row>
    <row r="162" s="2" customFormat="1" ht="16.5" customHeight="1">
      <c r="A162" s="41"/>
      <c r="B162" s="42"/>
      <c r="C162" s="292" t="s">
        <v>342</v>
      </c>
      <c r="D162" s="292" t="s">
        <v>450</v>
      </c>
      <c r="E162" s="293" t="s">
        <v>1730</v>
      </c>
      <c r="F162" s="294" t="s">
        <v>1731</v>
      </c>
      <c r="G162" s="295" t="s">
        <v>345</v>
      </c>
      <c r="H162" s="296">
        <v>4</v>
      </c>
      <c r="I162" s="297"/>
      <c r="J162" s="298">
        <f>ROUND(I162*H162,2)</f>
        <v>0</v>
      </c>
      <c r="K162" s="294" t="s">
        <v>196</v>
      </c>
      <c r="L162" s="299"/>
      <c r="M162" s="300" t="s">
        <v>19</v>
      </c>
      <c r="N162" s="301" t="s">
        <v>43</v>
      </c>
      <c r="O162" s="87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197</v>
      </c>
      <c r="AT162" s="228" t="s">
        <v>450</v>
      </c>
      <c r="AU162" s="228" t="s">
        <v>80</v>
      </c>
      <c r="AY162" s="20" t="s">
        <v>177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80</v>
      </c>
      <c r="BK162" s="229">
        <f>ROUND(I162*H162,2)</f>
        <v>0</v>
      </c>
      <c r="BL162" s="20" t="s">
        <v>184</v>
      </c>
      <c r="BM162" s="228" t="s">
        <v>1732</v>
      </c>
    </row>
    <row r="163" s="2" customFormat="1">
      <c r="A163" s="41"/>
      <c r="B163" s="42"/>
      <c r="C163" s="43"/>
      <c r="D163" s="230" t="s">
        <v>186</v>
      </c>
      <c r="E163" s="43"/>
      <c r="F163" s="231" t="s">
        <v>1731</v>
      </c>
      <c r="G163" s="43"/>
      <c r="H163" s="43"/>
      <c r="I163" s="232"/>
      <c r="J163" s="43"/>
      <c r="K163" s="43"/>
      <c r="L163" s="47"/>
      <c r="M163" s="233"/>
      <c r="N163" s="23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186</v>
      </c>
      <c r="AU163" s="20" t="s">
        <v>80</v>
      </c>
    </row>
    <row r="164" s="2" customFormat="1" ht="16.5" customHeight="1">
      <c r="A164" s="41"/>
      <c r="B164" s="42"/>
      <c r="C164" s="292" t="s">
        <v>348</v>
      </c>
      <c r="D164" s="292" t="s">
        <v>450</v>
      </c>
      <c r="E164" s="293" t="s">
        <v>1733</v>
      </c>
      <c r="F164" s="294" t="s">
        <v>1734</v>
      </c>
      <c r="G164" s="295" t="s">
        <v>345</v>
      </c>
      <c r="H164" s="296">
        <v>2</v>
      </c>
      <c r="I164" s="297"/>
      <c r="J164" s="298">
        <f>ROUND(I164*H164,2)</f>
        <v>0</v>
      </c>
      <c r="K164" s="294" t="s">
        <v>196</v>
      </c>
      <c r="L164" s="299"/>
      <c r="M164" s="300" t="s">
        <v>19</v>
      </c>
      <c r="N164" s="301" t="s">
        <v>43</v>
      </c>
      <c r="O164" s="87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8" t="s">
        <v>197</v>
      </c>
      <c r="AT164" s="228" t="s">
        <v>450</v>
      </c>
      <c r="AU164" s="228" t="s">
        <v>80</v>
      </c>
      <c r="AY164" s="20" t="s">
        <v>177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20" t="s">
        <v>80</v>
      </c>
      <c r="BK164" s="229">
        <f>ROUND(I164*H164,2)</f>
        <v>0</v>
      </c>
      <c r="BL164" s="20" t="s">
        <v>184</v>
      </c>
      <c r="BM164" s="228" t="s">
        <v>1735</v>
      </c>
    </row>
    <row r="165" s="2" customFormat="1">
      <c r="A165" s="41"/>
      <c r="B165" s="42"/>
      <c r="C165" s="43"/>
      <c r="D165" s="230" t="s">
        <v>186</v>
      </c>
      <c r="E165" s="43"/>
      <c r="F165" s="231" t="s">
        <v>1734</v>
      </c>
      <c r="G165" s="43"/>
      <c r="H165" s="43"/>
      <c r="I165" s="232"/>
      <c r="J165" s="43"/>
      <c r="K165" s="43"/>
      <c r="L165" s="47"/>
      <c r="M165" s="233"/>
      <c r="N165" s="23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186</v>
      </c>
      <c r="AU165" s="20" t="s">
        <v>80</v>
      </c>
    </row>
    <row r="166" s="12" customFormat="1" ht="25.92" customHeight="1">
      <c r="A166" s="12"/>
      <c r="B166" s="201"/>
      <c r="C166" s="202"/>
      <c r="D166" s="203" t="s">
        <v>71</v>
      </c>
      <c r="E166" s="204" t="s">
        <v>1736</v>
      </c>
      <c r="F166" s="204" t="s">
        <v>1737</v>
      </c>
      <c r="G166" s="202"/>
      <c r="H166" s="202"/>
      <c r="I166" s="205"/>
      <c r="J166" s="206">
        <f>BK166</f>
        <v>0</v>
      </c>
      <c r="K166" s="202"/>
      <c r="L166" s="207"/>
      <c r="M166" s="208"/>
      <c r="N166" s="209"/>
      <c r="O166" s="209"/>
      <c r="P166" s="210">
        <f>SUM(P167:P186)</f>
        <v>0</v>
      </c>
      <c r="Q166" s="209"/>
      <c r="R166" s="210">
        <f>SUM(R167:R186)</f>
        <v>0.21658335000000001</v>
      </c>
      <c r="S166" s="209"/>
      <c r="T166" s="211">
        <f>SUM(T167:T186)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2" t="s">
        <v>80</v>
      </c>
      <c r="AT166" s="213" t="s">
        <v>71</v>
      </c>
      <c r="AU166" s="213" t="s">
        <v>72</v>
      </c>
      <c r="AY166" s="212" t="s">
        <v>177</v>
      </c>
      <c r="BK166" s="214">
        <f>SUM(BK167:BK186)</f>
        <v>0</v>
      </c>
    </row>
    <row r="167" s="2" customFormat="1" ht="16.5" customHeight="1">
      <c r="A167" s="41"/>
      <c r="B167" s="42"/>
      <c r="C167" s="217" t="s">
        <v>353</v>
      </c>
      <c r="D167" s="217" t="s">
        <v>179</v>
      </c>
      <c r="E167" s="218" t="s">
        <v>1738</v>
      </c>
      <c r="F167" s="219" t="s">
        <v>1739</v>
      </c>
      <c r="G167" s="220" t="s">
        <v>345</v>
      </c>
      <c r="H167" s="221">
        <v>10</v>
      </c>
      <c r="I167" s="222"/>
      <c r="J167" s="223">
        <f>ROUND(I167*H167,2)</f>
        <v>0</v>
      </c>
      <c r="K167" s="219" t="s">
        <v>183</v>
      </c>
      <c r="L167" s="47"/>
      <c r="M167" s="224" t="s">
        <v>19</v>
      </c>
      <c r="N167" s="225" t="s">
        <v>43</v>
      </c>
      <c r="O167" s="87"/>
      <c r="P167" s="226">
        <f>O167*H167</f>
        <v>0</v>
      </c>
      <c r="Q167" s="226">
        <v>0.0014215499999999999</v>
      </c>
      <c r="R167" s="226">
        <f>Q167*H167</f>
        <v>0.014215499999999999</v>
      </c>
      <c r="S167" s="226">
        <v>0</v>
      </c>
      <c r="T167" s="22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8" t="s">
        <v>184</v>
      </c>
      <c r="AT167" s="228" t="s">
        <v>179</v>
      </c>
      <c r="AU167" s="228" t="s">
        <v>80</v>
      </c>
      <c r="AY167" s="20" t="s">
        <v>177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20" t="s">
        <v>80</v>
      </c>
      <c r="BK167" s="229">
        <f>ROUND(I167*H167,2)</f>
        <v>0</v>
      </c>
      <c r="BL167" s="20" t="s">
        <v>184</v>
      </c>
      <c r="BM167" s="228" t="s">
        <v>356</v>
      </c>
    </row>
    <row r="168" s="2" customFormat="1">
      <c r="A168" s="41"/>
      <c r="B168" s="42"/>
      <c r="C168" s="43"/>
      <c r="D168" s="230" t="s">
        <v>186</v>
      </c>
      <c r="E168" s="43"/>
      <c r="F168" s="231" t="s">
        <v>1740</v>
      </c>
      <c r="G168" s="43"/>
      <c r="H168" s="43"/>
      <c r="I168" s="232"/>
      <c r="J168" s="43"/>
      <c r="K168" s="43"/>
      <c r="L168" s="47"/>
      <c r="M168" s="233"/>
      <c r="N168" s="23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186</v>
      </c>
      <c r="AU168" s="20" t="s">
        <v>80</v>
      </c>
    </row>
    <row r="169" s="2" customFormat="1" ht="16.5" customHeight="1">
      <c r="A169" s="41"/>
      <c r="B169" s="42"/>
      <c r="C169" s="217" t="s">
        <v>358</v>
      </c>
      <c r="D169" s="217" t="s">
        <v>179</v>
      </c>
      <c r="E169" s="218" t="s">
        <v>1741</v>
      </c>
      <c r="F169" s="219" t="s">
        <v>1742</v>
      </c>
      <c r="G169" s="220" t="s">
        <v>345</v>
      </c>
      <c r="H169" s="221">
        <v>19</v>
      </c>
      <c r="I169" s="222"/>
      <c r="J169" s="223">
        <f>ROUND(I169*H169,2)</f>
        <v>0</v>
      </c>
      <c r="K169" s="219" t="s">
        <v>183</v>
      </c>
      <c r="L169" s="47"/>
      <c r="M169" s="224" t="s">
        <v>19</v>
      </c>
      <c r="N169" s="225" t="s">
        <v>43</v>
      </c>
      <c r="O169" s="87"/>
      <c r="P169" s="226">
        <f>O169*H169</f>
        <v>0</v>
      </c>
      <c r="Q169" s="226">
        <v>0.007443</v>
      </c>
      <c r="R169" s="226">
        <f>Q169*H169</f>
        <v>0.14141699999999999</v>
      </c>
      <c r="S169" s="226">
        <v>0</v>
      </c>
      <c r="T169" s="22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8" t="s">
        <v>184</v>
      </c>
      <c r="AT169" s="228" t="s">
        <v>179</v>
      </c>
      <c r="AU169" s="228" t="s">
        <v>80</v>
      </c>
      <c r="AY169" s="20" t="s">
        <v>177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20" t="s">
        <v>80</v>
      </c>
      <c r="BK169" s="229">
        <f>ROUND(I169*H169,2)</f>
        <v>0</v>
      </c>
      <c r="BL169" s="20" t="s">
        <v>184</v>
      </c>
      <c r="BM169" s="228" t="s">
        <v>361</v>
      </c>
    </row>
    <row r="170" s="2" customFormat="1">
      <c r="A170" s="41"/>
      <c r="B170" s="42"/>
      <c r="C170" s="43"/>
      <c r="D170" s="230" t="s">
        <v>186</v>
      </c>
      <c r="E170" s="43"/>
      <c r="F170" s="231" t="s">
        <v>1743</v>
      </c>
      <c r="G170" s="43"/>
      <c r="H170" s="43"/>
      <c r="I170" s="232"/>
      <c r="J170" s="43"/>
      <c r="K170" s="43"/>
      <c r="L170" s="47"/>
      <c r="M170" s="233"/>
      <c r="N170" s="23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186</v>
      </c>
      <c r="AU170" s="20" t="s">
        <v>80</v>
      </c>
    </row>
    <row r="171" s="2" customFormat="1" ht="16.5" customHeight="1">
      <c r="A171" s="41"/>
      <c r="B171" s="42"/>
      <c r="C171" s="217" t="s">
        <v>363</v>
      </c>
      <c r="D171" s="217" t="s">
        <v>179</v>
      </c>
      <c r="E171" s="218" t="s">
        <v>1744</v>
      </c>
      <c r="F171" s="219" t="s">
        <v>1745</v>
      </c>
      <c r="G171" s="220" t="s">
        <v>195</v>
      </c>
      <c r="H171" s="221">
        <v>1</v>
      </c>
      <c r="I171" s="222"/>
      <c r="J171" s="223">
        <f>ROUND(I171*H171,2)</f>
        <v>0</v>
      </c>
      <c r="K171" s="219" t="s">
        <v>183</v>
      </c>
      <c r="L171" s="47"/>
      <c r="M171" s="224" t="s">
        <v>19</v>
      </c>
      <c r="N171" s="225" t="s">
        <v>43</v>
      </c>
      <c r="O171" s="87"/>
      <c r="P171" s="226">
        <f>O171*H171</f>
        <v>0</v>
      </c>
      <c r="Q171" s="226">
        <v>0.00028499999999999999</v>
      </c>
      <c r="R171" s="226">
        <f>Q171*H171</f>
        <v>0.00028499999999999999</v>
      </c>
      <c r="S171" s="226">
        <v>0</v>
      </c>
      <c r="T171" s="22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8" t="s">
        <v>184</v>
      </c>
      <c r="AT171" s="228" t="s">
        <v>179</v>
      </c>
      <c r="AU171" s="228" t="s">
        <v>80</v>
      </c>
      <c r="AY171" s="20" t="s">
        <v>177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20" t="s">
        <v>80</v>
      </c>
      <c r="BK171" s="229">
        <f>ROUND(I171*H171,2)</f>
        <v>0</v>
      </c>
      <c r="BL171" s="20" t="s">
        <v>184</v>
      </c>
      <c r="BM171" s="228" t="s">
        <v>568</v>
      </c>
    </row>
    <row r="172" s="2" customFormat="1">
      <c r="A172" s="41"/>
      <c r="B172" s="42"/>
      <c r="C172" s="43"/>
      <c r="D172" s="230" t="s">
        <v>186</v>
      </c>
      <c r="E172" s="43"/>
      <c r="F172" s="231" t="s">
        <v>1746</v>
      </c>
      <c r="G172" s="43"/>
      <c r="H172" s="43"/>
      <c r="I172" s="232"/>
      <c r="J172" s="43"/>
      <c r="K172" s="43"/>
      <c r="L172" s="47"/>
      <c r="M172" s="233"/>
      <c r="N172" s="23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186</v>
      </c>
      <c r="AU172" s="20" t="s">
        <v>80</v>
      </c>
    </row>
    <row r="173" s="2" customFormat="1" ht="16.5" customHeight="1">
      <c r="A173" s="41"/>
      <c r="B173" s="42"/>
      <c r="C173" s="217" t="s">
        <v>368</v>
      </c>
      <c r="D173" s="217" t="s">
        <v>179</v>
      </c>
      <c r="E173" s="218" t="s">
        <v>1747</v>
      </c>
      <c r="F173" s="219" t="s">
        <v>1748</v>
      </c>
      <c r="G173" s="220" t="s">
        <v>345</v>
      </c>
      <c r="H173" s="221">
        <v>15</v>
      </c>
      <c r="I173" s="222"/>
      <c r="J173" s="223">
        <f>ROUND(I173*H173,2)</f>
        <v>0</v>
      </c>
      <c r="K173" s="219" t="s">
        <v>183</v>
      </c>
      <c r="L173" s="47"/>
      <c r="M173" s="224" t="s">
        <v>19</v>
      </c>
      <c r="N173" s="225" t="s">
        <v>43</v>
      </c>
      <c r="O173" s="87"/>
      <c r="P173" s="226">
        <f>O173*H173</f>
        <v>0</v>
      </c>
      <c r="Q173" s="226">
        <v>0.0015659999999999999</v>
      </c>
      <c r="R173" s="226">
        <f>Q173*H173</f>
        <v>0.023489999999999997</v>
      </c>
      <c r="S173" s="226">
        <v>0</v>
      </c>
      <c r="T173" s="22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8" t="s">
        <v>184</v>
      </c>
      <c r="AT173" s="228" t="s">
        <v>179</v>
      </c>
      <c r="AU173" s="228" t="s">
        <v>80</v>
      </c>
      <c r="AY173" s="20" t="s">
        <v>177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20" t="s">
        <v>80</v>
      </c>
      <c r="BK173" s="229">
        <f>ROUND(I173*H173,2)</f>
        <v>0</v>
      </c>
      <c r="BL173" s="20" t="s">
        <v>184</v>
      </c>
      <c r="BM173" s="228" t="s">
        <v>366</v>
      </c>
    </row>
    <row r="174" s="2" customFormat="1">
      <c r="A174" s="41"/>
      <c r="B174" s="42"/>
      <c r="C174" s="43"/>
      <c r="D174" s="230" t="s">
        <v>186</v>
      </c>
      <c r="E174" s="43"/>
      <c r="F174" s="231" t="s">
        <v>1749</v>
      </c>
      <c r="G174" s="43"/>
      <c r="H174" s="43"/>
      <c r="I174" s="232"/>
      <c r="J174" s="43"/>
      <c r="K174" s="43"/>
      <c r="L174" s="47"/>
      <c r="M174" s="233"/>
      <c r="N174" s="23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186</v>
      </c>
      <c r="AU174" s="20" t="s">
        <v>80</v>
      </c>
    </row>
    <row r="175" s="2" customFormat="1" ht="16.5" customHeight="1">
      <c r="A175" s="41"/>
      <c r="B175" s="42"/>
      <c r="C175" s="217" t="s">
        <v>374</v>
      </c>
      <c r="D175" s="217" t="s">
        <v>179</v>
      </c>
      <c r="E175" s="218" t="s">
        <v>1750</v>
      </c>
      <c r="F175" s="219" t="s">
        <v>1751</v>
      </c>
      <c r="G175" s="220" t="s">
        <v>345</v>
      </c>
      <c r="H175" s="221">
        <v>9.5</v>
      </c>
      <c r="I175" s="222"/>
      <c r="J175" s="223">
        <f>ROUND(I175*H175,2)</f>
        <v>0</v>
      </c>
      <c r="K175" s="219" t="s">
        <v>183</v>
      </c>
      <c r="L175" s="47"/>
      <c r="M175" s="224" t="s">
        <v>19</v>
      </c>
      <c r="N175" s="225" t="s">
        <v>43</v>
      </c>
      <c r="O175" s="87"/>
      <c r="P175" s="226">
        <f>O175*H175</f>
        <v>0</v>
      </c>
      <c r="Q175" s="226">
        <v>0.00072959999999999995</v>
      </c>
      <c r="R175" s="226">
        <f>Q175*H175</f>
        <v>0.0069311999999999993</v>
      </c>
      <c r="S175" s="226">
        <v>0</v>
      </c>
      <c r="T175" s="22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184</v>
      </c>
      <c r="AT175" s="228" t="s">
        <v>179</v>
      </c>
      <c r="AU175" s="228" t="s">
        <v>80</v>
      </c>
      <c r="AY175" s="20" t="s">
        <v>177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0" t="s">
        <v>80</v>
      </c>
      <c r="BK175" s="229">
        <f>ROUND(I175*H175,2)</f>
        <v>0</v>
      </c>
      <c r="BL175" s="20" t="s">
        <v>184</v>
      </c>
      <c r="BM175" s="228" t="s">
        <v>372</v>
      </c>
    </row>
    <row r="176" s="2" customFormat="1">
      <c r="A176" s="41"/>
      <c r="B176" s="42"/>
      <c r="C176" s="43"/>
      <c r="D176" s="230" t="s">
        <v>186</v>
      </c>
      <c r="E176" s="43"/>
      <c r="F176" s="231" t="s">
        <v>1752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186</v>
      </c>
      <c r="AU176" s="20" t="s">
        <v>80</v>
      </c>
    </row>
    <row r="177" s="2" customFormat="1" ht="16.5" customHeight="1">
      <c r="A177" s="41"/>
      <c r="B177" s="42"/>
      <c r="C177" s="217" t="s">
        <v>318</v>
      </c>
      <c r="D177" s="217" t="s">
        <v>179</v>
      </c>
      <c r="E177" s="218" t="s">
        <v>1753</v>
      </c>
      <c r="F177" s="219" t="s">
        <v>1754</v>
      </c>
      <c r="G177" s="220" t="s">
        <v>345</v>
      </c>
      <c r="H177" s="221">
        <v>4.5</v>
      </c>
      <c r="I177" s="222"/>
      <c r="J177" s="223">
        <f>ROUND(I177*H177,2)</f>
        <v>0</v>
      </c>
      <c r="K177" s="219" t="s">
        <v>183</v>
      </c>
      <c r="L177" s="47"/>
      <c r="M177" s="224" t="s">
        <v>19</v>
      </c>
      <c r="N177" s="225" t="s">
        <v>43</v>
      </c>
      <c r="O177" s="87"/>
      <c r="P177" s="226">
        <f>O177*H177</f>
        <v>0</v>
      </c>
      <c r="Q177" s="226">
        <v>0.00047649999999999998</v>
      </c>
      <c r="R177" s="226">
        <f>Q177*H177</f>
        <v>0.0021442499999999999</v>
      </c>
      <c r="S177" s="226">
        <v>0</v>
      </c>
      <c r="T177" s="22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8" t="s">
        <v>184</v>
      </c>
      <c r="AT177" s="228" t="s">
        <v>179</v>
      </c>
      <c r="AU177" s="228" t="s">
        <v>80</v>
      </c>
      <c r="AY177" s="20" t="s">
        <v>177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20" t="s">
        <v>80</v>
      </c>
      <c r="BK177" s="229">
        <f>ROUND(I177*H177,2)</f>
        <v>0</v>
      </c>
      <c r="BL177" s="20" t="s">
        <v>184</v>
      </c>
      <c r="BM177" s="228" t="s">
        <v>377</v>
      </c>
    </row>
    <row r="178" s="2" customFormat="1">
      <c r="A178" s="41"/>
      <c r="B178" s="42"/>
      <c r="C178" s="43"/>
      <c r="D178" s="230" t="s">
        <v>186</v>
      </c>
      <c r="E178" s="43"/>
      <c r="F178" s="231" t="s">
        <v>1755</v>
      </c>
      <c r="G178" s="43"/>
      <c r="H178" s="43"/>
      <c r="I178" s="232"/>
      <c r="J178" s="43"/>
      <c r="K178" s="43"/>
      <c r="L178" s="47"/>
      <c r="M178" s="233"/>
      <c r="N178" s="23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186</v>
      </c>
      <c r="AU178" s="20" t="s">
        <v>80</v>
      </c>
    </row>
    <row r="179" s="2" customFormat="1" ht="16.5" customHeight="1">
      <c r="A179" s="41"/>
      <c r="B179" s="42"/>
      <c r="C179" s="217" t="s">
        <v>382</v>
      </c>
      <c r="D179" s="217" t="s">
        <v>179</v>
      </c>
      <c r="E179" s="218" t="s">
        <v>1756</v>
      </c>
      <c r="F179" s="219" t="s">
        <v>1757</v>
      </c>
      <c r="G179" s="220" t="s">
        <v>345</v>
      </c>
      <c r="H179" s="221">
        <v>10</v>
      </c>
      <c r="I179" s="222"/>
      <c r="J179" s="223">
        <f>ROUND(I179*H179,2)</f>
        <v>0</v>
      </c>
      <c r="K179" s="219" t="s">
        <v>183</v>
      </c>
      <c r="L179" s="47"/>
      <c r="M179" s="224" t="s">
        <v>19</v>
      </c>
      <c r="N179" s="225" t="s">
        <v>43</v>
      </c>
      <c r="O179" s="87"/>
      <c r="P179" s="226">
        <f>O179*H179</f>
        <v>0</v>
      </c>
      <c r="Q179" s="226">
        <v>0.0028100400000000002</v>
      </c>
      <c r="R179" s="226">
        <f>Q179*H179</f>
        <v>0.028100400000000001</v>
      </c>
      <c r="S179" s="226">
        <v>0</v>
      </c>
      <c r="T179" s="22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8" t="s">
        <v>184</v>
      </c>
      <c r="AT179" s="228" t="s">
        <v>179</v>
      </c>
      <c r="AU179" s="228" t="s">
        <v>80</v>
      </c>
      <c r="AY179" s="20" t="s">
        <v>177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20" t="s">
        <v>80</v>
      </c>
      <c r="BK179" s="229">
        <f>ROUND(I179*H179,2)</f>
        <v>0</v>
      </c>
      <c r="BL179" s="20" t="s">
        <v>184</v>
      </c>
      <c r="BM179" s="228" t="s">
        <v>381</v>
      </c>
    </row>
    <row r="180" s="2" customFormat="1">
      <c r="A180" s="41"/>
      <c r="B180" s="42"/>
      <c r="C180" s="43"/>
      <c r="D180" s="230" t="s">
        <v>186</v>
      </c>
      <c r="E180" s="43"/>
      <c r="F180" s="231" t="s">
        <v>1758</v>
      </c>
      <c r="G180" s="43"/>
      <c r="H180" s="43"/>
      <c r="I180" s="232"/>
      <c r="J180" s="43"/>
      <c r="K180" s="43"/>
      <c r="L180" s="47"/>
      <c r="M180" s="233"/>
      <c r="N180" s="23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186</v>
      </c>
      <c r="AU180" s="20" t="s">
        <v>80</v>
      </c>
    </row>
    <row r="181" s="2" customFormat="1" ht="16.5" customHeight="1">
      <c r="A181" s="41"/>
      <c r="B181" s="42"/>
      <c r="C181" s="217" t="s">
        <v>386</v>
      </c>
      <c r="D181" s="217" t="s">
        <v>179</v>
      </c>
      <c r="E181" s="218" t="s">
        <v>1759</v>
      </c>
      <c r="F181" s="219" t="s">
        <v>1760</v>
      </c>
      <c r="G181" s="220" t="s">
        <v>195</v>
      </c>
      <c r="H181" s="221">
        <v>2</v>
      </c>
      <c r="I181" s="222"/>
      <c r="J181" s="223">
        <f>ROUND(I181*H181,2)</f>
        <v>0</v>
      </c>
      <c r="K181" s="219" t="s">
        <v>196</v>
      </c>
      <c r="L181" s="47"/>
      <c r="M181" s="224" t="s">
        <v>19</v>
      </c>
      <c r="N181" s="225" t="s">
        <v>43</v>
      </c>
      <c r="O181" s="87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8" t="s">
        <v>184</v>
      </c>
      <c r="AT181" s="228" t="s">
        <v>179</v>
      </c>
      <c r="AU181" s="228" t="s">
        <v>80</v>
      </c>
      <c r="AY181" s="20" t="s">
        <v>177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0" t="s">
        <v>80</v>
      </c>
      <c r="BK181" s="229">
        <f>ROUND(I181*H181,2)</f>
        <v>0</v>
      </c>
      <c r="BL181" s="20" t="s">
        <v>184</v>
      </c>
      <c r="BM181" s="228" t="s">
        <v>385</v>
      </c>
    </row>
    <row r="182" s="2" customFormat="1">
      <c r="A182" s="41"/>
      <c r="B182" s="42"/>
      <c r="C182" s="43"/>
      <c r="D182" s="230" t="s">
        <v>186</v>
      </c>
      <c r="E182" s="43"/>
      <c r="F182" s="231" t="s">
        <v>1760</v>
      </c>
      <c r="G182" s="43"/>
      <c r="H182" s="43"/>
      <c r="I182" s="232"/>
      <c r="J182" s="43"/>
      <c r="K182" s="43"/>
      <c r="L182" s="47"/>
      <c r="M182" s="233"/>
      <c r="N182" s="23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186</v>
      </c>
      <c r="AU182" s="20" t="s">
        <v>80</v>
      </c>
    </row>
    <row r="183" s="2" customFormat="1" ht="16.5" customHeight="1">
      <c r="A183" s="41"/>
      <c r="B183" s="42"/>
      <c r="C183" s="217" t="s">
        <v>392</v>
      </c>
      <c r="D183" s="217" t="s">
        <v>179</v>
      </c>
      <c r="E183" s="218" t="s">
        <v>1761</v>
      </c>
      <c r="F183" s="219" t="s">
        <v>1762</v>
      </c>
      <c r="G183" s="220" t="s">
        <v>345</v>
      </c>
      <c r="H183" s="221">
        <v>58</v>
      </c>
      <c r="I183" s="222"/>
      <c r="J183" s="223">
        <f>ROUND(I183*H183,2)</f>
        <v>0</v>
      </c>
      <c r="K183" s="219" t="s">
        <v>183</v>
      </c>
      <c r="L183" s="47"/>
      <c r="M183" s="224" t="s">
        <v>19</v>
      </c>
      <c r="N183" s="225" t="s">
        <v>43</v>
      </c>
      <c r="O183" s="87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8" t="s">
        <v>184</v>
      </c>
      <c r="AT183" s="228" t="s">
        <v>179</v>
      </c>
      <c r="AU183" s="228" t="s">
        <v>80</v>
      </c>
      <c r="AY183" s="20" t="s">
        <v>177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20" t="s">
        <v>80</v>
      </c>
      <c r="BK183" s="229">
        <f>ROUND(I183*H183,2)</f>
        <v>0</v>
      </c>
      <c r="BL183" s="20" t="s">
        <v>184</v>
      </c>
      <c r="BM183" s="228" t="s">
        <v>389</v>
      </c>
    </row>
    <row r="184" s="2" customFormat="1">
      <c r="A184" s="41"/>
      <c r="B184" s="42"/>
      <c r="C184" s="43"/>
      <c r="D184" s="230" t="s">
        <v>186</v>
      </c>
      <c r="E184" s="43"/>
      <c r="F184" s="231" t="s">
        <v>1763</v>
      </c>
      <c r="G184" s="43"/>
      <c r="H184" s="43"/>
      <c r="I184" s="232"/>
      <c r="J184" s="43"/>
      <c r="K184" s="43"/>
      <c r="L184" s="47"/>
      <c r="M184" s="233"/>
      <c r="N184" s="23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186</v>
      </c>
      <c r="AU184" s="20" t="s">
        <v>80</v>
      </c>
    </row>
    <row r="185" s="2" customFormat="1" ht="16.5" customHeight="1">
      <c r="A185" s="41"/>
      <c r="B185" s="42"/>
      <c r="C185" s="217" t="s">
        <v>397</v>
      </c>
      <c r="D185" s="217" t="s">
        <v>179</v>
      </c>
      <c r="E185" s="218" t="s">
        <v>1764</v>
      </c>
      <c r="F185" s="219" t="s">
        <v>1765</v>
      </c>
      <c r="G185" s="220" t="s">
        <v>253</v>
      </c>
      <c r="H185" s="221">
        <v>1.5</v>
      </c>
      <c r="I185" s="222"/>
      <c r="J185" s="223">
        <f>ROUND(I185*H185,2)</f>
        <v>0</v>
      </c>
      <c r="K185" s="219" t="s">
        <v>183</v>
      </c>
      <c r="L185" s="47"/>
      <c r="M185" s="224" t="s">
        <v>19</v>
      </c>
      <c r="N185" s="225" t="s">
        <v>43</v>
      </c>
      <c r="O185" s="87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8" t="s">
        <v>184</v>
      </c>
      <c r="AT185" s="228" t="s">
        <v>179</v>
      </c>
      <c r="AU185" s="228" t="s">
        <v>80</v>
      </c>
      <c r="AY185" s="20" t="s">
        <v>177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20" t="s">
        <v>80</v>
      </c>
      <c r="BK185" s="229">
        <f>ROUND(I185*H185,2)</f>
        <v>0</v>
      </c>
      <c r="BL185" s="20" t="s">
        <v>184</v>
      </c>
      <c r="BM185" s="228" t="s">
        <v>395</v>
      </c>
    </row>
    <row r="186" s="2" customFormat="1">
      <c r="A186" s="41"/>
      <c r="B186" s="42"/>
      <c r="C186" s="43"/>
      <c r="D186" s="230" t="s">
        <v>186</v>
      </c>
      <c r="E186" s="43"/>
      <c r="F186" s="231" t="s">
        <v>1766</v>
      </c>
      <c r="G186" s="43"/>
      <c r="H186" s="43"/>
      <c r="I186" s="232"/>
      <c r="J186" s="43"/>
      <c r="K186" s="43"/>
      <c r="L186" s="47"/>
      <c r="M186" s="233"/>
      <c r="N186" s="23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186</v>
      </c>
      <c r="AU186" s="20" t="s">
        <v>80</v>
      </c>
    </row>
    <row r="187" s="12" customFormat="1" ht="25.92" customHeight="1">
      <c r="A187" s="12"/>
      <c r="B187" s="201"/>
      <c r="C187" s="202"/>
      <c r="D187" s="203" t="s">
        <v>71</v>
      </c>
      <c r="E187" s="204" t="s">
        <v>1767</v>
      </c>
      <c r="F187" s="204" t="s">
        <v>1768</v>
      </c>
      <c r="G187" s="202"/>
      <c r="H187" s="202"/>
      <c r="I187" s="205"/>
      <c r="J187" s="206">
        <f>BK187</f>
        <v>0</v>
      </c>
      <c r="K187" s="202"/>
      <c r="L187" s="207"/>
      <c r="M187" s="208"/>
      <c r="N187" s="209"/>
      <c r="O187" s="209"/>
      <c r="P187" s="210">
        <f>SUM(P188:P211)</f>
        <v>0</v>
      </c>
      <c r="Q187" s="209"/>
      <c r="R187" s="210">
        <f>SUM(R188:R211)</f>
        <v>0.39296310400000001</v>
      </c>
      <c r="S187" s="209"/>
      <c r="T187" s="211">
        <f>SUM(T188:T211)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2" t="s">
        <v>80</v>
      </c>
      <c r="AT187" s="213" t="s">
        <v>71</v>
      </c>
      <c r="AU187" s="213" t="s">
        <v>72</v>
      </c>
      <c r="AY187" s="212" t="s">
        <v>177</v>
      </c>
      <c r="BK187" s="214">
        <f>SUM(BK188:BK211)</f>
        <v>0</v>
      </c>
    </row>
    <row r="188" s="2" customFormat="1" ht="16.5" customHeight="1">
      <c r="A188" s="41"/>
      <c r="B188" s="42"/>
      <c r="C188" s="217" t="s">
        <v>402</v>
      </c>
      <c r="D188" s="217" t="s">
        <v>179</v>
      </c>
      <c r="E188" s="218" t="s">
        <v>1769</v>
      </c>
      <c r="F188" s="219" t="s">
        <v>1770</v>
      </c>
      <c r="G188" s="220" t="s">
        <v>345</v>
      </c>
      <c r="H188" s="221">
        <v>44</v>
      </c>
      <c r="I188" s="222"/>
      <c r="J188" s="223">
        <f>ROUND(I188*H188,2)</f>
        <v>0</v>
      </c>
      <c r="K188" s="219" t="s">
        <v>183</v>
      </c>
      <c r="L188" s="47"/>
      <c r="M188" s="224" t="s">
        <v>19</v>
      </c>
      <c r="N188" s="225" t="s">
        <v>43</v>
      </c>
      <c r="O188" s="87"/>
      <c r="P188" s="226">
        <f>O188*H188</f>
        <v>0</v>
      </c>
      <c r="Q188" s="226">
        <v>0.000976972</v>
      </c>
      <c r="R188" s="226">
        <f>Q188*H188</f>
        <v>0.042986768000000002</v>
      </c>
      <c r="S188" s="226">
        <v>0</v>
      </c>
      <c r="T188" s="22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8" t="s">
        <v>184</v>
      </c>
      <c r="AT188" s="228" t="s">
        <v>179</v>
      </c>
      <c r="AU188" s="228" t="s">
        <v>80</v>
      </c>
      <c r="AY188" s="20" t="s">
        <v>177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20" t="s">
        <v>80</v>
      </c>
      <c r="BK188" s="229">
        <f>ROUND(I188*H188,2)</f>
        <v>0</v>
      </c>
      <c r="BL188" s="20" t="s">
        <v>184</v>
      </c>
      <c r="BM188" s="228" t="s">
        <v>400</v>
      </c>
    </row>
    <row r="189" s="2" customFormat="1">
      <c r="A189" s="41"/>
      <c r="B189" s="42"/>
      <c r="C189" s="43"/>
      <c r="D189" s="230" t="s">
        <v>186</v>
      </c>
      <c r="E189" s="43"/>
      <c r="F189" s="231" t="s">
        <v>1771</v>
      </c>
      <c r="G189" s="43"/>
      <c r="H189" s="43"/>
      <c r="I189" s="232"/>
      <c r="J189" s="43"/>
      <c r="K189" s="43"/>
      <c r="L189" s="47"/>
      <c r="M189" s="233"/>
      <c r="N189" s="23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186</v>
      </c>
      <c r="AU189" s="20" t="s">
        <v>80</v>
      </c>
    </row>
    <row r="190" s="2" customFormat="1" ht="16.5" customHeight="1">
      <c r="A190" s="41"/>
      <c r="B190" s="42"/>
      <c r="C190" s="217" t="s">
        <v>407</v>
      </c>
      <c r="D190" s="217" t="s">
        <v>179</v>
      </c>
      <c r="E190" s="218" t="s">
        <v>1772</v>
      </c>
      <c r="F190" s="219" t="s">
        <v>1773</v>
      </c>
      <c r="G190" s="220" t="s">
        <v>345</v>
      </c>
      <c r="H190" s="221">
        <v>40</v>
      </c>
      <c r="I190" s="222"/>
      <c r="J190" s="223">
        <f>ROUND(I190*H190,2)</f>
        <v>0</v>
      </c>
      <c r="K190" s="219" t="s">
        <v>183</v>
      </c>
      <c r="L190" s="47"/>
      <c r="M190" s="224" t="s">
        <v>19</v>
      </c>
      <c r="N190" s="225" t="s">
        <v>43</v>
      </c>
      <c r="O190" s="87"/>
      <c r="P190" s="226">
        <f>O190*H190</f>
        <v>0</v>
      </c>
      <c r="Q190" s="226">
        <v>0.0012616000000000001</v>
      </c>
      <c r="R190" s="226">
        <f>Q190*H190</f>
        <v>0.050464000000000002</v>
      </c>
      <c r="S190" s="226">
        <v>0</v>
      </c>
      <c r="T190" s="22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8" t="s">
        <v>184</v>
      </c>
      <c r="AT190" s="228" t="s">
        <v>179</v>
      </c>
      <c r="AU190" s="228" t="s">
        <v>80</v>
      </c>
      <c r="AY190" s="20" t="s">
        <v>177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20" t="s">
        <v>80</v>
      </c>
      <c r="BK190" s="229">
        <f>ROUND(I190*H190,2)</f>
        <v>0</v>
      </c>
      <c r="BL190" s="20" t="s">
        <v>184</v>
      </c>
      <c r="BM190" s="228" t="s">
        <v>405</v>
      </c>
    </row>
    <row r="191" s="2" customFormat="1">
      <c r="A191" s="41"/>
      <c r="B191" s="42"/>
      <c r="C191" s="43"/>
      <c r="D191" s="230" t="s">
        <v>186</v>
      </c>
      <c r="E191" s="43"/>
      <c r="F191" s="231" t="s">
        <v>1774</v>
      </c>
      <c r="G191" s="43"/>
      <c r="H191" s="43"/>
      <c r="I191" s="232"/>
      <c r="J191" s="43"/>
      <c r="K191" s="43"/>
      <c r="L191" s="47"/>
      <c r="M191" s="233"/>
      <c r="N191" s="23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186</v>
      </c>
      <c r="AU191" s="20" t="s">
        <v>80</v>
      </c>
    </row>
    <row r="192" s="2" customFormat="1" ht="16.5" customHeight="1">
      <c r="A192" s="41"/>
      <c r="B192" s="42"/>
      <c r="C192" s="217" t="s">
        <v>413</v>
      </c>
      <c r="D192" s="217" t="s">
        <v>179</v>
      </c>
      <c r="E192" s="218" t="s">
        <v>1775</v>
      </c>
      <c r="F192" s="219" t="s">
        <v>1776</v>
      </c>
      <c r="G192" s="220" t="s">
        <v>345</v>
      </c>
      <c r="H192" s="221">
        <v>36</v>
      </c>
      <c r="I192" s="222"/>
      <c r="J192" s="223">
        <f>ROUND(I192*H192,2)</f>
        <v>0</v>
      </c>
      <c r="K192" s="219" t="s">
        <v>183</v>
      </c>
      <c r="L192" s="47"/>
      <c r="M192" s="224" t="s">
        <v>19</v>
      </c>
      <c r="N192" s="225" t="s">
        <v>43</v>
      </c>
      <c r="O192" s="87"/>
      <c r="P192" s="226">
        <f>O192*H192</f>
        <v>0</v>
      </c>
      <c r="Q192" s="226">
        <v>0.001525808</v>
      </c>
      <c r="R192" s="226">
        <f>Q192*H192</f>
        <v>0.054929088000000001</v>
      </c>
      <c r="S192" s="226">
        <v>0</v>
      </c>
      <c r="T192" s="22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8" t="s">
        <v>184</v>
      </c>
      <c r="AT192" s="228" t="s">
        <v>179</v>
      </c>
      <c r="AU192" s="228" t="s">
        <v>80</v>
      </c>
      <c r="AY192" s="20" t="s">
        <v>177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20" t="s">
        <v>80</v>
      </c>
      <c r="BK192" s="229">
        <f>ROUND(I192*H192,2)</f>
        <v>0</v>
      </c>
      <c r="BL192" s="20" t="s">
        <v>184</v>
      </c>
      <c r="BM192" s="228" t="s">
        <v>410</v>
      </c>
    </row>
    <row r="193" s="2" customFormat="1">
      <c r="A193" s="41"/>
      <c r="B193" s="42"/>
      <c r="C193" s="43"/>
      <c r="D193" s="230" t="s">
        <v>186</v>
      </c>
      <c r="E193" s="43"/>
      <c r="F193" s="231" t="s">
        <v>1777</v>
      </c>
      <c r="G193" s="43"/>
      <c r="H193" s="43"/>
      <c r="I193" s="232"/>
      <c r="J193" s="43"/>
      <c r="K193" s="43"/>
      <c r="L193" s="47"/>
      <c r="M193" s="233"/>
      <c r="N193" s="23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186</v>
      </c>
      <c r="AU193" s="20" t="s">
        <v>80</v>
      </c>
    </row>
    <row r="194" s="2" customFormat="1" ht="16.5" customHeight="1">
      <c r="A194" s="41"/>
      <c r="B194" s="42"/>
      <c r="C194" s="217" t="s">
        <v>418</v>
      </c>
      <c r="D194" s="217" t="s">
        <v>179</v>
      </c>
      <c r="E194" s="218" t="s">
        <v>1778</v>
      </c>
      <c r="F194" s="219" t="s">
        <v>1779</v>
      </c>
      <c r="G194" s="220" t="s">
        <v>345</v>
      </c>
      <c r="H194" s="221">
        <v>72</v>
      </c>
      <c r="I194" s="222"/>
      <c r="J194" s="223">
        <f>ROUND(I194*H194,2)</f>
        <v>0</v>
      </c>
      <c r="K194" s="219" t="s">
        <v>183</v>
      </c>
      <c r="L194" s="47"/>
      <c r="M194" s="224" t="s">
        <v>19</v>
      </c>
      <c r="N194" s="225" t="s">
        <v>43</v>
      </c>
      <c r="O194" s="87"/>
      <c r="P194" s="226">
        <f>O194*H194</f>
        <v>0</v>
      </c>
      <c r="Q194" s="226">
        <v>0.0028384439999999999</v>
      </c>
      <c r="R194" s="226">
        <f>Q194*H194</f>
        <v>0.20436796799999998</v>
      </c>
      <c r="S194" s="226">
        <v>0</v>
      </c>
      <c r="T194" s="22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8" t="s">
        <v>184</v>
      </c>
      <c r="AT194" s="228" t="s">
        <v>179</v>
      </c>
      <c r="AU194" s="228" t="s">
        <v>80</v>
      </c>
      <c r="AY194" s="20" t="s">
        <v>177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20" t="s">
        <v>80</v>
      </c>
      <c r="BK194" s="229">
        <f>ROUND(I194*H194,2)</f>
        <v>0</v>
      </c>
      <c r="BL194" s="20" t="s">
        <v>184</v>
      </c>
      <c r="BM194" s="228" t="s">
        <v>416</v>
      </c>
    </row>
    <row r="195" s="2" customFormat="1">
      <c r="A195" s="41"/>
      <c r="B195" s="42"/>
      <c r="C195" s="43"/>
      <c r="D195" s="230" t="s">
        <v>186</v>
      </c>
      <c r="E195" s="43"/>
      <c r="F195" s="231" t="s">
        <v>1780</v>
      </c>
      <c r="G195" s="43"/>
      <c r="H195" s="43"/>
      <c r="I195" s="232"/>
      <c r="J195" s="43"/>
      <c r="K195" s="43"/>
      <c r="L195" s="47"/>
      <c r="M195" s="233"/>
      <c r="N195" s="23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186</v>
      </c>
      <c r="AU195" s="20" t="s">
        <v>80</v>
      </c>
    </row>
    <row r="196" s="2" customFormat="1" ht="16.5" customHeight="1">
      <c r="A196" s="41"/>
      <c r="B196" s="42"/>
      <c r="C196" s="217" t="s">
        <v>423</v>
      </c>
      <c r="D196" s="217" t="s">
        <v>179</v>
      </c>
      <c r="E196" s="218" t="s">
        <v>1781</v>
      </c>
      <c r="F196" s="219" t="s">
        <v>1782</v>
      </c>
      <c r="G196" s="220" t="s">
        <v>195</v>
      </c>
      <c r="H196" s="221">
        <v>30</v>
      </c>
      <c r="I196" s="222"/>
      <c r="J196" s="223">
        <f>ROUND(I196*H196,2)</f>
        <v>0</v>
      </c>
      <c r="K196" s="219" t="s">
        <v>196</v>
      </c>
      <c r="L196" s="47"/>
      <c r="M196" s="224" t="s">
        <v>19</v>
      </c>
      <c r="N196" s="225" t="s">
        <v>43</v>
      </c>
      <c r="O196" s="87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184</v>
      </c>
      <c r="AT196" s="228" t="s">
        <v>179</v>
      </c>
      <c r="AU196" s="228" t="s">
        <v>80</v>
      </c>
      <c r="AY196" s="20" t="s">
        <v>177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0" t="s">
        <v>80</v>
      </c>
      <c r="BK196" s="229">
        <f>ROUND(I196*H196,2)</f>
        <v>0</v>
      </c>
      <c r="BL196" s="20" t="s">
        <v>184</v>
      </c>
      <c r="BM196" s="228" t="s">
        <v>421</v>
      </c>
    </row>
    <row r="197" s="2" customFormat="1">
      <c r="A197" s="41"/>
      <c r="B197" s="42"/>
      <c r="C197" s="43"/>
      <c r="D197" s="230" t="s">
        <v>186</v>
      </c>
      <c r="E197" s="43"/>
      <c r="F197" s="231" t="s">
        <v>1782</v>
      </c>
      <c r="G197" s="43"/>
      <c r="H197" s="43"/>
      <c r="I197" s="232"/>
      <c r="J197" s="43"/>
      <c r="K197" s="43"/>
      <c r="L197" s="47"/>
      <c r="M197" s="233"/>
      <c r="N197" s="23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186</v>
      </c>
      <c r="AU197" s="20" t="s">
        <v>80</v>
      </c>
    </row>
    <row r="198" s="2" customFormat="1" ht="16.5" customHeight="1">
      <c r="A198" s="41"/>
      <c r="B198" s="42"/>
      <c r="C198" s="217" t="s">
        <v>428</v>
      </c>
      <c r="D198" s="217" t="s">
        <v>179</v>
      </c>
      <c r="E198" s="218" t="s">
        <v>1783</v>
      </c>
      <c r="F198" s="219" t="s">
        <v>1784</v>
      </c>
      <c r="G198" s="220" t="s">
        <v>345</v>
      </c>
      <c r="H198" s="221">
        <v>222</v>
      </c>
      <c r="I198" s="222"/>
      <c r="J198" s="223">
        <f>ROUND(I198*H198,2)</f>
        <v>0</v>
      </c>
      <c r="K198" s="219" t="s">
        <v>183</v>
      </c>
      <c r="L198" s="47"/>
      <c r="M198" s="224" t="s">
        <v>19</v>
      </c>
      <c r="N198" s="225" t="s">
        <v>43</v>
      </c>
      <c r="O198" s="87"/>
      <c r="P198" s="226">
        <f>O198*H198</f>
        <v>0</v>
      </c>
      <c r="Q198" s="226">
        <v>1.0000000000000001E-05</v>
      </c>
      <c r="R198" s="226">
        <f>Q198*H198</f>
        <v>0.0022200000000000002</v>
      </c>
      <c r="S198" s="226">
        <v>0</v>
      </c>
      <c r="T198" s="22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8" t="s">
        <v>184</v>
      </c>
      <c r="AT198" s="228" t="s">
        <v>179</v>
      </c>
      <c r="AU198" s="228" t="s">
        <v>80</v>
      </c>
      <c r="AY198" s="20" t="s">
        <v>177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20" t="s">
        <v>80</v>
      </c>
      <c r="BK198" s="229">
        <f>ROUND(I198*H198,2)</f>
        <v>0</v>
      </c>
      <c r="BL198" s="20" t="s">
        <v>184</v>
      </c>
      <c r="BM198" s="228" t="s">
        <v>426</v>
      </c>
    </row>
    <row r="199" s="2" customFormat="1">
      <c r="A199" s="41"/>
      <c r="B199" s="42"/>
      <c r="C199" s="43"/>
      <c r="D199" s="230" t="s">
        <v>186</v>
      </c>
      <c r="E199" s="43"/>
      <c r="F199" s="231" t="s">
        <v>1785</v>
      </c>
      <c r="G199" s="43"/>
      <c r="H199" s="43"/>
      <c r="I199" s="232"/>
      <c r="J199" s="43"/>
      <c r="K199" s="43"/>
      <c r="L199" s="47"/>
      <c r="M199" s="233"/>
      <c r="N199" s="23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186</v>
      </c>
      <c r="AU199" s="20" t="s">
        <v>80</v>
      </c>
    </row>
    <row r="200" s="2" customFormat="1" ht="16.5" customHeight="1">
      <c r="A200" s="41"/>
      <c r="B200" s="42"/>
      <c r="C200" s="217" t="s">
        <v>434</v>
      </c>
      <c r="D200" s="217" t="s">
        <v>179</v>
      </c>
      <c r="E200" s="218" t="s">
        <v>1786</v>
      </c>
      <c r="F200" s="219" t="s">
        <v>1787</v>
      </c>
      <c r="G200" s="220" t="s">
        <v>195</v>
      </c>
      <c r="H200" s="221">
        <v>2</v>
      </c>
      <c r="I200" s="222"/>
      <c r="J200" s="223">
        <f>ROUND(I200*H200,2)</f>
        <v>0</v>
      </c>
      <c r="K200" s="219" t="s">
        <v>183</v>
      </c>
      <c r="L200" s="47"/>
      <c r="M200" s="224" t="s">
        <v>19</v>
      </c>
      <c r="N200" s="225" t="s">
        <v>43</v>
      </c>
      <c r="O200" s="87"/>
      <c r="P200" s="226">
        <f>O200*H200</f>
        <v>0</v>
      </c>
      <c r="Q200" s="226">
        <v>0.00034957</v>
      </c>
      <c r="R200" s="226">
        <f>Q200*H200</f>
        <v>0.00069914</v>
      </c>
      <c r="S200" s="226">
        <v>0</v>
      </c>
      <c r="T200" s="22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8" t="s">
        <v>184</v>
      </c>
      <c r="AT200" s="228" t="s">
        <v>179</v>
      </c>
      <c r="AU200" s="228" t="s">
        <v>80</v>
      </c>
      <c r="AY200" s="20" t="s">
        <v>177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20" t="s">
        <v>80</v>
      </c>
      <c r="BK200" s="229">
        <f>ROUND(I200*H200,2)</f>
        <v>0</v>
      </c>
      <c r="BL200" s="20" t="s">
        <v>184</v>
      </c>
      <c r="BM200" s="228" t="s">
        <v>431</v>
      </c>
    </row>
    <row r="201" s="2" customFormat="1">
      <c r="A201" s="41"/>
      <c r="B201" s="42"/>
      <c r="C201" s="43"/>
      <c r="D201" s="230" t="s">
        <v>186</v>
      </c>
      <c r="E201" s="43"/>
      <c r="F201" s="231" t="s">
        <v>1788</v>
      </c>
      <c r="G201" s="43"/>
      <c r="H201" s="43"/>
      <c r="I201" s="232"/>
      <c r="J201" s="43"/>
      <c r="K201" s="43"/>
      <c r="L201" s="47"/>
      <c r="M201" s="233"/>
      <c r="N201" s="23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186</v>
      </c>
      <c r="AU201" s="20" t="s">
        <v>80</v>
      </c>
    </row>
    <row r="202" s="2" customFormat="1" ht="16.5" customHeight="1">
      <c r="A202" s="41"/>
      <c r="B202" s="42"/>
      <c r="C202" s="217" t="s">
        <v>441</v>
      </c>
      <c r="D202" s="217" t="s">
        <v>179</v>
      </c>
      <c r="E202" s="218" t="s">
        <v>1789</v>
      </c>
      <c r="F202" s="219" t="s">
        <v>1790</v>
      </c>
      <c r="G202" s="220" t="s">
        <v>195</v>
      </c>
      <c r="H202" s="221">
        <v>4</v>
      </c>
      <c r="I202" s="222"/>
      <c r="J202" s="223">
        <f>ROUND(I202*H202,2)</f>
        <v>0</v>
      </c>
      <c r="K202" s="219" t="s">
        <v>183</v>
      </c>
      <c r="L202" s="47"/>
      <c r="M202" s="224" t="s">
        <v>19</v>
      </c>
      <c r="N202" s="225" t="s">
        <v>43</v>
      </c>
      <c r="O202" s="87"/>
      <c r="P202" s="226">
        <f>O202*H202</f>
        <v>0</v>
      </c>
      <c r="Q202" s="226">
        <v>0.00056957000000000004</v>
      </c>
      <c r="R202" s="226">
        <f>Q202*H202</f>
        <v>0.0022782800000000001</v>
      </c>
      <c r="S202" s="226">
        <v>0</v>
      </c>
      <c r="T202" s="22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8" t="s">
        <v>184</v>
      </c>
      <c r="AT202" s="228" t="s">
        <v>179</v>
      </c>
      <c r="AU202" s="228" t="s">
        <v>80</v>
      </c>
      <c r="AY202" s="20" t="s">
        <v>177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20" t="s">
        <v>80</v>
      </c>
      <c r="BK202" s="229">
        <f>ROUND(I202*H202,2)</f>
        <v>0</v>
      </c>
      <c r="BL202" s="20" t="s">
        <v>184</v>
      </c>
      <c r="BM202" s="228" t="s">
        <v>437</v>
      </c>
    </row>
    <row r="203" s="2" customFormat="1">
      <c r="A203" s="41"/>
      <c r="B203" s="42"/>
      <c r="C203" s="43"/>
      <c r="D203" s="230" t="s">
        <v>186</v>
      </c>
      <c r="E203" s="43"/>
      <c r="F203" s="231" t="s">
        <v>1791</v>
      </c>
      <c r="G203" s="43"/>
      <c r="H203" s="43"/>
      <c r="I203" s="232"/>
      <c r="J203" s="43"/>
      <c r="K203" s="43"/>
      <c r="L203" s="47"/>
      <c r="M203" s="233"/>
      <c r="N203" s="23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186</v>
      </c>
      <c r="AU203" s="20" t="s">
        <v>80</v>
      </c>
    </row>
    <row r="204" s="2" customFormat="1" ht="16.5" customHeight="1">
      <c r="A204" s="41"/>
      <c r="B204" s="42"/>
      <c r="C204" s="217" t="s">
        <v>449</v>
      </c>
      <c r="D204" s="217" t="s">
        <v>179</v>
      </c>
      <c r="E204" s="218" t="s">
        <v>1792</v>
      </c>
      <c r="F204" s="219" t="s">
        <v>1793</v>
      </c>
      <c r="G204" s="220" t="s">
        <v>195</v>
      </c>
      <c r="H204" s="221">
        <v>6</v>
      </c>
      <c r="I204" s="222"/>
      <c r="J204" s="223">
        <f>ROUND(I204*H204,2)</f>
        <v>0</v>
      </c>
      <c r="K204" s="219" t="s">
        <v>183</v>
      </c>
      <c r="L204" s="47"/>
      <c r="M204" s="224" t="s">
        <v>19</v>
      </c>
      <c r="N204" s="225" t="s">
        <v>43</v>
      </c>
      <c r="O204" s="87"/>
      <c r="P204" s="226">
        <f>O204*H204</f>
        <v>0</v>
      </c>
      <c r="Q204" s="226">
        <v>0.0013195699999999999</v>
      </c>
      <c r="R204" s="226">
        <f>Q204*H204</f>
        <v>0.0079174199999999997</v>
      </c>
      <c r="S204" s="226">
        <v>0</v>
      </c>
      <c r="T204" s="22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8" t="s">
        <v>184</v>
      </c>
      <c r="AT204" s="228" t="s">
        <v>179</v>
      </c>
      <c r="AU204" s="228" t="s">
        <v>80</v>
      </c>
      <c r="AY204" s="20" t="s">
        <v>177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20" t="s">
        <v>80</v>
      </c>
      <c r="BK204" s="229">
        <f>ROUND(I204*H204,2)</f>
        <v>0</v>
      </c>
      <c r="BL204" s="20" t="s">
        <v>184</v>
      </c>
      <c r="BM204" s="228" t="s">
        <v>706</v>
      </c>
    </row>
    <row r="205" s="2" customFormat="1">
      <c r="A205" s="41"/>
      <c r="B205" s="42"/>
      <c r="C205" s="43"/>
      <c r="D205" s="230" t="s">
        <v>186</v>
      </c>
      <c r="E205" s="43"/>
      <c r="F205" s="231" t="s">
        <v>1794</v>
      </c>
      <c r="G205" s="43"/>
      <c r="H205" s="43"/>
      <c r="I205" s="232"/>
      <c r="J205" s="43"/>
      <c r="K205" s="43"/>
      <c r="L205" s="47"/>
      <c r="M205" s="233"/>
      <c r="N205" s="23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186</v>
      </c>
      <c r="AU205" s="20" t="s">
        <v>80</v>
      </c>
    </row>
    <row r="206" s="2" customFormat="1" ht="16.5" customHeight="1">
      <c r="A206" s="41"/>
      <c r="B206" s="42"/>
      <c r="C206" s="217" t="s">
        <v>454</v>
      </c>
      <c r="D206" s="217" t="s">
        <v>179</v>
      </c>
      <c r="E206" s="218" t="s">
        <v>1795</v>
      </c>
      <c r="F206" s="219" t="s">
        <v>1796</v>
      </c>
      <c r="G206" s="220" t="s">
        <v>195</v>
      </c>
      <c r="H206" s="221">
        <v>23</v>
      </c>
      <c r="I206" s="222"/>
      <c r="J206" s="223">
        <f>ROUND(I206*H206,2)</f>
        <v>0</v>
      </c>
      <c r="K206" s="219" t="s">
        <v>183</v>
      </c>
      <c r="L206" s="47"/>
      <c r="M206" s="224" t="s">
        <v>19</v>
      </c>
      <c r="N206" s="225" t="s">
        <v>43</v>
      </c>
      <c r="O206" s="87"/>
      <c r="P206" s="226">
        <f>O206*H206</f>
        <v>0</v>
      </c>
      <c r="Q206" s="226">
        <v>0.0010891399999999999</v>
      </c>
      <c r="R206" s="226">
        <f>Q206*H206</f>
        <v>0.025050219999999998</v>
      </c>
      <c r="S206" s="226">
        <v>0</v>
      </c>
      <c r="T206" s="22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8" t="s">
        <v>184</v>
      </c>
      <c r="AT206" s="228" t="s">
        <v>179</v>
      </c>
      <c r="AU206" s="228" t="s">
        <v>80</v>
      </c>
      <c r="AY206" s="20" t="s">
        <v>177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20" t="s">
        <v>80</v>
      </c>
      <c r="BK206" s="229">
        <f>ROUND(I206*H206,2)</f>
        <v>0</v>
      </c>
      <c r="BL206" s="20" t="s">
        <v>184</v>
      </c>
      <c r="BM206" s="228" t="s">
        <v>717</v>
      </c>
    </row>
    <row r="207" s="2" customFormat="1">
      <c r="A207" s="41"/>
      <c r="B207" s="42"/>
      <c r="C207" s="43"/>
      <c r="D207" s="230" t="s">
        <v>186</v>
      </c>
      <c r="E207" s="43"/>
      <c r="F207" s="231" t="s">
        <v>1797</v>
      </c>
      <c r="G207" s="43"/>
      <c r="H207" s="43"/>
      <c r="I207" s="232"/>
      <c r="J207" s="43"/>
      <c r="K207" s="43"/>
      <c r="L207" s="47"/>
      <c r="M207" s="233"/>
      <c r="N207" s="23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186</v>
      </c>
      <c r="AU207" s="20" t="s">
        <v>80</v>
      </c>
    </row>
    <row r="208" s="2" customFormat="1" ht="16.5" customHeight="1">
      <c r="A208" s="41"/>
      <c r="B208" s="42"/>
      <c r="C208" s="217" t="s">
        <v>459</v>
      </c>
      <c r="D208" s="217" t="s">
        <v>179</v>
      </c>
      <c r="E208" s="218" t="s">
        <v>1798</v>
      </c>
      <c r="F208" s="219" t="s">
        <v>1799</v>
      </c>
      <c r="G208" s="220" t="s">
        <v>195</v>
      </c>
      <c r="H208" s="221">
        <v>2</v>
      </c>
      <c r="I208" s="222"/>
      <c r="J208" s="223">
        <f>ROUND(I208*H208,2)</f>
        <v>0</v>
      </c>
      <c r="K208" s="219" t="s">
        <v>196</v>
      </c>
      <c r="L208" s="47"/>
      <c r="M208" s="224" t="s">
        <v>19</v>
      </c>
      <c r="N208" s="225" t="s">
        <v>43</v>
      </c>
      <c r="O208" s="87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8" t="s">
        <v>184</v>
      </c>
      <c r="AT208" s="228" t="s">
        <v>179</v>
      </c>
      <c r="AU208" s="228" t="s">
        <v>80</v>
      </c>
      <c r="AY208" s="20" t="s">
        <v>177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20" t="s">
        <v>80</v>
      </c>
      <c r="BK208" s="229">
        <f>ROUND(I208*H208,2)</f>
        <v>0</v>
      </c>
      <c r="BL208" s="20" t="s">
        <v>184</v>
      </c>
      <c r="BM208" s="228" t="s">
        <v>726</v>
      </c>
    </row>
    <row r="209" s="2" customFormat="1">
      <c r="A209" s="41"/>
      <c r="B209" s="42"/>
      <c r="C209" s="43"/>
      <c r="D209" s="230" t="s">
        <v>186</v>
      </c>
      <c r="E209" s="43"/>
      <c r="F209" s="231" t="s">
        <v>1800</v>
      </c>
      <c r="G209" s="43"/>
      <c r="H209" s="43"/>
      <c r="I209" s="232"/>
      <c r="J209" s="43"/>
      <c r="K209" s="43"/>
      <c r="L209" s="47"/>
      <c r="M209" s="233"/>
      <c r="N209" s="23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186</v>
      </c>
      <c r="AU209" s="20" t="s">
        <v>80</v>
      </c>
    </row>
    <row r="210" s="2" customFormat="1" ht="16.5" customHeight="1">
      <c r="A210" s="41"/>
      <c r="B210" s="42"/>
      <c r="C210" s="217" t="s">
        <v>464</v>
      </c>
      <c r="D210" s="217" t="s">
        <v>179</v>
      </c>
      <c r="E210" s="218" t="s">
        <v>1801</v>
      </c>
      <c r="F210" s="219" t="s">
        <v>1802</v>
      </c>
      <c r="G210" s="220" t="s">
        <v>195</v>
      </c>
      <c r="H210" s="221">
        <v>23</v>
      </c>
      <c r="I210" s="222"/>
      <c r="J210" s="223">
        <f>ROUND(I210*H210,2)</f>
        <v>0</v>
      </c>
      <c r="K210" s="219" t="s">
        <v>183</v>
      </c>
      <c r="L210" s="47"/>
      <c r="M210" s="224" t="s">
        <v>19</v>
      </c>
      <c r="N210" s="225" t="s">
        <v>43</v>
      </c>
      <c r="O210" s="87"/>
      <c r="P210" s="226">
        <f>O210*H210</f>
        <v>0</v>
      </c>
      <c r="Q210" s="226">
        <v>8.9140000000000004E-05</v>
      </c>
      <c r="R210" s="226">
        <f>Q210*H210</f>
        <v>0.0020502200000000002</v>
      </c>
      <c r="S210" s="226">
        <v>0</v>
      </c>
      <c r="T210" s="22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8" t="s">
        <v>184</v>
      </c>
      <c r="AT210" s="228" t="s">
        <v>179</v>
      </c>
      <c r="AU210" s="228" t="s">
        <v>80</v>
      </c>
      <c r="AY210" s="20" t="s">
        <v>177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20" t="s">
        <v>80</v>
      </c>
      <c r="BK210" s="229">
        <f>ROUND(I210*H210,2)</f>
        <v>0</v>
      </c>
      <c r="BL210" s="20" t="s">
        <v>184</v>
      </c>
      <c r="BM210" s="228" t="s">
        <v>737</v>
      </c>
    </row>
    <row r="211" s="2" customFormat="1">
      <c r="A211" s="41"/>
      <c r="B211" s="42"/>
      <c r="C211" s="43"/>
      <c r="D211" s="230" t="s">
        <v>186</v>
      </c>
      <c r="E211" s="43"/>
      <c r="F211" s="231" t="s">
        <v>1803</v>
      </c>
      <c r="G211" s="43"/>
      <c r="H211" s="43"/>
      <c r="I211" s="232"/>
      <c r="J211" s="43"/>
      <c r="K211" s="43"/>
      <c r="L211" s="47"/>
      <c r="M211" s="233"/>
      <c r="N211" s="23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186</v>
      </c>
      <c r="AU211" s="20" t="s">
        <v>80</v>
      </c>
    </row>
    <row r="212" s="12" customFormat="1" ht="25.92" customHeight="1">
      <c r="A212" s="12"/>
      <c r="B212" s="201"/>
      <c r="C212" s="202"/>
      <c r="D212" s="203" t="s">
        <v>71</v>
      </c>
      <c r="E212" s="204" t="s">
        <v>1804</v>
      </c>
      <c r="F212" s="204" t="s">
        <v>1805</v>
      </c>
      <c r="G212" s="202"/>
      <c r="H212" s="202"/>
      <c r="I212" s="205"/>
      <c r="J212" s="206">
        <f>BK212</f>
        <v>0</v>
      </c>
      <c r="K212" s="202"/>
      <c r="L212" s="207"/>
      <c r="M212" s="208"/>
      <c r="N212" s="209"/>
      <c r="O212" s="209"/>
      <c r="P212" s="210">
        <f>SUM(P213:P266)</f>
        <v>0</v>
      </c>
      <c r="Q212" s="209"/>
      <c r="R212" s="210">
        <f>SUM(R213:R266)</f>
        <v>0.12196506470000001</v>
      </c>
      <c r="S212" s="209"/>
      <c r="T212" s="211">
        <f>SUM(T213:T266)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2" t="s">
        <v>80</v>
      </c>
      <c r="AT212" s="213" t="s">
        <v>71</v>
      </c>
      <c r="AU212" s="213" t="s">
        <v>72</v>
      </c>
      <c r="AY212" s="212" t="s">
        <v>177</v>
      </c>
      <c r="BK212" s="214">
        <f>SUM(BK213:BK266)</f>
        <v>0</v>
      </c>
    </row>
    <row r="213" s="2" customFormat="1" ht="16.5" customHeight="1">
      <c r="A213" s="41"/>
      <c r="B213" s="42"/>
      <c r="C213" s="217" t="s">
        <v>469</v>
      </c>
      <c r="D213" s="217" t="s">
        <v>179</v>
      </c>
      <c r="E213" s="218" t="s">
        <v>1806</v>
      </c>
      <c r="F213" s="219" t="s">
        <v>1807</v>
      </c>
      <c r="G213" s="220" t="s">
        <v>195</v>
      </c>
      <c r="H213" s="221">
        <v>1</v>
      </c>
      <c r="I213" s="222"/>
      <c r="J213" s="223">
        <f>ROUND(I213*H213,2)</f>
        <v>0</v>
      </c>
      <c r="K213" s="219" t="s">
        <v>183</v>
      </c>
      <c r="L213" s="47"/>
      <c r="M213" s="224" t="s">
        <v>19</v>
      </c>
      <c r="N213" s="225" t="s">
        <v>43</v>
      </c>
      <c r="O213" s="87"/>
      <c r="P213" s="226">
        <f>O213*H213</f>
        <v>0</v>
      </c>
      <c r="Q213" s="226">
        <v>0.01065786</v>
      </c>
      <c r="R213" s="226">
        <f>Q213*H213</f>
        <v>0.01065786</v>
      </c>
      <c r="S213" s="226">
        <v>0</v>
      </c>
      <c r="T213" s="22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8" t="s">
        <v>184</v>
      </c>
      <c r="AT213" s="228" t="s">
        <v>179</v>
      </c>
      <c r="AU213" s="228" t="s">
        <v>80</v>
      </c>
      <c r="AY213" s="20" t="s">
        <v>177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20" t="s">
        <v>80</v>
      </c>
      <c r="BK213" s="229">
        <f>ROUND(I213*H213,2)</f>
        <v>0</v>
      </c>
      <c r="BL213" s="20" t="s">
        <v>184</v>
      </c>
      <c r="BM213" s="228" t="s">
        <v>1808</v>
      </c>
    </row>
    <row r="214" s="2" customFormat="1">
      <c r="A214" s="41"/>
      <c r="B214" s="42"/>
      <c r="C214" s="43"/>
      <c r="D214" s="230" t="s">
        <v>186</v>
      </c>
      <c r="E214" s="43"/>
      <c r="F214" s="231" t="s">
        <v>1809</v>
      </c>
      <c r="G214" s="43"/>
      <c r="H214" s="43"/>
      <c r="I214" s="232"/>
      <c r="J214" s="43"/>
      <c r="K214" s="43"/>
      <c r="L214" s="47"/>
      <c r="M214" s="233"/>
      <c r="N214" s="23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186</v>
      </c>
      <c r="AU214" s="20" t="s">
        <v>80</v>
      </c>
    </row>
    <row r="215" s="2" customFormat="1" ht="16.5" customHeight="1">
      <c r="A215" s="41"/>
      <c r="B215" s="42"/>
      <c r="C215" s="217" t="s">
        <v>325</v>
      </c>
      <c r="D215" s="217" t="s">
        <v>179</v>
      </c>
      <c r="E215" s="218" t="s">
        <v>1810</v>
      </c>
      <c r="F215" s="219" t="s">
        <v>1811</v>
      </c>
      <c r="G215" s="220" t="s">
        <v>195</v>
      </c>
      <c r="H215" s="221">
        <v>1</v>
      </c>
      <c r="I215" s="222"/>
      <c r="J215" s="223">
        <f>ROUND(I215*H215,2)</f>
        <v>0</v>
      </c>
      <c r="K215" s="219" t="s">
        <v>183</v>
      </c>
      <c r="L215" s="47"/>
      <c r="M215" s="224" t="s">
        <v>19</v>
      </c>
      <c r="N215" s="225" t="s">
        <v>43</v>
      </c>
      <c r="O215" s="87"/>
      <c r="P215" s="226">
        <f>O215*H215</f>
        <v>0</v>
      </c>
      <c r="Q215" s="226">
        <v>0.00065786000000000002</v>
      </c>
      <c r="R215" s="226">
        <f>Q215*H215</f>
        <v>0.00065786000000000002</v>
      </c>
      <c r="S215" s="226">
        <v>0</v>
      </c>
      <c r="T215" s="22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8" t="s">
        <v>184</v>
      </c>
      <c r="AT215" s="228" t="s">
        <v>179</v>
      </c>
      <c r="AU215" s="228" t="s">
        <v>80</v>
      </c>
      <c r="AY215" s="20" t="s">
        <v>177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20" t="s">
        <v>80</v>
      </c>
      <c r="BK215" s="229">
        <f>ROUND(I215*H215,2)</f>
        <v>0</v>
      </c>
      <c r="BL215" s="20" t="s">
        <v>184</v>
      </c>
      <c r="BM215" s="228" t="s">
        <v>762</v>
      </c>
    </row>
    <row r="216" s="2" customFormat="1">
      <c r="A216" s="41"/>
      <c r="B216" s="42"/>
      <c r="C216" s="43"/>
      <c r="D216" s="230" t="s">
        <v>186</v>
      </c>
      <c r="E216" s="43"/>
      <c r="F216" s="231" t="s">
        <v>1812</v>
      </c>
      <c r="G216" s="43"/>
      <c r="H216" s="43"/>
      <c r="I216" s="232"/>
      <c r="J216" s="43"/>
      <c r="K216" s="43"/>
      <c r="L216" s="47"/>
      <c r="M216" s="233"/>
      <c r="N216" s="23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186</v>
      </c>
      <c r="AU216" s="20" t="s">
        <v>80</v>
      </c>
    </row>
    <row r="217" s="2" customFormat="1" ht="16.5" customHeight="1">
      <c r="A217" s="41"/>
      <c r="B217" s="42"/>
      <c r="C217" s="217" t="s">
        <v>485</v>
      </c>
      <c r="D217" s="217" t="s">
        <v>179</v>
      </c>
      <c r="E217" s="218" t="s">
        <v>1813</v>
      </c>
      <c r="F217" s="219" t="s">
        <v>1814</v>
      </c>
      <c r="G217" s="220" t="s">
        <v>195</v>
      </c>
      <c r="H217" s="221">
        <v>1</v>
      </c>
      <c r="I217" s="222"/>
      <c r="J217" s="223">
        <f>ROUND(I217*H217,2)</f>
        <v>0</v>
      </c>
      <c r="K217" s="219" t="s">
        <v>196</v>
      </c>
      <c r="L217" s="47"/>
      <c r="M217" s="224" t="s">
        <v>19</v>
      </c>
      <c r="N217" s="225" t="s">
        <v>43</v>
      </c>
      <c r="O217" s="87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8" t="s">
        <v>184</v>
      </c>
      <c r="AT217" s="228" t="s">
        <v>179</v>
      </c>
      <c r="AU217" s="228" t="s">
        <v>80</v>
      </c>
      <c r="AY217" s="20" t="s">
        <v>177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20" t="s">
        <v>80</v>
      </c>
      <c r="BK217" s="229">
        <f>ROUND(I217*H217,2)</f>
        <v>0</v>
      </c>
      <c r="BL217" s="20" t="s">
        <v>184</v>
      </c>
      <c r="BM217" s="228" t="s">
        <v>1815</v>
      </c>
    </row>
    <row r="218" s="2" customFormat="1">
      <c r="A218" s="41"/>
      <c r="B218" s="42"/>
      <c r="C218" s="43"/>
      <c r="D218" s="230" t="s">
        <v>186</v>
      </c>
      <c r="E218" s="43"/>
      <c r="F218" s="231" t="s">
        <v>1814</v>
      </c>
      <c r="G218" s="43"/>
      <c r="H218" s="43"/>
      <c r="I218" s="232"/>
      <c r="J218" s="43"/>
      <c r="K218" s="43"/>
      <c r="L218" s="47"/>
      <c r="M218" s="233"/>
      <c r="N218" s="23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186</v>
      </c>
      <c r="AU218" s="20" t="s">
        <v>80</v>
      </c>
    </row>
    <row r="219" s="2" customFormat="1" ht="16.5" customHeight="1">
      <c r="A219" s="41"/>
      <c r="B219" s="42"/>
      <c r="C219" s="217" t="s">
        <v>330</v>
      </c>
      <c r="D219" s="217" t="s">
        <v>179</v>
      </c>
      <c r="E219" s="218" t="s">
        <v>1816</v>
      </c>
      <c r="F219" s="219" t="s">
        <v>1817</v>
      </c>
      <c r="G219" s="220" t="s">
        <v>195</v>
      </c>
      <c r="H219" s="221">
        <v>6</v>
      </c>
      <c r="I219" s="222"/>
      <c r="J219" s="223">
        <f>ROUND(I219*H219,2)</f>
        <v>0</v>
      </c>
      <c r="K219" s="219" t="s">
        <v>196</v>
      </c>
      <c r="L219" s="47"/>
      <c r="M219" s="224" t="s">
        <v>19</v>
      </c>
      <c r="N219" s="225" t="s">
        <v>43</v>
      </c>
      <c r="O219" s="87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8" t="s">
        <v>184</v>
      </c>
      <c r="AT219" s="228" t="s">
        <v>179</v>
      </c>
      <c r="AU219" s="228" t="s">
        <v>80</v>
      </c>
      <c r="AY219" s="20" t="s">
        <v>177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20" t="s">
        <v>80</v>
      </c>
      <c r="BK219" s="229">
        <f>ROUND(I219*H219,2)</f>
        <v>0</v>
      </c>
      <c r="BL219" s="20" t="s">
        <v>184</v>
      </c>
      <c r="BM219" s="228" t="s">
        <v>1818</v>
      </c>
    </row>
    <row r="220" s="2" customFormat="1">
      <c r="A220" s="41"/>
      <c r="B220" s="42"/>
      <c r="C220" s="43"/>
      <c r="D220" s="230" t="s">
        <v>186</v>
      </c>
      <c r="E220" s="43"/>
      <c r="F220" s="231" t="s">
        <v>1819</v>
      </c>
      <c r="G220" s="43"/>
      <c r="H220" s="43"/>
      <c r="I220" s="232"/>
      <c r="J220" s="43"/>
      <c r="K220" s="43"/>
      <c r="L220" s="47"/>
      <c r="M220" s="233"/>
      <c r="N220" s="23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186</v>
      </c>
      <c r="AU220" s="20" t="s">
        <v>80</v>
      </c>
    </row>
    <row r="221" s="2" customFormat="1" ht="16.5" customHeight="1">
      <c r="A221" s="41"/>
      <c r="B221" s="42"/>
      <c r="C221" s="217" t="s">
        <v>494</v>
      </c>
      <c r="D221" s="217" t="s">
        <v>179</v>
      </c>
      <c r="E221" s="218" t="s">
        <v>1820</v>
      </c>
      <c r="F221" s="219" t="s">
        <v>1821</v>
      </c>
      <c r="G221" s="220" t="s">
        <v>195</v>
      </c>
      <c r="H221" s="221">
        <v>7</v>
      </c>
      <c r="I221" s="222"/>
      <c r="J221" s="223">
        <f>ROUND(I221*H221,2)</f>
        <v>0</v>
      </c>
      <c r="K221" s="219" t="s">
        <v>196</v>
      </c>
      <c r="L221" s="47"/>
      <c r="M221" s="224" t="s">
        <v>19</v>
      </c>
      <c r="N221" s="225" t="s">
        <v>43</v>
      </c>
      <c r="O221" s="87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8" t="s">
        <v>184</v>
      </c>
      <c r="AT221" s="228" t="s">
        <v>179</v>
      </c>
      <c r="AU221" s="228" t="s">
        <v>80</v>
      </c>
      <c r="AY221" s="20" t="s">
        <v>177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20" t="s">
        <v>80</v>
      </c>
      <c r="BK221" s="229">
        <f>ROUND(I221*H221,2)</f>
        <v>0</v>
      </c>
      <c r="BL221" s="20" t="s">
        <v>184</v>
      </c>
      <c r="BM221" s="228" t="s">
        <v>799</v>
      </c>
    </row>
    <row r="222" s="2" customFormat="1">
      <c r="A222" s="41"/>
      <c r="B222" s="42"/>
      <c r="C222" s="43"/>
      <c r="D222" s="230" t="s">
        <v>186</v>
      </c>
      <c r="E222" s="43"/>
      <c r="F222" s="231" t="s">
        <v>1821</v>
      </c>
      <c r="G222" s="43"/>
      <c r="H222" s="43"/>
      <c r="I222" s="232"/>
      <c r="J222" s="43"/>
      <c r="K222" s="43"/>
      <c r="L222" s="47"/>
      <c r="M222" s="233"/>
      <c r="N222" s="23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186</v>
      </c>
      <c r="AU222" s="20" t="s">
        <v>80</v>
      </c>
    </row>
    <row r="223" s="2" customFormat="1" ht="16.5" customHeight="1">
      <c r="A223" s="41"/>
      <c r="B223" s="42"/>
      <c r="C223" s="217" t="s">
        <v>335</v>
      </c>
      <c r="D223" s="217" t="s">
        <v>179</v>
      </c>
      <c r="E223" s="218" t="s">
        <v>1822</v>
      </c>
      <c r="F223" s="219" t="s">
        <v>1823</v>
      </c>
      <c r="G223" s="220" t="s">
        <v>195</v>
      </c>
      <c r="H223" s="221">
        <v>7</v>
      </c>
      <c r="I223" s="222"/>
      <c r="J223" s="223">
        <f>ROUND(I223*H223,2)</f>
        <v>0</v>
      </c>
      <c r="K223" s="219" t="s">
        <v>196</v>
      </c>
      <c r="L223" s="47"/>
      <c r="M223" s="224" t="s">
        <v>19</v>
      </c>
      <c r="N223" s="225" t="s">
        <v>43</v>
      </c>
      <c r="O223" s="87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8" t="s">
        <v>184</v>
      </c>
      <c r="AT223" s="228" t="s">
        <v>179</v>
      </c>
      <c r="AU223" s="228" t="s">
        <v>80</v>
      </c>
      <c r="AY223" s="20" t="s">
        <v>177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20" t="s">
        <v>80</v>
      </c>
      <c r="BK223" s="229">
        <f>ROUND(I223*H223,2)</f>
        <v>0</v>
      </c>
      <c r="BL223" s="20" t="s">
        <v>184</v>
      </c>
      <c r="BM223" s="228" t="s">
        <v>809</v>
      </c>
    </row>
    <row r="224" s="2" customFormat="1">
      <c r="A224" s="41"/>
      <c r="B224" s="42"/>
      <c r="C224" s="43"/>
      <c r="D224" s="230" t="s">
        <v>186</v>
      </c>
      <c r="E224" s="43"/>
      <c r="F224" s="231" t="s">
        <v>1823</v>
      </c>
      <c r="G224" s="43"/>
      <c r="H224" s="43"/>
      <c r="I224" s="232"/>
      <c r="J224" s="43"/>
      <c r="K224" s="43"/>
      <c r="L224" s="47"/>
      <c r="M224" s="233"/>
      <c r="N224" s="23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186</v>
      </c>
      <c r="AU224" s="20" t="s">
        <v>80</v>
      </c>
    </row>
    <row r="225" s="2" customFormat="1" ht="16.5" customHeight="1">
      <c r="A225" s="41"/>
      <c r="B225" s="42"/>
      <c r="C225" s="217" t="s">
        <v>503</v>
      </c>
      <c r="D225" s="217" t="s">
        <v>179</v>
      </c>
      <c r="E225" s="218" t="s">
        <v>1824</v>
      </c>
      <c r="F225" s="219" t="s">
        <v>1825</v>
      </c>
      <c r="G225" s="220" t="s">
        <v>195</v>
      </c>
      <c r="H225" s="221">
        <v>1</v>
      </c>
      <c r="I225" s="222"/>
      <c r="J225" s="223">
        <f>ROUND(I225*H225,2)</f>
        <v>0</v>
      </c>
      <c r="K225" s="219" t="s">
        <v>196</v>
      </c>
      <c r="L225" s="47"/>
      <c r="M225" s="224" t="s">
        <v>19</v>
      </c>
      <c r="N225" s="225" t="s">
        <v>43</v>
      </c>
      <c r="O225" s="87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8" t="s">
        <v>184</v>
      </c>
      <c r="AT225" s="228" t="s">
        <v>179</v>
      </c>
      <c r="AU225" s="228" t="s">
        <v>80</v>
      </c>
      <c r="AY225" s="20" t="s">
        <v>177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20" t="s">
        <v>80</v>
      </c>
      <c r="BK225" s="229">
        <f>ROUND(I225*H225,2)</f>
        <v>0</v>
      </c>
      <c r="BL225" s="20" t="s">
        <v>184</v>
      </c>
      <c r="BM225" s="228" t="s">
        <v>822</v>
      </c>
    </row>
    <row r="226" s="2" customFormat="1">
      <c r="A226" s="41"/>
      <c r="B226" s="42"/>
      <c r="C226" s="43"/>
      <c r="D226" s="230" t="s">
        <v>186</v>
      </c>
      <c r="E226" s="43"/>
      <c r="F226" s="231" t="s">
        <v>1825</v>
      </c>
      <c r="G226" s="43"/>
      <c r="H226" s="43"/>
      <c r="I226" s="232"/>
      <c r="J226" s="43"/>
      <c r="K226" s="43"/>
      <c r="L226" s="47"/>
      <c r="M226" s="233"/>
      <c r="N226" s="23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186</v>
      </c>
      <c r="AU226" s="20" t="s">
        <v>80</v>
      </c>
    </row>
    <row r="227" s="2" customFormat="1" ht="16.5" customHeight="1">
      <c r="A227" s="41"/>
      <c r="B227" s="42"/>
      <c r="C227" s="217" t="s">
        <v>340</v>
      </c>
      <c r="D227" s="217" t="s">
        <v>179</v>
      </c>
      <c r="E227" s="218" t="s">
        <v>1826</v>
      </c>
      <c r="F227" s="219" t="s">
        <v>1827</v>
      </c>
      <c r="G227" s="220" t="s">
        <v>195</v>
      </c>
      <c r="H227" s="221">
        <v>6</v>
      </c>
      <c r="I227" s="222"/>
      <c r="J227" s="223">
        <f>ROUND(I227*H227,2)</f>
        <v>0</v>
      </c>
      <c r="K227" s="219" t="s">
        <v>196</v>
      </c>
      <c r="L227" s="47"/>
      <c r="M227" s="224" t="s">
        <v>19</v>
      </c>
      <c r="N227" s="225" t="s">
        <v>43</v>
      </c>
      <c r="O227" s="87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8" t="s">
        <v>184</v>
      </c>
      <c r="AT227" s="228" t="s">
        <v>179</v>
      </c>
      <c r="AU227" s="228" t="s">
        <v>80</v>
      </c>
      <c r="AY227" s="20" t="s">
        <v>177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20" t="s">
        <v>80</v>
      </c>
      <c r="BK227" s="229">
        <f>ROUND(I227*H227,2)</f>
        <v>0</v>
      </c>
      <c r="BL227" s="20" t="s">
        <v>184</v>
      </c>
      <c r="BM227" s="228" t="s">
        <v>836</v>
      </c>
    </row>
    <row r="228" s="2" customFormat="1">
      <c r="A228" s="41"/>
      <c r="B228" s="42"/>
      <c r="C228" s="43"/>
      <c r="D228" s="230" t="s">
        <v>186</v>
      </c>
      <c r="E228" s="43"/>
      <c r="F228" s="231" t="s">
        <v>1827</v>
      </c>
      <c r="G228" s="43"/>
      <c r="H228" s="43"/>
      <c r="I228" s="232"/>
      <c r="J228" s="43"/>
      <c r="K228" s="43"/>
      <c r="L228" s="47"/>
      <c r="M228" s="233"/>
      <c r="N228" s="23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186</v>
      </c>
      <c r="AU228" s="20" t="s">
        <v>80</v>
      </c>
    </row>
    <row r="229" s="2" customFormat="1" ht="16.5" customHeight="1">
      <c r="A229" s="41"/>
      <c r="B229" s="42"/>
      <c r="C229" s="217" t="s">
        <v>513</v>
      </c>
      <c r="D229" s="217" t="s">
        <v>179</v>
      </c>
      <c r="E229" s="218" t="s">
        <v>1828</v>
      </c>
      <c r="F229" s="219" t="s">
        <v>1829</v>
      </c>
      <c r="G229" s="220" t="s">
        <v>195</v>
      </c>
      <c r="H229" s="221">
        <v>8</v>
      </c>
      <c r="I229" s="222"/>
      <c r="J229" s="223">
        <f>ROUND(I229*H229,2)</f>
        <v>0</v>
      </c>
      <c r="K229" s="219" t="s">
        <v>183</v>
      </c>
      <c r="L229" s="47"/>
      <c r="M229" s="224" t="s">
        <v>19</v>
      </c>
      <c r="N229" s="225" t="s">
        <v>43</v>
      </c>
      <c r="O229" s="87"/>
      <c r="P229" s="226">
        <f>O229*H229</f>
        <v>0</v>
      </c>
      <c r="Q229" s="226">
        <v>0.00016156990000000001</v>
      </c>
      <c r="R229" s="226">
        <f>Q229*H229</f>
        <v>0.0012925592000000001</v>
      </c>
      <c r="S229" s="226">
        <v>0</v>
      </c>
      <c r="T229" s="22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8" t="s">
        <v>184</v>
      </c>
      <c r="AT229" s="228" t="s">
        <v>179</v>
      </c>
      <c r="AU229" s="228" t="s">
        <v>80</v>
      </c>
      <c r="AY229" s="20" t="s">
        <v>177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20" t="s">
        <v>80</v>
      </c>
      <c r="BK229" s="229">
        <f>ROUND(I229*H229,2)</f>
        <v>0</v>
      </c>
      <c r="BL229" s="20" t="s">
        <v>184</v>
      </c>
      <c r="BM229" s="228" t="s">
        <v>541</v>
      </c>
    </row>
    <row r="230" s="2" customFormat="1">
      <c r="A230" s="41"/>
      <c r="B230" s="42"/>
      <c r="C230" s="43"/>
      <c r="D230" s="230" t="s">
        <v>186</v>
      </c>
      <c r="E230" s="43"/>
      <c r="F230" s="231" t="s">
        <v>1830</v>
      </c>
      <c r="G230" s="43"/>
      <c r="H230" s="43"/>
      <c r="I230" s="232"/>
      <c r="J230" s="43"/>
      <c r="K230" s="43"/>
      <c r="L230" s="47"/>
      <c r="M230" s="233"/>
      <c r="N230" s="23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186</v>
      </c>
      <c r="AU230" s="20" t="s">
        <v>80</v>
      </c>
    </row>
    <row r="231" s="2" customFormat="1" ht="16.5" customHeight="1">
      <c r="A231" s="41"/>
      <c r="B231" s="42"/>
      <c r="C231" s="217" t="s">
        <v>346</v>
      </c>
      <c r="D231" s="217" t="s">
        <v>179</v>
      </c>
      <c r="E231" s="218" t="s">
        <v>1831</v>
      </c>
      <c r="F231" s="219" t="s">
        <v>1832</v>
      </c>
      <c r="G231" s="220" t="s">
        <v>1833</v>
      </c>
      <c r="H231" s="221">
        <v>7</v>
      </c>
      <c r="I231" s="222"/>
      <c r="J231" s="223">
        <f>ROUND(I231*H231,2)</f>
        <v>0</v>
      </c>
      <c r="K231" s="219" t="s">
        <v>183</v>
      </c>
      <c r="L231" s="47"/>
      <c r="M231" s="224" t="s">
        <v>19</v>
      </c>
      <c r="N231" s="225" t="s">
        <v>43</v>
      </c>
      <c r="O231" s="87"/>
      <c r="P231" s="226">
        <f>O231*H231</f>
        <v>0</v>
      </c>
      <c r="Q231" s="226">
        <v>0.00173</v>
      </c>
      <c r="R231" s="226">
        <f>Q231*H231</f>
        <v>0.012109999999999999</v>
      </c>
      <c r="S231" s="226">
        <v>0</v>
      </c>
      <c r="T231" s="22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8" t="s">
        <v>184</v>
      </c>
      <c r="AT231" s="228" t="s">
        <v>179</v>
      </c>
      <c r="AU231" s="228" t="s">
        <v>80</v>
      </c>
      <c r="AY231" s="20" t="s">
        <v>177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20" t="s">
        <v>80</v>
      </c>
      <c r="BK231" s="229">
        <f>ROUND(I231*H231,2)</f>
        <v>0</v>
      </c>
      <c r="BL231" s="20" t="s">
        <v>184</v>
      </c>
      <c r="BM231" s="228" t="s">
        <v>554</v>
      </c>
    </row>
    <row r="232" s="2" customFormat="1">
      <c r="A232" s="41"/>
      <c r="B232" s="42"/>
      <c r="C232" s="43"/>
      <c r="D232" s="230" t="s">
        <v>186</v>
      </c>
      <c r="E232" s="43"/>
      <c r="F232" s="231" t="s">
        <v>1834</v>
      </c>
      <c r="G232" s="43"/>
      <c r="H232" s="43"/>
      <c r="I232" s="232"/>
      <c r="J232" s="43"/>
      <c r="K232" s="43"/>
      <c r="L232" s="47"/>
      <c r="M232" s="233"/>
      <c r="N232" s="23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186</v>
      </c>
      <c r="AU232" s="20" t="s">
        <v>80</v>
      </c>
    </row>
    <row r="233" s="2" customFormat="1" ht="16.5" customHeight="1">
      <c r="A233" s="41"/>
      <c r="B233" s="42"/>
      <c r="C233" s="217" t="s">
        <v>529</v>
      </c>
      <c r="D233" s="217" t="s">
        <v>179</v>
      </c>
      <c r="E233" s="218" t="s">
        <v>1835</v>
      </c>
      <c r="F233" s="219" t="s">
        <v>1836</v>
      </c>
      <c r="G233" s="220" t="s">
        <v>195</v>
      </c>
      <c r="H233" s="221">
        <v>1</v>
      </c>
      <c r="I233" s="222"/>
      <c r="J233" s="223">
        <f>ROUND(I233*H233,2)</f>
        <v>0</v>
      </c>
      <c r="K233" s="219" t="s">
        <v>183</v>
      </c>
      <c r="L233" s="47"/>
      <c r="M233" s="224" t="s">
        <v>19</v>
      </c>
      <c r="N233" s="225" t="s">
        <v>43</v>
      </c>
      <c r="O233" s="87"/>
      <c r="P233" s="226">
        <f>O233*H233</f>
        <v>0</v>
      </c>
      <c r="Q233" s="226">
        <v>0.0147488363</v>
      </c>
      <c r="R233" s="226">
        <f>Q233*H233</f>
        <v>0.0147488363</v>
      </c>
      <c r="S233" s="226">
        <v>0</v>
      </c>
      <c r="T233" s="22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8" t="s">
        <v>184</v>
      </c>
      <c r="AT233" s="228" t="s">
        <v>179</v>
      </c>
      <c r="AU233" s="228" t="s">
        <v>80</v>
      </c>
      <c r="AY233" s="20" t="s">
        <v>177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20" t="s">
        <v>80</v>
      </c>
      <c r="BK233" s="229">
        <f>ROUND(I233*H233,2)</f>
        <v>0</v>
      </c>
      <c r="BL233" s="20" t="s">
        <v>184</v>
      </c>
      <c r="BM233" s="228" t="s">
        <v>559</v>
      </c>
    </row>
    <row r="234" s="2" customFormat="1">
      <c r="A234" s="41"/>
      <c r="B234" s="42"/>
      <c r="C234" s="43"/>
      <c r="D234" s="230" t="s">
        <v>186</v>
      </c>
      <c r="E234" s="43"/>
      <c r="F234" s="231" t="s">
        <v>1837</v>
      </c>
      <c r="G234" s="43"/>
      <c r="H234" s="43"/>
      <c r="I234" s="232"/>
      <c r="J234" s="43"/>
      <c r="K234" s="43"/>
      <c r="L234" s="47"/>
      <c r="M234" s="233"/>
      <c r="N234" s="23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186</v>
      </c>
      <c r="AU234" s="20" t="s">
        <v>80</v>
      </c>
    </row>
    <row r="235" s="2" customFormat="1" ht="16.5" customHeight="1">
      <c r="A235" s="41"/>
      <c r="B235" s="42"/>
      <c r="C235" s="217" t="s">
        <v>351</v>
      </c>
      <c r="D235" s="217" t="s">
        <v>179</v>
      </c>
      <c r="E235" s="218" t="s">
        <v>1838</v>
      </c>
      <c r="F235" s="219" t="s">
        <v>1839</v>
      </c>
      <c r="G235" s="220" t="s">
        <v>195</v>
      </c>
      <c r="H235" s="221">
        <v>2</v>
      </c>
      <c r="I235" s="222"/>
      <c r="J235" s="223">
        <f>ROUND(I235*H235,2)</f>
        <v>0</v>
      </c>
      <c r="K235" s="219" t="s">
        <v>196</v>
      </c>
      <c r="L235" s="47"/>
      <c r="M235" s="224" t="s">
        <v>19</v>
      </c>
      <c r="N235" s="225" t="s">
        <v>43</v>
      </c>
      <c r="O235" s="87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8" t="s">
        <v>184</v>
      </c>
      <c r="AT235" s="228" t="s">
        <v>179</v>
      </c>
      <c r="AU235" s="228" t="s">
        <v>80</v>
      </c>
      <c r="AY235" s="20" t="s">
        <v>177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20" t="s">
        <v>80</v>
      </c>
      <c r="BK235" s="229">
        <f>ROUND(I235*H235,2)</f>
        <v>0</v>
      </c>
      <c r="BL235" s="20" t="s">
        <v>184</v>
      </c>
      <c r="BM235" s="228" t="s">
        <v>885</v>
      </c>
    </row>
    <row r="236" s="2" customFormat="1">
      <c r="A236" s="41"/>
      <c r="B236" s="42"/>
      <c r="C236" s="43"/>
      <c r="D236" s="230" t="s">
        <v>186</v>
      </c>
      <c r="E236" s="43"/>
      <c r="F236" s="231" t="s">
        <v>1839</v>
      </c>
      <c r="G236" s="43"/>
      <c r="H236" s="43"/>
      <c r="I236" s="232"/>
      <c r="J236" s="43"/>
      <c r="K236" s="43"/>
      <c r="L236" s="47"/>
      <c r="M236" s="233"/>
      <c r="N236" s="23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186</v>
      </c>
      <c r="AU236" s="20" t="s">
        <v>80</v>
      </c>
    </row>
    <row r="237" s="2" customFormat="1" ht="16.5" customHeight="1">
      <c r="A237" s="41"/>
      <c r="B237" s="42"/>
      <c r="C237" s="217" t="s">
        <v>538</v>
      </c>
      <c r="D237" s="217" t="s">
        <v>179</v>
      </c>
      <c r="E237" s="218" t="s">
        <v>1840</v>
      </c>
      <c r="F237" s="219" t="s">
        <v>1841</v>
      </c>
      <c r="G237" s="220" t="s">
        <v>195</v>
      </c>
      <c r="H237" s="221">
        <v>6</v>
      </c>
      <c r="I237" s="222"/>
      <c r="J237" s="223">
        <f>ROUND(I237*H237,2)</f>
        <v>0</v>
      </c>
      <c r="K237" s="219" t="s">
        <v>183</v>
      </c>
      <c r="L237" s="47"/>
      <c r="M237" s="224" t="s">
        <v>19</v>
      </c>
      <c r="N237" s="225" t="s">
        <v>43</v>
      </c>
      <c r="O237" s="87"/>
      <c r="P237" s="226">
        <f>O237*H237</f>
        <v>0</v>
      </c>
      <c r="Q237" s="226">
        <v>0.00183914</v>
      </c>
      <c r="R237" s="226">
        <f>Q237*H237</f>
        <v>0.011034840000000001</v>
      </c>
      <c r="S237" s="226">
        <v>0</v>
      </c>
      <c r="T237" s="22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8" t="s">
        <v>184</v>
      </c>
      <c r="AT237" s="228" t="s">
        <v>179</v>
      </c>
      <c r="AU237" s="228" t="s">
        <v>80</v>
      </c>
      <c r="AY237" s="20" t="s">
        <v>177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20" t="s">
        <v>80</v>
      </c>
      <c r="BK237" s="229">
        <f>ROUND(I237*H237,2)</f>
        <v>0</v>
      </c>
      <c r="BL237" s="20" t="s">
        <v>184</v>
      </c>
      <c r="BM237" s="228" t="s">
        <v>896</v>
      </c>
    </row>
    <row r="238" s="2" customFormat="1">
      <c r="A238" s="41"/>
      <c r="B238" s="42"/>
      <c r="C238" s="43"/>
      <c r="D238" s="230" t="s">
        <v>186</v>
      </c>
      <c r="E238" s="43"/>
      <c r="F238" s="231" t="s">
        <v>1842</v>
      </c>
      <c r="G238" s="43"/>
      <c r="H238" s="43"/>
      <c r="I238" s="232"/>
      <c r="J238" s="43"/>
      <c r="K238" s="43"/>
      <c r="L238" s="47"/>
      <c r="M238" s="233"/>
      <c r="N238" s="23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186</v>
      </c>
      <c r="AU238" s="20" t="s">
        <v>80</v>
      </c>
    </row>
    <row r="239" s="2" customFormat="1" ht="16.5" customHeight="1">
      <c r="A239" s="41"/>
      <c r="B239" s="42"/>
      <c r="C239" s="217" t="s">
        <v>356</v>
      </c>
      <c r="D239" s="217" t="s">
        <v>179</v>
      </c>
      <c r="E239" s="218" t="s">
        <v>1843</v>
      </c>
      <c r="F239" s="219" t="s">
        <v>1844</v>
      </c>
      <c r="G239" s="220" t="s">
        <v>195</v>
      </c>
      <c r="H239" s="221">
        <v>1</v>
      </c>
      <c r="I239" s="222"/>
      <c r="J239" s="223">
        <f>ROUND(I239*H239,2)</f>
        <v>0</v>
      </c>
      <c r="K239" s="219" t="s">
        <v>183</v>
      </c>
      <c r="L239" s="47"/>
      <c r="M239" s="224" t="s">
        <v>19</v>
      </c>
      <c r="N239" s="225" t="s">
        <v>43</v>
      </c>
      <c r="O239" s="87"/>
      <c r="P239" s="226">
        <f>O239*H239</f>
        <v>0</v>
      </c>
      <c r="Q239" s="226">
        <v>0.00153914</v>
      </c>
      <c r="R239" s="226">
        <f>Q239*H239</f>
        <v>0.00153914</v>
      </c>
      <c r="S239" s="226">
        <v>0</v>
      </c>
      <c r="T239" s="22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8" t="s">
        <v>184</v>
      </c>
      <c r="AT239" s="228" t="s">
        <v>179</v>
      </c>
      <c r="AU239" s="228" t="s">
        <v>80</v>
      </c>
      <c r="AY239" s="20" t="s">
        <v>177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20" t="s">
        <v>80</v>
      </c>
      <c r="BK239" s="229">
        <f>ROUND(I239*H239,2)</f>
        <v>0</v>
      </c>
      <c r="BL239" s="20" t="s">
        <v>184</v>
      </c>
      <c r="BM239" s="228" t="s">
        <v>905</v>
      </c>
    </row>
    <row r="240" s="2" customFormat="1">
      <c r="A240" s="41"/>
      <c r="B240" s="42"/>
      <c r="C240" s="43"/>
      <c r="D240" s="230" t="s">
        <v>186</v>
      </c>
      <c r="E240" s="43"/>
      <c r="F240" s="231" t="s">
        <v>1845</v>
      </c>
      <c r="G240" s="43"/>
      <c r="H240" s="43"/>
      <c r="I240" s="232"/>
      <c r="J240" s="43"/>
      <c r="K240" s="43"/>
      <c r="L240" s="47"/>
      <c r="M240" s="233"/>
      <c r="N240" s="23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186</v>
      </c>
      <c r="AU240" s="20" t="s">
        <v>80</v>
      </c>
    </row>
    <row r="241" s="2" customFormat="1" ht="16.5" customHeight="1">
      <c r="A241" s="41"/>
      <c r="B241" s="42"/>
      <c r="C241" s="217" t="s">
        <v>551</v>
      </c>
      <c r="D241" s="217" t="s">
        <v>179</v>
      </c>
      <c r="E241" s="218" t="s">
        <v>1846</v>
      </c>
      <c r="F241" s="219" t="s">
        <v>1847</v>
      </c>
      <c r="G241" s="220" t="s">
        <v>195</v>
      </c>
      <c r="H241" s="221">
        <v>1</v>
      </c>
      <c r="I241" s="222"/>
      <c r="J241" s="223">
        <f>ROUND(I241*H241,2)</f>
        <v>0</v>
      </c>
      <c r="K241" s="219" t="s">
        <v>183</v>
      </c>
      <c r="L241" s="47"/>
      <c r="M241" s="224" t="s">
        <v>19</v>
      </c>
      <c r="N241" s="225" t="s">
        <v>43</v>
      </c>
      <c r="O241" s="87"/>
      <c r="P241" s="226">
        <f>O241*H241</f>
        <v>0</v>
      </c>
      <c r="Q241" s="226">
        <v>0.0018</v>
      </c>
      <c r="R241" s="226">
        <f>Q241*H241</f>
        <v>0.0018</v>
      </c>
      <c r="S241" s="226">
        <v>0</v>
      </c>
      <c r="T241" s="22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8" t="s">
        <v>184</v>
      </c>
      <c r="AT241" s="228" t="s">
        <v>179</v>
      </c>
      <c r="AU241" s="228" t="s">
        <v>80</v>
      </c>
      <c r="AY241" s="20" t="s">
        <v>177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20" t="s">
        <v>80</v>
      </c>
      <c r="BK241" s="229">
        <f>ROUND(I241*H241,2)</f>
        <v>0</v>
      </c>
      <c r="BL241" s="20" t="s">
        <v>184</v>
      </c>
      <c r="BM241" s="228" t="s">
        <v>915</v>
      </c>
    </row>
    <row r="242" s="2" customFormat="1">
      <c r="A242" s="41"/>
      <c r="B242" s="42"/>
      <c r="C242" s="43"/>
      <c r="D242" s="230" t="s">
        <v>186</v>
      </c>
      <c r="E242" s="43"/>
      <c r="F242" s="231" t="s">
        <v>1848</v>
      </c>
      <c r="G242" s="43"/>
      <c r="H242" s="43"/>
      <c r="I242" s="232"/>
      <c r="J242" s="43"/>
      <c r="K242" s="43"/>
      <c r="L242" s="47"/>
      <c r="M242" s="233"/>
      <c r="N242" s="23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186</v>
      </c>
      <c r="AU242" s="20" t="s">
        <v>80</v>
      </c>
    </row>
    <row r="243" s="2" customFormat="1" ht="16.5" customHeight="1">
      <c r="A243" s="41"/>
      <c r="B243" s="42"/>
      <c r="C243" s="217" t="s">
        <v>361</v>
      </c>
      <c r="D243" s="217" t="s">
        <v>179</v>
      </c>
      <c r="E243" s="218" t="s">
        <v>1849</v>
      </c>
      <c r="F243" s="219" t="s">
        <v>1850</v>
      </c>
      <c r="G243" s="220" t="s">
        <v>195</v>
      </c>
      <c r="H243" s="221">
        <v>1</v>
      </c>
      <c r="I243" s="222"/>
      <c r="J243" s="223">
        <f>ROUND(I243*H243,2)</f>
        <v>0</v>
      </c>
      <c r="K243" s="219" t="s">
        <v>183</v>
      </c>
      <c r="L243" s="47"/>
      <c r="M243" s="224" t="s">
        <v>19</v>
      </c>
      <c r="N243" s="225" t="s">
        <v>43</v>
      </c>
      <c r="O243" s="87"/>
      <c r="P243" s="226">
        <f>O243*H243</f>
        <v>0</v>
      </c>
      <c r="Q243" s="226">
        <v>0.0019591399999999998</v>
      </c>
      <c r="R243" s="226">
        <f>Q243*H243</f>
        <v>0.0019591399999999998</v>
      </c>
      <c r="S243" s="226">
        <v>0</v>
      </c>
      <c r="T243" s="22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8" t="s">
        <v>184</v>
      </c>
      <c r="AT243" s="228" t="s">
        <v>179</v>
      </c>
      <c r="AU243" s="228" t="s">
        <v>80</v>
      </c>
      <c r="AY243" s="20" t="s">
        <v>177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20" t="s">
        <v>80</v>
      </c>
      <c r="BK243" s="229">
        <f>ROUND(I243*H243,2)</f>
        <v>0</v>
      </c>
      <c r="BL243" s="20" t="s">
        <v>184</v>
      </c>
      <c r="BM243" s="228" t="s">
        <v>571</v>
      </c>
    </row>
    <row r="244" s="2" customFormat="1">
      <c r="A244" s="41"/>
      <c r="B244" s="42"/>
      <c r="C244" s="43"/>
      <c r="D244" s="230" t="s">
        <v>186</v>
      </c>
      <c r="E244" s="43"/>
      <c r="F244" s="231" t="s">
        <v>1851</v>
      </c>
      <c r="G244" s="43"/>
      <c r="H244" s="43"/>
      <c r="I244" s="232"/>
      <c r="J244" s="43"/>
      <c r="K244" s="43"/>
      <c r="L244" s="47"/>
      <c r="M244" s="233"/>
      <c r="N244" s="23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186</v>
      </c>
      <c r="AU244" s="20" t="s">
        <v>80</v>
      </c>
    </row>
    <row r="245" s="2" customFormat="1" ht="16.5" customHeight="1">
      <c r="A245" s="41"/>
      <c r="B245" s="42"/>
      <c r="C245" s="217" t="s">
        <v>563</v>
      </c>
      <c r="D245" s="217" t="s">
        <v>179</v>
      </c>
      <c r="E245" s="218" t="s">
        <v>1852</v>
      </c>
      <c r="F245" s="219" t="s">
        <v>1853</v>
      </c>
      <c r="G245" s="220" t="s">
        <v>195</v>
      </c>
      <c r="H245" s="221">
        <v>3</v>
      </c>
      <c r="I245" s="222"/>
      <c r="J245" s="223">
        <f>ROUND(I245*H245,2)</f>
        <v>0</v>
      </c>
      <c r="K245" s="219" t="s">
        <v>183</v>
      </c>
      <c r="L245" s="47"/>
      <c r="M245" s="224" t="s">
        <v>19</v>
      </c>
      <c r="N245" s="225" t="s">
        <v>43</v>
      </c>
      <c r="O245" s="87"/>
      <c r="P245" s="226">
        <f>O245*H245</f>
        <v>0</v>
      </c>
      <c r="Q245" s="226">
        <v>0.00203914</v>
      </c>
      <c r="R245" s="226">
        <f>Q245*H245</f>
        <v>0.0061174200000000001</v>
      </c>
      <c r="S245" s="226">
        <v>0</v>
      </c>
      <c r="T245" s="22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8" t="s">
        <v>184</v>
      </c>
      <c r="AT245" s="228" t="s">
        <v>179</v>
      </c>
      <c r="AU245" s="228" t="s">
        <v>80</v>
      </c>
      <c r="AY245" s="20" t="s">
        <v>177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20" t="s">
        <v>80</v>
      </c>
      <c r="BK245" s="229">
        <f>ROUND(I245*H245,2)</f>
        <v>0</v>
      </c>
      <c r="BL245" s="20" t="s">
        <v>184</v>
      </c>
      <c r="BM245" s="228" t="s">
        <v>576</v>
      </c>
    </row>
    <row r="246" s="2" customFormat="1">
      <c r="A246" s="41"/>
      <c r="B246" s="42"/>
      <c r="C246" s="43"/>
      <c r="D246" s="230" t="s">
        <v>186</v>
      </c>
      <c r="E246" s="43"/>
      <c r="F246" s="231" t="s">
        <v>1854</v>
      </c>
      <c r="G246" s="43"/>
      <c r="H246" s="43"/>
      <c r="I246" s="232"/>
      <c r="J246" s="43"/>
      <c r="K246" s="43"/>
      <c r="L246" s="47"/>
      <c r="M246" s="233"/>
      <c r="N246" s="23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186</v>
      </c>
      <c r="AU246" s="20" t="s">
        <v>80</v>
      </c>
    </row>
    <row r="247" s="2" customFormat="1" ht="16.5" customHeight="1">
      <c r="A247" s="41"/>
      <c r="B247" s="42"/>
      <c r="C247" s="217" t="s">
        <v>568</v>
      </c>
      <c r="D247" s="217" t="s">
        <v>179</v>
      </c>
      <c r="E247" s="218" t="s">
        <v>1855</v>
      </c>
      <c r="F247" s="219" t="s">
        <v>1856</v>
      </c>
      <c r="G247" s="220" t="s">
        <v>195</v>
      </c>
      <c r="H247" s="221">
        <v>1</v>
      </c>
      <c r="I247" s="222"/>
      <c r="J247" s="223">
        <f>ROUND(I247*H247,2)</f>
        <v>0</v>
      </c>
      <c r="K247" s="219" t="s">
        <v>183</v>
      </c>
      <c r="L247" s="47"/>
      <c r="M247" s="224" t="s">
        <v>19</v>
      </c>
      <c r="N247" s="225" t="s">
        <v>43</v>
      </c>
      <c r="O247" s="87"/>
      <c r="P247" s="226">
        <f>O247*H247</f>
        <v>0</v>
      </c>
      <c r="Q247" s="226">
        <v>0.0138265522</v>
      </c>
      <c r="R247" s="226">
        <f>Q247*H247</f>
        <v>0.0138265522</v>
      </c>
      <c r="S247" s="226">
        <v>0</v>
      </c>
      <c r="T247" s="22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8" t="s">
        <v>184</v>
      </c>
      <c r="AT247" s="228" t="s">
        <v>179</v>
      </c>
      <c r="AU247" s="228" t="s">
        <v>80</v>
      </c>
      <c r="AY247" s="20" t="s">
        <v>177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20" t="s">
        <v>80</v>
      </c>
      <c r="BK247" s="229">
        <f>ROUND(I247*H247,2)</f>
        <v>0</v>
      </c>
      <c r="BL247" s="20" t="s">
        <v>184</v>
      </c>
      <c r="BM247" s="228" t="s">
        <v>579</v>
      </c>
    </row>
    <row r="248" s="2" customFormat="1">
      <c r="A248" s="41"/>
      <c r="B248" s="42"/>
      <c r="C248" s="43"/>
      <c r="D248" s="230" t="s">
        <v>186</v>
      </c>
      <c r="E248" s="43"/>
      <c r="F248" s="231" t="s">
        <v>1857</v>
      </c>
      <c r="G248" s="43"/>
      <c r="H248" s="43"/>
      <c r="I248" s="232"/>
      <c r="J248" s="43"/>
      <c r="K248" s="43"/>
      <c r="L248" s="47"/>
      <c r="M248" s="233"/>
      <c r="N248" s="23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186</v>
      </c>
      <c r="AU248" s="20" t="s">
        <v>80</v>
      </c>
    </row>
    <row r="249" s="2" customFormat="1" ht="16.5" customHeight="1">
      <c r="A249" s="41"/>
      <c r="B249" s="42"/>
      <c r="C249" s="217" t="s">
        <v>573</v>
      </c>
      <c r="D249" s="217" t="s">
        <v>179</v>
      </c>
      <c r="E249" s="218" t="s">
        <v>1858</v>
      </c>
      <c r="F249" s="219" t="s">
        <v>1859</v>
      </c>
      <c r="G249" s="220" t="s">
        <v>195</v>
      </c>
      <c r="H249" s="221">
        <v>2</v>
      </c>
      <c r="I249" s="222"/>
      <c r="J249" s="223">
        <f>ROUND(I249*H249,2)</f>
        <v>0</v>
      </c>
      <c r="K249" s="219" t="s">
        <v>183</v>
      </c>
      <c r="L249" s="47"/>
      <c r="M249" s="224" t="s">
        <v>19</v>
      </c>
      <c r="N249" s="225" t="s">
        <v>43</v>
      </c>
      <c r="O249" s="87"/>
      <c r="P249" s="226">
        <f>O249*H249</f>
        <v>0</v>
      </c>
      <c r="Q249" s="226">
        <v>0.012340858499999999</v>
      </c>
      <c r="R249" s="226">
        <f>Q249*H249</f>
        <v>0.024681716999999999</v>
      </c>
      <c r="S249" s="226">
        <v>0</v>
      </c>
      <c r="T249" s="22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8" t="s">
        <v>184</v>
      </c>
      <c r="AT249" s="228" t="s">
        <v>179</v>
      </c>
      <c r="AU249" s="228" t="s">
        <v>80</v>
      </c>
      <c r="AY249" s="20" t="s">
        <v>177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20" t="s">
        <v>80</v>
      </c>
      <c r="BK249" s="229">
        <f>ROUND(I249*H249,2)</f>
        <v>0</v>
      </c>
      <c r="BL249" s="20" t="s">
        <v>184</v>
      </c>
      <c r="BM249" s="228" t="s">
        <v>583</v>
      </c>
    </row>
    <row r="250" s="2" customFormat="1">
      <c r="A250" s="41"/>
      <c r="B250" s="42"/>
      <c r="C250" s="43"/>
      <c r="D250" s="230" t="s">
        <v>186</v>
      </c>
      <c r="E250" s="43"/>
      <c r="F250" s="231" t="s">
        <v>1860</v>
      </c>
      <c r="G250" s="43"/>
      <c r="H250" s="43"/>
      <c r="I250" s="232"/>
      <c r="J250" s="43"/>
      <c r="K250" s="43"/>
      <c r="L250" s="47"/>
      <c r="M250" s="233"/>
      <c r="N250" s="23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186</v>
      </c>
      <c r="AU250" s="20" t="s">
        <v>80</v>
      </c>
    </row>
    <row r="251" s="2" customFormat="1" ht="16.5" customHeight="1">
      <c r="A251" s="41"/>
      <c r="B251" s="42"/>
      <c r="C251" s="217" t="s">
        <v>366</v>
      </c>
      <c r="D251" s="217" t="s">
        <v>179</v>
      </c>
      <c r="E251" s="218" t="s">
        <v>1861</v>
      </c>
      <c r="F251" s="219" t="s">
        <v>1862</v>
      </c>
      <c r="G251" s="220" t="s">
        <v>1833</v>
      </c>
      <c r="H251" s="221">
        <v>3</v>
      </c>
      <c r="I251" s="222"/>
      <c r="J251" s="223">
        <f>ROUND(I251*H251,2)</f>
        <v>0</v>
      </c>
      <c r="K251" s="219" t="s">
        <v>183</v>
      </c>
      <c r="L251" s="47"/>
      <c r="M251" s="224" t="s">
        <v>19</v>
      </c>
      <c r="N251" s="225" t="s">
        <v>43</v>
      </c>
      <c r="O251" s="87"/>
      <c r="P251" s="226">
        <f>O251*H251</f>
        <v>0</v>
      </c>
      <c r="Q251" s="226">
        <v>0.0058300000000000001</v>
      </c>
      <c r="R251" s="226">
        <f>Q251*H251</f>
        <v>0.017489999999999999</v>
      </c>
      <c r="S251" s="226">
        <v>0</v>
      </c>
      <c r="T251" s="22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8" t="s">
        <v>184</v>
      </c>
      <c r="AT251" s="228" t="s">
        <v>179</v>
      </c>
      <c r="AU251" s="228" t="s">
        <v>80</v>
      </c>
      <c r="AY251" s="20" t="s">
        <v>177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20" t="s">
        <v>80</v>
      </c>
      <c r="BK251" s="229">
        <f>ROUND(I251*H251,2)</f>
        <v>0</v>
      </c>
      <c r="BL251" s="20" t="s">
        <v>184</v>
      </c>
      <c r="BM251" s="228" t="s">
        <v>587</v>
      </c>
    </row>
    <row r="252" s="2" customFormat="1">
      <c r="A252" s="41"/>
      <c r="B252" s="42"/>
      <c r="C252" s="43"/>
      <c r="D252" s="230" t="s">
        <v>186</v>
      </c>
      <c r="E252" s="43"/>
      <c r="F252" s="231" t="s">
        <v>1863</v>
      </c>
      <c r="G252" s="43"/>
      <c r="H252" s="43"/>
      <c r="I252" s="232"/>
      <c r="J252" s="43"/>
      <c r="K252" s="43"/>
      <c r="L252" s="47"/>
      <c r="M252" s="233"/>
      <c r="N252" s="23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186</v>
      </c>
      <c r="AU252" s="20" t="s">
        <v>80</v>
      </c>
    </row>
    <row r="253" s="2" customFormat="1" ht="16.5" customHeight="1">
      <c r="A253" s="41"/>
      <c r="B253" s="42"/>
      <c r="C253" s="217" t="s">
        <v>580</v>
      </c>
      <c r="D253" s="217" t="s">
        <v>179</v>
      </c>
      <c r="E253" s="218" t="s">
        <v>1864</v>
      </c>
      <c r="F253" s="219" t="s">
        <v>1865</v>
      </c>
      <c r="G253" s="220" t="s">
        <v>1833</v>
      </c>
      <c r="H253" s="221">
        <v>3</v>
      </c>
      <c r="I253" s="222"/>
      <c r="J253" s="223">
        <f>ROUND(I253*H253,2)</f>
        <v>0</v>
      </c>
      <c r="K253" s="219" t="s">
        <v>183</v>
      </c>
      <c r="L253" s="47"/>
      <c r="M253" s="224" t="s">
        <v>19</v>
      </c>
      <c r="N253" s="225" t="s">
        <v>43</v>
      </c>
      <c r="O253" s="87"/>
      <c r="P253" s="226">
        <f>O253*H253</f>
        <v>0</v>
      </c>
      <c r="Q253" s="226">
        <v>0.00017000000000000001</v>
      </c>
      <c r="R253" s="226">
        <f>Q253*H253</f>
        <v>0.00051000000000000004</v>
      </c>
      <c r="S253" s="226">
        <v>0</v>
      </c>
      <c r="T253" s="22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8" t="s">
        <v>217</v>
      </c>
      <c r="AT253" s="228" t="s">
        <v>179</v>
      </c>
      <c r="AU253" s="228" t="s">
        <v>80</v>
      </c>
      <c r="AY253" s="20" t="s">
        <v>177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20" t="s">
        <v>80</v>
      </c>
      <c r="BK253" s="229">
        <f>ROUND(I253*H253,2)</f>
        <v>0</v>
      </c>
      <c r="BL253" s="20" t="s">
        <v>217</v>
      </c>
      <c r="BM253" s="228" t="s">
        <v>1866</v>
      </c>
    </row>
    <row r="254" s="2" customFormat="1">
      <c r="A254" s="41"/>
      <c r="B254" s="42"/>
      <c r="C254" s="43"/>
      <c r="D254" s="230" t="s">
        <v>186</v>
      </c>
      <c r="E254" s="43"/>
      <c r="F254" s="231" t="s">
        <v>1867</v>
      </c>
      <c r="G254" s="43"/>
      <c r="H254" s="43"/>
      <c r="I254" s="232"/>
      <c r="J254" s="43"/>
      <c r="K254" s="43"/>
      <c r="L254" s="47"/>
      <c r="M254" s="233"/>
      <c r="N254" s="23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186</v>
      </c>
      <c r="AU254" s="20" t="s">
        <v>80</v>
      </c>
    </row>
    <row r="255" s="2" customFormat="1" ht="16.5" customHeight="1">
      <c r="A255" s="41"/>
      <c r="B255" s="42"/>
      <c r="C255" s="217" t="s">
        <v>372</v>
      </c>
      <c r="D255" s="217" t="s">
        <v>179</v>
      </c>
      <c r="E255" s="218" t="s">
        <v>1868</v>
      </c>
      <c r="F255" s="219" t="s">
        <v>1869</v>
      </c>
      <c r="G255" s="220" t="s">
        <v>195</v>
      </c>
      <c r="H255" s="221">
        <v>1</v>
      </c>
      <c r="I255" s="222"/>
      <c r="J255" s="223">
        <f>ROUND(I255*H255,2)</f>
        <v>0</v>
      </c>
      <c r="K255" s="219" t="s">
        <v>183</v>
      </c>
      <c r="L255" s="47"/>
      <c r="M255" s="224" t="s">
        <v>19</v>
      </c>
      <c r="N255" s="225" t="s">
        <v>43</v>
      </c>
      <c r="O255" s="87"/>
      <c r="P255" s="226">
        <f>O255*H255</f>
        <v>0</v>
      </c>
      <c r="Q255" s="226">
        <v>0.0035391400000000001</v>
      </c>
      <c r="R255" s="226">
        <f>Q255*H255</f>
        <v>0.0035391400000000001</v>
      </c>
      <c r="S255" s="226">
        <v>0</v>
      </c>
      <c r="T255" s="22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8" t="s">
        <v>184</v>
      </c>
      <c r="AT255" s="228" t="s">
        <v>179</v>
      </c>
      <c r="AU255" s="228" t="s">
        <v>80</v>
      </c>
      <c r="AY255" s="20" t="s">
        <v>177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20" t="s">
        <v>80</v>
      </c>
      <c r="BK255" s="229">
        <f>ROUND(I255*H255,2)</f>
        <v>0</v>
      </c>
      <c r="BL255" s="20" t="s">
        <v>184</v>
      </c>
      <c r="BM255" s="228" t="s">
        <v>592</v>
      </c>
    </row>
    <row r="256" s="2" customFormat="1">
      <c r="A256" s="41"/>
      <c r="B256" s="42"/>
      <c r="C256" s="43"/>
      <c r="D256" s="230" t="s">
        <v>186</v>
      </c>
      <c r="E256" s="43"/>
      <c r="F256" s="231" t="s">
        <v>1870</v>
      </c>
      <c r="G256" s="43"/>
      <c r="H256" s="43"/>
      <c r="I256" s="232"/>
      <c r="J256" s="43"/>
      <c r="K256" s="43"/>
      <c r="L256" s="47"/>
      <c r="M256" s="233"/>
      <c r="N256" s="23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186</v>
      </c>
      <c r="AU256" s="20" t="s">
        <v>80</v>
      </c>
    </row>
    <row r="257" s="2" customFormat="1" ht="21.75" customHeight="1">
      <c r="A257" s="41"/>
      <c r="B257" s="42"/>
      <c r="C257" s="217" t="s">
        <v>589</v>
      </c>
      <c r="D257" s="217" t="s">
        <v>179</v>
      </c>
      <c r="E257" s="218" t="s">
        <v>1871</v>
      </c>
      <c r="F257" s="219" t="s">
        <v>1872</v>
      </c>
      <c r="G257" s="220" t="s">
        <v>195</v>
      </c>
      <c r="H257" s="221">
        <v>1</v>
      </c>
      <c r="I257" s="222"/>
      <c r="J257" s="223">
        <f>ROUND(I257*H257,2)</f>
        <v>0</v>
      </c>
      <c r="K257" s="219" t="s">
        <v>196</v>
      </c>
      <c r="L257" s="47"/>
      <c r="M257" s="224" t="s">
        <v>19</v>
      </c>
      <c r="N257" s="225" t="s">
        <v>43</v>
      </c>
      <c r="O257" s="87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8" t="s">
        <v>184</v>
      </c>
      <c r="AT257" s="228" t="s">
        <v>179</v>
      </c>
      <c r="AU257" s="228" t="s">
        <v>80</v>
      </c>
      <c r="AY257" s="20" t="s">
        <v>177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20" t="s">
        <v>80</v>
      </c>
      <c r="BK257" s="229">
        <f>ROUND(I257*H257,2)</f>
        <v>0</v>
      </c>
      <c r="BL257" s="20" t="s">
        <v>184</v>
      </c>
      <c r="BM257" s="228" t="s">
        <v>991</v>
      </c>
    </row>
    <row r="258" s="2" customFormat="1">
      <c r="A258" s="41"/>
      <c r="B258" s="42"/>
      <c r="C258" s="43"/>
      <c r="D258" s="230" t="s">
        <v>186</v>
      </c>
      <c r="E258" s="43"/>
      <c r="F258" s="231" t="s">
        <v>1872</v>
      </c>
      <c r="G258" s="43"/>
      <c r="H258" s="43"/>
      <c r="I258" s="232"/>
      <c r="J258" s="43"/>
      <c r="K258" s="43"/>
      <c r="L258" s="47"/>
      <c r="M258" s="233"/>
      <c r="N258" s="23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186</v>
      </c>
      <c r="AU258" s="20" t="s">
        <v>80</v>
      </c>
    </row>
    <row r="259" s="2" customFormat="1" ht="16.5" customHeight="1">
      <c r="A259" s="41"/>
      <c r="B259" s="42"/>
      <c r="C259" s="217" t="s">
        <v>377</v>
      </c>
      <c r="D259" s="217" t="s">
        <v>179</v>
      </c>
      <c r="E259" s="218" t="s">
        <v>1873</v>
      </c>
      <c r="F259" s="219" t="s">
        <v>1874</v>
      </c>
      <c r="G259" s="220" t="s">
        <v>195</v>
      </c>
      <c r="H259" s="221">
        <v>9</v>
      </c>
      <c r="I259" s="222"/>
      <c r="J259" s="223">
        <f>ROUND(I259*H259,2)</f>
        <v>0</v>
      </c>
      <c r="K259" s="219" t="s">
        <v>183</v>
      </c>
      <c r="L259" s="47"/>
      <c r="M259" s="224" t="s">
        <v>19</v>
      </c>
      <c r="N259" s="225" t="s">
        <v>43</v>
      </c>
      <c r="O259" s="87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8" t="s">
        <v>184</v>
      </c>
      <c r="AT259" s="228" t="s">
        <v>179</v>
      </c>
      <c r="AU259" s="228" t="s">
        <v>80</v>
      </c>
      <c r="AY259" s="20" t="s">
        <v>177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20" t="s">
        <v>80</v>
      </c>
      <c r="BK259" s="229">
        <f>ROUND(I259*H259,2)</f>
        <v>0</v>
      </c>
      <c r="BL259" s="20" t="s">
        <v>184</v>
      </c>
      <c r="BM259" s="228" t="s">
        <v>1003</v>
      </c>
    </row>
    <row r="260" s="2" customFormat="1">
      <c r="A260" s="41"/>
      <c r="B260" s="42"/>
      <c r="C260" s="43"/>
      <c r="D260" s="230" t="s">
        <v>186</v>
      </c>
      <c r="E260" s="43"/>
      <c r="F260" s="231" t="s">
        <v>1875</v>
      </c>
      <c r="G260" s="43"/>
      <c r="H260" s="43"/>
      <c r="I260" s="232"/>
      <c r="J260" s="43"/>
      <c r="K260" s="43"/>
      <c r="L260" s="47"/>
      <c r="M260" s="233"/>
      <c r="N260" s="23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186</v>
      </c>
      <c r="AU260" s="20" t="s">
        <v>80</v>
      </c>
    </row>
    <row r="261" s="2" customFormat="1" ht="16.5" customHeight="1">
      <c r="A261" s="41"/>
      <c r="B261" s="42"/>
      <c r="C261" s="217" t="s">
        <v>598</v>
      </c>
      <c r="D261" s="217" t="s">
        <v>179</v>
      </c>
      <c r="E261" s="218" t="s">
        <v>1876</v>
      </c>
      <c r="F261" s="219" t="s">
        <v>1877</v>
      </c>
      <c r="G261" s="220" t="s">
        <v>195</v>
      </c>
      <c r="H261" s="221">
        <v>1</v>
      </c>
      <c r="I261" s="222"/>
      <c r="J261" s="223">
        <f>ROUND(I261*H261,2)</f>
        <v>0</v>
      </c>
      <c r="K261" s="219" t="s">
        <v>196</v>
      </c>
      <c r="L261" s="47"/>
      <c r="M261" s="224" t="s">
        <v>19</v>
      </c>
      <c r="N261" s="225" t="s">
        <v>43</v>
      </c>
      <c r="O261" s="87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8" t="s">
        <v>184</v>
      </c>
      <c r="AT261" s="228" t="s">
        <v>179</v>
      </c>
      <c r="AU261" s="228" t="s">
        <v>80</v>
      </c>
      <c r="AY261" s="20" t="s">
        <v>177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20" t="s">
        <v>80</v>
      </c>
      <c r="BK261" s="229">
        <f>ROUND(I261*H261,2)</f>
        <v>0</v>
      </c>
      <c r="BL261" s="20" t="s">
        <v>184</v>
      </c>
      <c r="BM261" s="228" t="s">
        <v>634</v>
      </c>
    </row>
    <row r="262" s="2" customFormat="1">
      <c r="A262" s="41"/>
      <c r="B262" s="42"/>
      <c r="C262" s="43"/>
      <c r="D262" s="230" t="s">
        <v>186</v>
      </c>
      <c r="E262" s="43"/>
      <c r="F262" s="231" t="s">
        <v>1878</v>
      </c>
      <c r="G262" s="43"/>
      <c r="H262" s="43"/>
      <c r="I262" s="232"/>
      <c r="J262" s="43"/>
      <c r="K262" s="43"/>
      <c r="L262" s="47"/>
      <c r="M262" s="233"/>
      <c r="N262" s="23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186</v>
      </c>
      <c r="AU262" s="20" t="s">
        <v>80</v>
      </c>
    </row>
    <row r="263" s="2" customFormat="1" ht="16.5" customHeight="1">
      <c r="A263" s="41"/>
      <c r="B263" s="42"/>
      <c r="C263" s="217" t="s">
        <v>381</v>
      </c>
      <c r="D263" s="217" t="s">
        <v>179</v>
      </c>
      <c r="E263" s="218" t="s">
        <v>1879</v>
      </c>
      <c r="F263" s="219" t="s">
        <v>1880</v>
      </c>
      <c r="G263" s="220" t="s">
        <v>195</v>
      </c>
      <c r="H263" s="221">
        <v>4</v>
      </c>
      <c r="I263" s="222"/>
      <c r="J263" s="223">
        <f>ROUND(I263*H263,2)</f>
        <v>0</v>
      </c>
      <c r="K263" s="219" t="s">
        <v>196</v>
      </c>
      <c r="L263" s="47"/>
      <c r="M263" s="224" t="s">
        <v>19</v>
      </c>
      <c r="N263" s="225" t="s">
        <v>43</v>
      </c>
      <c r="O263" s="87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8" t="s">
        <v>184</v>
      </c>
      <c r="AT263" s="228" t="s">
        <v>179</v>
      </c>
      <c r="AU263" s="228" t="s">
        <v>80</v>
      </c>
      <c r="AY263" s="20" t="s">
        <v>177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20" t="s">
        <v>80</v>
      </c>
      <c r="BK263" s="229">
        <f>ROUND(I263*H263,2)</f>
        <v>0</v>
      </c>
      <c r="BL263" s="20" t="s">
        <v>184</v>
      </c>
      <c r="BM263" s="228" t="s">
        <v>1029</v>
      </c>
    </row>
    <row r="264" s="2" customFormat="1">
      <c r="A264" s="41"/>
      <c r="B264" s="42"/>
      <c r="C264" s="43"/>
      <c r="D264" s="230" t="s">
        <v>186</v>
      </c>
      <c r="E264" s="43"/>
      <c r="F264" s="231" t="s">
        <v>1880</v>
      </c>
      <c r="G264" s="43"/>
      <c r="H264" s="43"/>
      <c r="I264" s="232"/>
      <c r="J264" s="43"/>
      <c r="K264" s="43"/>
      <c r="L264" s="47"/>
      <c r="M264" s="233"/>
      <c r="N264" s="23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186</v>
      </c>
      <c r="AU264" s="20" t="s">
        <v>80</v>
      </c>
    </row>
    <row r="265" s="2" customFormat="1" ht="16.5" customHeight="1">
      <c r="A265" s="41"/>
      <c r="B265" s="42"/>
      <c r="C265" s="217" t="s">
        <v>606</v>
      </c>
      <c r="D265" s="217" t="s">
        <v>179</v>
      </c>
      <c r="E265" s="218" t="s">
        <v>1881</v>
      </c>
      <c r="F265" s="219" t="s">
        <v>1882</v>
      </c>
      <c r="G265" s="220" t="s">
        <v>195</v>
      </c>
      <c r="H265" s="221">
        <v>1</v>
      </c>
      <c r="I265" s="222"/>
      <c r="J265" s="223">
        <f>ROUND(I265*H265,2)</f>
        <v>0</v>
      </c>
      <c r="K265" s="219" t="s">
        <v>196</v>
      </c>
      <c r="L265" s="47"/>
      <c r="M265" s="224" t="s">
        <v>19</v>
      </c>
      <c r="N265" s="225" t="s">
        <v>43</v>
      </c>
      <c r="O265" s="87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8" t="s">
        <v>184</v>
      </c>
      <c r="AT265" s="228" t="s">
        <v>179</v>
      </c>
      <c r="AU265" s="228" t="s">
        <v>80</v>
      </c>
      <c r="AY265" s="20" t="s">
        <v>177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20" t="s">
        <v>80</v>
      </c>
      <c r="BK265" s="229">
        <f>ROUND(I265*H265,2)</f>
        <v>0</v>
      </c>
      <c r="BL265" s="20" t="s">
        <v>184</v>
      </c>
      <c r="BM265" s="228" t="s">
        <v>1039</v>
      </c>
    </row>
    <row r="266" s="2" customFormat="1">
      <c r="A266" s="41"/>
      <c r="B266" s="42"/>
      <c r="C266" s="43"/>
      <c r="D266" s="230" t="s">
        <v>186</v>
      </c>
      <c r="E266" s="43"/>
      <c r="F266" s="231" t="s">
        <v>1882</v>
      </c>
      <c r="G266" s="43"/>
      <c r="H266" s="43"/>
      <c r="I266" s="232"/>
      <c r="J266" s="43"/>
      <c r="K266" s="43"/>
      <c r="L266" s="47"/>
      <c r="M266" s="302"/>
      <c r="N266" s="303"/>
      <c r="O266" s="304"/>
      <c r="P266" s="304"/>
      <c r="Q266" s="304"/>
      <c r="R266" s="304"/>
      <c r="S266" s="304"/>
      <c r="T266" s="305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186</v>
      </c>
      <c r="AU266" s="20" t="s">
        <v>80</v>
      </c>
    </row>
    <row r="267" s="2" customFormat="1" ht="6.96" customHeight="1">
      <c r="A267" s="41"/>
      <c r="B267" s="62"/>
      <c r="C267" s="63"/>
      <c r="D267" s="63"/>
      <c r="E267" s="63"/>
      <c r="F267" s="63"/>
      <c r="G267" s="63"/>
      <c r="H267" s="63"/>
      <c r="I267" s="63"/>
      <c r="J267" s="63"/>
      <c r="K267" s="63"/>
      <c r="L267" s="47"/>
      <c r="M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</row>
  </sheetData>
  <sheetProtection sheet="1" autoFilter="0" formatColumns="0" formatRows="0" objects="1" scenarios="1" spinCount="100000" saltValue="5M9IaRfyR6Yi8bmTIg3fWkhPJweJbvGxmpIWg+Izl5YgKBMypD3OHB+UaEroPpcKtaS88xRAeOCTmrHMFoSQkg==" hashValue="Y+eQkylpXr0r3TjP9Gj6Anm8oP7nfvMRcKvGmE1udAtd++OC9l+8Q6tK4o7upjcW5ttwQ29DfjOlBopb3jE+2w==" algorithmName="SHA-512" password="CC35"/>
  <autoFilter ref="C91:K26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3"/>
      <c r="AT3" s="20" t="s">
        <v>82</v>
      </c>
    </row>
    <row r="4" s="1" customFormat="1" ht="24.96" customHeight="1">
      <c r="B4" s="23"/>
      <c r="D4" s="145" t="s">
        <v>119</v>
      </c>
      <c r="L4" s="23"/>
      <c r="M4" s="146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7" t="s">
        <v>16</v>
      </c>
      <c r="L6" s="23"/>
    </row>
    <row r="7" s="1" customFormat="1" ht="16.5" customHeight="1">
      <c r="B7" s="23"/>
      <c r="E7" s="148" t="str">
        <f>'Rekapitulace stavby'!K6</f>
        <v>PŘÍSTAVBA DVOU TŘÍD MŠ LAZARETNÍ</v>
      </c>
      <c r="F7" s="147"/>
      <c r="G7" s="147"/>
      <c r="H7" s="147"/>
      <c r="L7" s="23"/>
    </row>
    <row r="8" s="1" customFormat="1" ht="12" customHeight="1">
      <c r="B8" s="23"/>
      <c r="D8" s="147" t="s">
        <v>120</v>
      </c>
      <c r="L8" s="23"/>
    </row>
    <row r="9" s="2" customFormat="1" ht="16.5" customHeight="1">
      <c r="A9" s="41"/>
      <c r="B9" s="47"/>
      <c r="C9" s="41"/>
      <c r="D9" s="41"/>
      <c r="E9" s="148" t="s">
        <v>1486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7" t="s">
        <v>1487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0" t="s">
        <v>1883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7" t="s">
        <v>18</v>
      </c>
      <c r="E13" s="41"/>
      <c r="F13" s="136" t="s">
        <v>19</v>
      </c>
      <c r="G13" s="41"/>
      <c r="H13" s="41"/>
      <c r="I13" s="147" t="s">
        <v>20</v>
      </c>
      <c r="J13" s="136" t="s">
        <v>19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7" t="s">
        <v>21</v>
      </c>
      <c r="E14" s="41"/>
      <c r="F14" s="136" t="s">
        <v>22</v>
      </c>
      <c r="G14" s="41"/>
      <c r="H14" s="41"/>
      <c r="I14" s="147" t="s">
        <v>23</v>
      </c>
      <c r="J14" s="151" t="str">
        <f>'Rekapitulace stavby'!AN8</f>
        <v>15. 6. 2021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7" t="s">
        <v>25</v>
      </c>
      <c r="E16" s="41"/>
      <c r="F16" s="41"/>
      <c r="G16" s="41"/>
      <c r="H16" s="41"/>
      <c r="I16" s="147" t="s">
        <v>26</v>
      </c>
      <c r="J16" s="136" t="s">
        <v>19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7" t="s">
        <v>28</v>
      </c>
      <c r="J17" s="136" t="s">
        <v>19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7" t="s">
        <v>29</v>
      </c>
      <c r="E19" s="41"/>
      <c r="F19" s="41"/>
      <c r="G19" s="41"/>
      <c r="H19" s="41"/>
      <c r="I19" s="147" t="s">
        <v>26</v>
      </c>
      <c r="J19" s="36" t="str">
        <f>'Rekapitulace stavby'!AN13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7" t="s">
        <v>28</v>
      </c>
      <c r="J20" s="36" t="str">
        <f>'Rekapitulace stavby'!AN14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7" t="s">
        <v>31</v>
      </c>
      <c r="E22" s="41"/>
      <c r="F22" s="41"/>
      <c r="G22" s="41"/>
      <c r="H22" s="41"/>
      <c r="I22" s="147" t="s">
        <v>26</v>
      </c>
      <c r="J22" s="136" t="s">
        <v>19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7" t="s">
        <v>28</v>
      </c>
      <c r="J23" s="136" t="s">
        <v>19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7" t="s">
        <v>34</v>
      </c>
      <c r="E25" s="41"/>
      <c r="F25" s="41"/>
      <c r="G25" s="41"/>
      <c r="H25" s="41"/>
      <c r="I25" s="147" t="s">
        <v>26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7" t="s">
        <v>28</v>
      </c>
      <c r="J26" s="136" t="s">
        <v>19</v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7" t="s">
        <v>36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2"/>
      <c r="B29" s="153"/>
      <c r="C29" s="152"/>
      <c r="D29" s="152"/>
      <c r="E29" s="154" t="s">
        <v>37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38</v>
      </c>
      <c r="E32" s="41"/>
      <c r="F32" s="41"/>
      <c r="G32" s="41"/>
      <c r="H32" s="41"/>
      <c r="I32" s="41"/>
      <c r="J32" s="158">
        <f>ROUND(J87,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40</v>
      </c>
      <c r="G34" s="41"/>
      <c r="H34" s="41"/>
      <c r="I34" s="159" t="s">
        <v>39</v>
      </c>
      <c r="J34" s="159" t="s">
        <v>41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60" t="s">
        <v>42</v>
      </c>
      <c r="E35" s="147" t="s">
        <v>43</v>
      </c>
      <c r="F35" s="161">
        <f>ROUND((SUM(BE87:BE166)),  2)</f>
        <v>0</v>
      </c>
      <c r="G35" s="41"/>
      <c r="H35" s="41"/>
      <c r="I35" s="162">
        <v>0.20999999999999999</v>
      </c>
      <c r="J35" s="161">
        <f>ROUND(((SUM(BE87:BE166))*I35),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7" t="s">
        <v>44</v>
      </c>
      <c r="F36" s="161">
        <f>ROUND((SUM(BF87:BF166)),  2)</f>
        <v>0</v>
      </c>
      <c r="G36" s="41"/>
      <c r="H36" s="41"/>
      <c r="I36" s="162">
        <v>0.14999999999999999</v>
      </c>
      <c r="J36" s="161">
        <f>ROUND(((SUM(BF87:BF166))*I36),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7" t="s">
        <v>45</v>
      </c>
      <c r="F37" s="161">
        <f>ROUND((SUM(BG87:BG166)),  2)</f>
        <v>0</v>
      </c>
      <c r="G37" s="41"/>
      <c r="H37" s="41"/>
      <c r="I37" s="162">
        <v>0.20999999999999999</v>
      </c>
      <c r="J37" s="161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7" t="s">
        <v>46</v>
      </c>
      <c r="F38" s="161">
        <f>ROUND((SUM(BH87:BH166)),  2)</f>
        <v>0</v>
      </c>
      <c r="G38" s="41"/>
      <c r="H38" s="41"/>
      <c r="I38" s="162">
        <v>0.14999999999999999</v>
      </c>
      <c r="J38" s="161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7" t="s">
        <v>47</v>
      </c>
      <c r="F39" s="161">
        <f>ROUND((SUM(BI87:BI166)),  2)</f>
        <v>0</v>
      </c>
      <c r="G39" s="41"/>
      <c r="H39" s="41"/>
      <c r="I39" s="162">
        <v>0</v>
      </c>
      <c r="J39" s="161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0"/>
      <c r="C42" s="171"/>
      <c r="D42" s="171"/>
      <c r="E42" s="171"/>
      <c r="F42" s="171"/>
      <c r="G42" s="171"/>
      <c r="H42" s="171"/>
      <c r="I42" s="171"/>
      <c r="J42" s="171"/>
      <c r="K42" s="17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122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4" t="str">
        <f>E7</f>
        <v>PŘÍSTAVBA DVOU TŘÍD MŠ LAZARETNÍ</v>
      </c>
      <c r="F50" s="35"/>
      <c r="G50" s="35"/>
      <c r="H50" s="35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4" t="s">
        <v>1486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1487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D.1.4.c - ZAŘÍZENÍ VZDUCHOTECHNIKY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Lazaretní 25, 312 00 Plzeň</v>
      </c>
      <c r="G56" s="43"/>
      <c r="H56" s="43"/>
      <c r="I56" s="35" t="s">
        <v>23</v>
      </c>
      <c r="J56" s="75" t="str">
        <f>IF(J14="","",J14)</f>
        <v>15. 6. 2021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ZŠ a MŠ Lazaretní 25, Plzeň </v>
      </c>
      <c r="G58" s="43"/>
      <c r="H58" s="43"/>
      <c r="I58" s="35" t="s">
        <v>31</v>
      </c>
      <c r="J58" s="39" t="str">
        <f>E23</f>
        <v>projectstudio8 s.r.o.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Michal Jirka 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123</v>
      </c>
      <c r="D61" s="176"/>
      <c r="E61" s="176"/>
      <c r="F61" s="176"/>
      <c r="G61" s="176"/>
      <c r="H61" s="176"/>
      <c r="I61" s="176"/>
      <c r="J61" s="177" t="s">
        <v>124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70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125</v>
      </c>
    </row>
    <row r="64" s="9" customFormat="1" ht="24.96" customHeight="1">
      <c r="A64" s="9"/>
      <c r="B64" s="179"/>
      <c r="C64" s="180"/>
      <c r="D64" s="181" t="s">
        <v>1884</v>
      </c>
      <c r="E64" s="182"/>
      <c r="F64" s="182"/>
      <c r="G64" s="182"/>
      <c r="H64" s="182"/>
      <c r="I64" s="182"/>
      <c r="J64" s="183">
        <f>J88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9"/>
      <c r="C65" s="180"/>
      <c r="D65" s="181" t="s">
        <v>1885</v>
      </c>
      <c r="E65" s="182"/>
      <c r="F65" s="182"/>
      <c r="G65" s="182"/>
      <c r="H65" s="182"/>
      <c r="I65" s="182"/>
      <c r="J65" s="183">
        <f>J141</f>
        <v>0</v>
      </c>
      <c r="K65" s="180"/>
      <c r="L65" s="18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9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162</v>
      </c>
      <c r="D72" s="43"/>
      <c r="E72" s="43"/>
      <c r="F72" s="43"/>
      <c r="G72" s="43"/>
      <c r="H72" s="43"/>
      <c r="I72" s="43"/>
      <c r="J72" s="43"/>
      <c r="K72" s="4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4" t="str">
        <f>E7</f>
        <v>PŘÍSTAVBA DVOU TŘÍD MŠ LAZARETNÍ</v>
      </c>
      <c r="F75" s="35"/>
      <c r="G75" s="35"/>
      <c r="H75" s="35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120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4" t="s">
        <v>1486</v>
      </c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1487</v>
      </c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D.1.4.c - ZAŘÍZENÍ VZDUCHOTECHNIKY</v>
      </c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F14</f>
        <v>Lazaretní 25, 312 00 Plzeň</v>
      </c>
      <c r="G81" s="43"/>
      <c r="H81" s="43"/>
      <c r="I81" s="35" t="s">
        <v>23</v>
      </c>
      <c r="J81" s="75" t="str">
        <f>IF(J14="","",J14)</f>
        <v>15. 6. 2021</v>
      </c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E17</f>
        <v xml:space="preserve">ZŠ a MŠ Lazaretní 25, Plzeň </v>
      </c>
      <c r="G83" s="43"/>
      <c r="H83" s="43"/>
      <c r="I83" s="35" t="s">
        <v>31</v>
      </c>
      <c r="J83" s="39" t="str">
        <f>E23</f>
        <v>projectstudio8 s.r.o.</v>
      </c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29</v>
      </c>
      <c r="D84" s="43"/>
      <c r="E84" s="43"/>
      <c r="F84" s="30" t="str">
        <f>IF(E20="","",E20)</f>
        <v>Vyplň údaj</v>
      </c>
      <c r="G84" s="43"/>
      <c r="H84" s="43"/>
      <c r="I84" s="35" t="s">
        <v>34</v>
      </c>
      <c r="J84" s="39" t="str">
        <f>E26</f>
        <v xml:space="preserve">Michal Jirka </v>
      </c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90"/>
      <c r="B86" s="191"/>
      <c r="C86" s="192" t="s">
        <v>163</v>
      </c>
      <c r="D86" s="193" t="s">
        <v>57</v>
      </c>
      <c r="E86" s="193" t="s">
        <v>53</v>
      </c>
      <c r="F86" s="193" t="s">
        <v>54</v>
      </c>
      <c r="G86" s="193" t="s">
        <v>164</v>
      </c>
      <c r="H86" s="193" t="s">
        <v>165</v>
      </c>
      <c r="I86" s="193" t="s">
        <v>166</v>
      </c>
      <c r="J86" s="193" t="s">
        <v>124</v>
      </c>
      <c r="K86" s="194" t="s">
        <v>167</v>
      </c>
      <c r="L86" s="195"/>
      <c r="M86" s="95" t="s">
        <v>19</v>
      </c>
      <c r="N86" s="96" t="s">
        <v>42</v>
      </c>
      <c r="O86" s="96" t="s">
        <v>168</v>
      </c>
      <c r="P86" s="96" t="s">
        <v>169</v>
      </c>
      <c r="Q86" s="96" t="s">
        <v>170</v>
      </c>
      <c r="R86" s="96" t="s">
        <v>171</v>
      </c>
      <c r="S86" s="96" t="s">
        <v>172</v>
      </c>
      <c r="T86" s="97" t="s">
        <v>173</v>
      </c>
      <c r="U86" s="190"/>
      <c r="V86" s="190"/>
      <c r="W86" s="190"/>
      <c r="X86" s="190"/>
      <c r="Y86" s="190"/>
      <c r="Z86" s="190"/>
      <c r="AA86" s="190"/>
      <c r="AB86" s="190"/>
      <c r="AC86" s="190"/>
      <c r="AD86" s="190"/>
      <c r="AE86" s="190"/>
    </row>
    <row r="87" s="2" customFormat="1" ht="22.8" customHeight="1">
      <c r="A87" s="41"/>
      <c r="B87" s="42"/>
      <c r="C87" s="102" t="s">
        <v>174</v>
      </c>
      <c r="D87" s="43"/>
      <c r="E87" s="43"/>
      <c r="F87" s="43"/>
      <c r="G87" s="43"/>
      <c r="H87" s="43"/>
      <c r="I87" s="43"/>
      <c r="J87" s="196">
        <f>BK87</f>
        <v>0</v>
      </c>
      <c r="K87" s="43"/>
      <c r="L87" s="47"/>
      <c r="M87" s="98"/>
      <c r="N87" s="197"/>
      <c r="O87" s="99"/>
      <c r="P87" s="198">
        <f>P88+P141</f>
        <v>0</v>
      </c>
      <c r="Q87" s="99"/>
      <c r="R87" s="198">
        <f>R88+R141</f>
        <v>0</v>
      </c>
      <c r="S87" s="99"/>
      <c r="T87" s="199">
        <f>T88+T141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71</v>
      </c>
      <c r="AU87" s="20" t="s">
        <v>125</v>
      </c>
      <c r="BK87" s="200">
        <f>BK88+BK141</f>
        <v>0</v>
      </c>
    </row>
    <row r="88" s="12" customFormat="1" ht="25.92" customHeight="1">
      <c r="A88" s="12"/>
      <c r="B88" s="201"/>
      <c r="C88" s="202"/>
      <c r="D88" s="203" t="s">
        <v>71</v>
      </c>
      <c r="E88" s="204" t="s">
        <v>320</v>
      </c>
      <c r="F88" s="204" t="s">
        <v>1886</v>
      </c>
      <c r="G88" s="202"/>
      <c r="H88" s="202"/>
      <c r="I88" s="205"/>
      <c r="J88" s="206">
        <f>BK88</f>
        <v>0</v>
      </c>
      <c r="K88" s="202"/>
      <c r="L88" s="207"/>
      <c r="M88" s="208"/>
      <c r="N88" s="209"/>
      <c r="O88" s="209"/>
      <c r="P88" s="210">
        <f>SUM(P89:P140)</f>
        <v>0</v>
      </c>
      <c r="Q88" s="209"/>
      <c r="R88" s="210">
        <f>SUM(R89:R140)</f>
        <v>0</v>
      </c>
      <c r="S88" s="209"/>
      <c r="T88" s="211">
        <f>SUM(T89:T140)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2" t="s">
        <v>80</v>
      </c>
      <c r="AT88" s="213" t="s">
        <v>71</v>
      </c>
      <c r="AU88" s="213" t="s">
        <v>72</v>
      </c>
      <c r="AY88" s="212" t="s">
        <v>177</v>
      </c>
      <c r="BK88" s="214">
        <f>SUM(BK89:BK140)</f>
        <v>0</v>
      </c>
    </row>
    <row r="89" s="2" customFormat="1" ht="16.5" customHeight="1">
      <c r="A89" s="41"/>
      <c r="B89" s="42"/>
      <c r="C89" s="217" t="s">
        <v>80</v>
      </c>
      <c r="D89" s="217" t="s">
        <v>179</v>
      </c>
      <c r="E89" s="218" t="s">
        <v>1887</v>
      </c>
      <c r="F89" s="219" t="s">
        <v>1888</v>
      </c>
      <c r="G89" s="220" t="s">
        <v>1496</v>
      </c>
      <c r="H89" s="221">
        <v>1</v>
      </c>
      <c r="I89" s="222"/>
      <c r="J89" s="223">
        <f>ROUND(I89*H89,2)</f>
        <v>0</v>
      </c>
      <c r="K89" s="219" t="s">
        <v>196</v>
      </c>
      <c r="L89" s="47"/>
      <c r="M89" s="224" t="s">
        <v>19</v>
      </c>
      <c r="N89" s="225" t="s">
        <v>43</v>
      </c>
      <c r="O89" s="87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8" t="s">
        <v>184</v>
      </c>
      <c r="AT89" s="228" t="s">
        <v>179</v>
      </c>
      <c r="AU89" s="228" t="s">
        <v>80</v>
      </c>
      <c r="AY89" s="20" t="s">
        <v>177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0" t="s">
        <v>80</v>
      </c>
      <c r="BK89" s="229">
        <f>ROUND(I89*H89,2)</f>
        <v>0</v>
      </c>
      <c r="BL89" s="20" t="s">
        <v>184</v>
      </c>
      <c r="BM89" s="228" t="s">
        <v>82</v>
      </c>
    </row>
    <row r="90" s="2" customFormat="1">
      <c r="A90" s="41"/>
      <c r="B90" s="42"/>
      <c r="C90" s="43"/>
      <c r="D90" s="230" t="s">
        <v>186</v>
      </c>
      <c r="E90" s="43"/>
      <c r="F90" s="231" t="s">
        <v>1888</v>
      </c>
      <c r="G90" s="43"/>
      <c r="H90" s="43"/>
      <c r="I90" s="232"/>
      <c r="J90" s="43"/>
      <c r="K90" s="43"/>
      <c r="L90" s="47"/>
      <c r="M90" s="233"/>
      <c r="N90" s="23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186</v>
      </c>
      <c r="AU90" s="20" t="s">
        <v>80</v>
      </c>
    </row>
    <row r="91" s="2" customFormat="1">
      <c r="A91" s="41"/>
      <c r="B91" s="42"/>
      <c r="C91" s="43"/>
      <c r="D91" s="230" t="s">
        <v>239</v>
      </c>
      <c r="E91" s="43"/>
      <c r="F91" s="246" t="s">
        <v>1889</v>
      </c>
      <c r="G91" s="43"/>
      <c r="H91" s="43"/>
      <c r="I91" s="232"/>
      <c r="J91" s="43"/>
      <c r="K91" s="43"/>
      <c r="L91" s="47"/>
      <c r="M91" s="233"/>
      <c r="N91" s="23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239</v>
      </c>
      <c r="AU91" s="20" t="s">
        <v>80</v>
      </c>
    </row>
    <row r="92" s="2" customFormat="1" ht="16.5" customHeight="1">
      <c r="A92" s="41"/>
      <c r="B92" s="42"/>
      <c r="C92" s="217" t="s">
        <v>82</v>
      </c>
      <c r="D92" s="217" t="s">
        <v>179</v>
      </c>
      <c r="E92" s="218" t="s">
        <v>1887</v>
      </c>
      <c r="F92" s="219" t="s">
        <v>1888</v>
      </c>
      <c r="G92" s="220" t="s">
        <v>1496</v>
      </c>
      <c r="H92" s="221">
        <v>1</v>
      </c>
      <c r="I92" s="222"/>
      <c r="J92" s="223">
        <f>ROUND(I92*H92,2)</f>
        <v>0</v>
      </c>
      <c r="K92" s="219" t="s">
        <v>196</v>
      </c>
      <c r="L92" s="47"/>
      <c r="M92" s="224" t="s">
        <v>19</v>
      </c>
      <c r="N92" s="225" t="s">
        <v>43</v>
      </c>
      <c r="O92" s="87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8" t="s">
        <v>184</v>
      </c>
      <c r="AT92" s="228" t="s">
        <v>179</v>
      </c>
      <c r="AU92" s="228" t="s">
        <v>80</v>
      </c>
      <c r="AY92" s="20" t="s">
        <v>177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0" t="s">
        <v>80</v>
      </c>
      <c r="BK92" s="229">
        <f>ROUND(I92*H92,2)</f>
        <v>0</v>
      </c>
      <c r="BL92" s="20" t="s">
        <v>184</v>
      </c>
      <c r="BM92" s="228" t="s">
        <v>184</v>
      </c>
    </row>
    <row r="93" s="2" customFormat="1">
      <c r="A93" s="41"/>
      <c r="B93" s="42"/>
      <c r="C93" s="43"/>
      <c r="D93" s="230" t="s">
        <v>186</v>
      </c>
      <c r="E93" s="43"/>
      <c r="F93" s="231" t="s">
        <v>1888</v>
      </c>
      <c r="G93" s="43"/>
      <c r="H93" s="43"/>
      <c r="I93" s="232"/>
      <c r="J93" s="43"/>
      <c r="K93" s="43"/>
      <c r="L93" s="47"/>
      <c r="M93" s="233"/>
      <c r="N93" s="23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186</v>
      </c>
      <c r="AU93" s="20" t="s">
        <v>80</v>
      </c>
    </row>
    <row r="94" s="2" customFormat="1">
      <c r="A94" s="41"/>
      <c r="B94" s="42"/>
      <c r="C94" s="43"/>
      <c r="D94" s="230" t="s">
        <v>239</v>
      </c>
      <c r="E94" s="43"/>
      <c r="F94" s="246" t="s">
        <v>1889</v>
      </c>
      <c r="G94" s="43"/>
      <c r="H94" s="43"/>
      <c r="I94" s="232"/>
      <c r="J94" s="43"/>
      <c r="K94" s="43"/>
      <c r="L94" s="47"/>
      <c r="M94" s="233"/>
      <c r="N94" s="23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239</v>
      </c>
      <c r="AU94" s="20" t="s">
        <v>80</v>
      </c>
    </row>
    <row r="95" s="2" customFormat="1" ht="16.5" customHeight="1">
      <c r="A95" s="41"/>
      <c r="B95" s="42"/>
      <c r="C95" s="217" t="s">
        <v>101</v>
      </c>
      <c r="D95" s="217" t="s">
        <v>179</v>
      </c>
      <c r="E95" s="218" t="s">
        <v>1887</v>
      </c>
      <c r="F95" s="219" t="s">
        <v>1888</v>
      </c>
      <c r="G95" s="220" t="s">
        <v>1496</v>
      </c>
      <c r="H95" s="221">
        <v>1</v>
      </c>
      <c r="I95" s="222"/>
      <c r="J95" s="223">
        <f>ROUND(I95*H95,2)</f>
        <v>0</v>
      </c>
      <c r="K95" s="219" t="s">
        <v>196</v>
      </c>
      <c r="L95" s="47"/>
      <c r="M95" s="224" t="s">
        <v>19</v>
      </c>
      <c r="N95" s="225" t="s">
        <v>43</v>
      </c>
      <c r="O95" s="87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8" t="s">
        <v>184</v>
      </c>
      <c r="AT95" s="228" t="s">
        <v>179</v>
      </c>
      <c r="AU95" s="228" t="s">
        <v>80</v>
      </c>
      <c r="AY95" s="20" t="s">
        <v>177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0" t="s">
        <v>80</v>
      </c>
      <c r="BK95" s="229">
        <f>ROUND(I95*H95,2)</f>
        <v>0</v>
      </c>
      <c r="BL95" s="20" t="s">
        <v>184</v>
      </c>
      <c r="BM95" s="228" t="s">
        <v>206</v>
      </c>
    </row>
    <row r="96" s="2" customFormat="1">
      <c r="A96" s="41"/>
      <c r="B96" s="42"/>
      <c r="C96" s="43"/>
      <c r="D96" s="230" t="s">
        <v>186</v>
      </c>
      <c r="E96" s="43"/>
      <c r="F96" s="231" t="s">
        <v>1888</v>
      </c>
      <c r="G96" s="43"/>
      <c r="H96" s="43"/>
      <c r="I96" s="232"/>
      <c r="J96" s="43"/>
      <c r="K96" s="43"/>
      <c r="L96" s="47"/>
      <c r="M96" s="233"/>
      <c r="N96" s="23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186</v>
      </c>
      <c r="AU96" s="20" t="s">
        <v>80</v>
      </c>
    </row>
    <row r="97" s="2" customFormat="1">
      <c r="A97" s="41"/>
      <c r="B97" s="42"/>
      <c r="C97" s="43"/>
      <c r="D97" s="230" t="s">
        <v>239</v>
      </c>
      <c r="E97" s="43"/>
      <c r="F97" s="246" t="s">
        <v>1890</v>
      </c>
      <c r="G97" s="43"/>
      <c r="H97" s="43"/>
      <c r="I97" s="232"/>
      <c r="J97" s="43"/>
      <c r="K97" s="43"/>
      <c r="L97" s="47"/>
      <c r="M97" s="233"/>
      <c r="N97" s="23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239</v>
      </c>
      <c r="AU97" s="20" t="s">
        <v>80</v>
      </c>
    </row>
    <row r="98" s="2" customFormat="1" ht="16.5" customHeight="1">
      <c r="A98" s="41"/>
      <c r="B98" s="42"/>
      <c r="C98" s="217" t="s">
        <v>184</v>
      </c>
      <c r="D98" s="217" t="s">
        <v>179</v>
      </c>
      <c r="E98" s="218" t="s">
        <v>1887</v>
      </c>
      <c r="F98" s="219" t="s">
        <v>1888</v>
      </c>
      <c r="G98" s="220" t="s">
        <v>1496</v>
      </c>
      <c r="H98" s="221">
        <v>1</v>
      </c>
      <c r="I98" s="222"/>
      <c r="J98" s="223">
        <f>ROUND(I98*H98,2)</f>
        <v>0</v>
      </c>
      <c r="K98" s="219" t="s">
        <v>196</v>
      </c>
      <c r="L98" s="47"/>
      <c r="M98" s="224" t="s">
        <v>19</v>
      </c>
      <c r="N98" s="225" t="s">
        <v>43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184</v>
      </c>
      <c r="AT98" s="228" t="s">
        <v>179</v>
      </c>
      <c r="AU98" s="228" t="s">
        <v>80</v>
      </c>
      <c r="AY98" s="20" t="s">
        <v>177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80</v>
      </c>
      <c r="BK98" s="229">
        <f>ROUND(I98*H98,2)</f>
        <v>0</v>
      </c>
      <c r="BL98" s="20" t="s">
        <v>184</v>
      </c>
      <c r="BM98" s="228" t="s">
        <v>197</v>
      </c>
    </row>
    <row r="99" s="2" customFormat="1">
      <c r="A99" s="41"/>
      <c r="B99" s="42"/>
      <c r="C99" s="43"/>
      <c r="D99" s="230" t="s">
        <v>186</v>
      </c>
      <c r="E99" s="43"/>
      <c r="F99" s="231" t="s">
        <v>1888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186</v>
      </c>
      <c r="AU99" s="20" t="s">
        <v>80</v>
      </c>
    </row>
    <row r="100" s="2" customFormat="1">
      <c r="A100" s="41"/>
      <c r="B100" s="42"/>
      <c r="C100" s="43"/>
      <c r="D100" s="230" t="s">
        <v>239</v>
      </c>
      <c r="E100" s="43"/>
      <c r="F100" s="246" t="s">
        <v>1891</v>
      </c>
      <c r="G100" s="43"/>
      <c r="H100" s="43"/>
      <c r="I100" s="232"/>
      <c r="J100" s="43"/>
      <c r="K100" s="43"/>
      <c r="L100" s="47"/>
      <c r="M100" s="233"/>
      <c r="N100" s="23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239</v>
      </c>
      <c r="AU100" s="20" t="s">
        <v>80</v>
      </c>
    </row>
    <row r="101" s="2" customFormat="1" ht="16.5" customHeight="1">
      <c r="A101" s="41"/>
      <c r="B101" s="42"/>
      <c r="C101" s="217" t="s">
        <v>201</v>
      </c>
      <c r="D101" s="217" t="s">
        <v>179</v>
      </c>
      <c r="E101" s="218" t="s">
        <v>1887</v>
      </c>
      <c r="F101" s="219" t="s">
        <v>1888</v>
      </c>
      <c r="G101" s="220" t="s">
        <v>1496</v>
      </c>
      <c r="H101" s="221">
        <v>1</v>
      </c>
      <c r="I101" s="222"/>
      <c r="J101" s="223">
        <f>ROUND(I101*H101,2)</f>
        <v>0</v>
      </c>
      <c r="K101" s="219" t="s">
        <v>196</v>
      </c>
      <c r="L101" s="47"/>
      <c r="M101" s="224" t="s">
        <v>19</v>
      </c>
      <c r="N101" s="225" t="s">
        <v>43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184</v>
      </c>
      <c r="AT101" s="228" t="s">
        <v>179</v>
      </c>
      <c r="AU101" s="228" t="s">
        <v>80</v>
      </c>
      <c r="AY101" s="20" t="s">
        <v>177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80</v>
      </c>
      <c r="BK101" s="229">
        <f>ROUND(I101*H101,2)</f>
        <v>0</v>
      </c>
      <c r="BL101" s="20" t="s">
        <v>184</v>
      </c>
      <c r="BM101" s="228" t="s">
        <v>200</v>
      </c>
    </row>
    <row r="102" s="2" customFormat="1">
      <c r="A102" s="41"/>
      <c r="B102" s="42"/>
      <c r="C102" s="43"/>
      <c r="D102" s="230" t="s">
        <v>186</v>
      </c>
      <c r="E102" s="43"/>
      <c r="F102" s="231" t="s">
        <v>1888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186</v>
      </c>
      <c r="AU102" s="20" t="s">
        <v>80</v>
      </c>
    </row>
    <row r="103" s="2" customFormat="1">
      <c r="A103" s="41"/>
      <c r="B103" s="42"/>
      <c r="C103" s="43"/>
      <c r="D103" s="230" t="s">
        <v>239</v>
      </c>
      <c r="E103" s="43"/>
      <c r="F103" s="246" t="s">
        <v>1892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239</v>
      </c>
      <c r="AU103" s="20" t="s">
        <v>80</v>
      </c>
    </row>
    <row r="104" s="2" customFormat="1" ht="16.5" customHeight="1">
      <c r="A104" s="41"/>
      <c r="B104" s="42"/>
      <c r="C104" s="217" t="s">
        <v>206</v>
      </c>
      <c r="D104" s="217" t="s">
        <v>179</v>
      </c>
      <c r="E104" s="218" t="s">
        <v>1887</v>
      </c>
      <c r="F104" s="219" t="s">
        <v>1888</v>
      </c>
      <c r="G104" s="220" t="s">
        <v>1496</v>
      </c>
      <c r="H104" s="221">
        <v>1</v>
      </c>
      <c r="I104" s="222"/>
      <c r="J104" s="223">
        <f>ROUND(I104*H104,2)</f>
        <v>0</v>
      </c>
      <c r="K104" s="219" t="s">
        <v>196</v>
      </c>
      <c r="L104" s="47"/>
      <c r="M104" s="224" t="s">
        <v>19</v>
      </c>
      <c r="N104" s="225" t="s">
        <v>43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184</v>
      </c>
      <c r="AT104" s="228" t="s">
        <v>179</v>
      </c>
      <c r="AU104" s="228" t="s">
        <v>80</v>
      </c>
      <c r="AY104" s="20" t="s">
        <v>177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80</v>
      </c>
      <c r="BK104" s="229">
        <f>ROUND(I104*H104,2)</f>
        <v>0</v>
      </c>
      <c r="BL104" s="20" t="s">
        <v>184</v>
      </c>
      <c r="BM104" s="228" t="s">
        <v>234</v>
      </c>
    </row>
    <row r="105" s="2" customFormat="1">
      <c r="A105" s="41"/>
      <c r="B105" s="42"/>
      <c r="C105" s="43"/>
      <c r="D105" s="230" t="s">
        <v>186</v>
      </c>
      <c r="E105" s="43"/>
      <c r="F105" s="231" t="s">
        <v>1888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186</v>
      </c>
      <c r="AU105" s="20" t="s">
        <v>80</v>
      </c>
    </row>
    <row r="106" s="2" customFormat="1">
      <c r="A106" s="41"/>
      <c r="B106" s="42"/>
      <c r="C106" s="43"/>
      <c r="D106" s="230" t="s">
        <v>239</v>
      </c>
      <c r="E106" s="43"/>
      <c r="F106" s="246" t="s">
        <v>1892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239</v>
      </c>
      <c r="AU106" s="20" t="s">
        <v>80</v>
      </c>
    </row>
    <row r="107" s="2" customFormat="1" ht="16.5" customHeight="1">
      <c r="A107" s="41"/>
      <c r="B107" s="42"/>
      <c r="C107" s="217" t="s">
        <v>211</v>
      </c>
      <c r="D107" s="217" t="s">
        <v>179</v>
      </c>
      <c r="E107" s="218" t="s">
        <v>1893</v>
      </c>
      <c r="F107" s="219" t="s">
        <v>1894</v>
      </c>
      <c r="G107" s="220" t="s">
        <v>1496</v>
      </c>
      <c r="H107" s="221">
        <v>4</v>
      </c>
      <c r="I107" s="222"/>
      <c r="J107" s="223">
        <f>ROUND(I107*H107,2)</f>
        <v>0</v>
      </c>
      <c r="K107" s="219" t="s">
        <v>196</v>
      </c>
      <c r="L107" s="47"/>
      <c r="M107" s="224" t="s">
        <v>19</v>
      </c>
      <c r="N107" s="225" t="s">
        <v>43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184</v>
      </c>
      <c r="AT107" s="228" t="s">
        <v>179</v>
      </c>
      <c r="AU107" s="228" t="s">
        <v>80</v>
      </c>
      <c r="AY107" s="20" t="s">
        <v>177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80</v>
      </c>
      <c r="BK107" s="229">
        <f>ROUND(I107*H107,2)</f>
        <v>0</v>
      </c>
      <c r="BL107" s="20" t="s">
        <v>184</v>
      </c>
      <c r="BM107" s="228" t="s">
        <v>214</v>
      </c>
    </row>
    <row r="108" s="2" customFormat="1">
      <c r="A108" s="41"/>
      <c r="B108" s="42"/>
      <c r="C108" s="43"/>
      <c r="D108" s="230" t="s">
        <v>186</v>
      </c>
      <c r="E108" s="43"/>
      <c r="F108" s="231" t="s">
        <v>1895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186</v>
      </c>
      <c r="AU108" s="20" t="s">
        <v>80</v>
      </c>
    </row>
    <row r="109" s="2" customFormat="1">
      <c r="A109" s="41"/>
      <c r="B109" s="42"/>
      <c r="C109" s="43"/>
      <c r="D109" s="230" t="s">
        <v>239</v>
      </c>
      <c r="E109" s="43"/>
      <c r="F109" s="246" t="s">
        <v>1896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239</v>
      </c>
      <c r="AU109" s="20" t="s">
        <v>80</v>
      </c>
    </row>
    <row r="110" s="2" customFormat="1" ht="16.5" customHeight="1">
      <c r="A110" s="41"/>
      <c r="B110" s="42"/>
      <c r="C110" s="217" t="s">
        <v>197</v>
      </c>
      <c r="D110" s="217" t="s">
        <v>179</v>
      </c>
      <c r="E110" s="218" t="s">
        <v>1897</v>
      </c>
      <c r="F110" s="219" t="s">
        <v>1898</v>
      </c>
      <c r="G110" s="220" t="s">
        <v>1496</v>
      </c>
      <c r="H110" s="221">
        <v>1</v>
      </c>
      <c r="I110" s="222"/>
      <c r="J110" s="223">
        <f>ROUND(I110*H110,2)</f>
        <v>0</v>
      </c>
      <c r="K110" s="219" t="s">
        <v>196</v>
      </c>
      <c r="L110" s="47"/>
      <c r="M110" s="224" t="s">
        <v>19</v>
      </c>
      <c r="N110" s="225" t="s">
        <v>43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184</v>
      </c>
      <c r="AT110" s="228" t="s">
        <v>179</v>
      </c>
      <c r="AU110" s="228" t="s">
        <v>80</v>
      </c>
      <c r="AY110" s="20" t="s">
        <v>177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80</v>
      </c>
      <c r="BK110" s="229">
        <f>ROUND(I110*H110,2)</f>
        <v>0</v>
      </c>
      <c r="BL110" s="20" t="s">
        <v>184</v>
      </c>
      <c r="BM110" s="228" t="s">
        <v>217</v>
      </c>
    </row>
    <row r="111" s="2" customFormat="1">
      <c r="A111" s="41"/>
      <c r="B111" s="42"/>
      <c r="C111" s="43"/>
      <c r="D111" s="230" t="s">
        <v>186</v>
      </c>
      <c r="E111" s="43"/>
      <c r="F111" s="231" t="s">
        <v>1899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186</v>
      </c>
      <c r="AU111" s="20" t="s">
        <v>80</v>
      </c>
    </row>
    <row r="112" s="2" customFormat="1">
      <c r="A112" s="41"/>
      <c r="B112" s="42"/>
      <c r="C112" s="43"/>
      <c r="D112" s="230" t="s">
        <v>239</v>
      </c>
      <c r="E112" s="43"/>
      <c r="F112" s="246" t="s">
        <v>1900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239</v>
      </c>
      <c r="AU112" s="20" t="s">
        <v>80</v>
      </c>
    </row>
    <row r="113" s="2" customFormat="1" ht="16.5" customHeight="1">
      <c r="A113" s="41"/>
      <c r="B113" s="42"/>
      <c r="C113" s="217" t="s">
        <v>219</v>
      </c>
      <c r="D113" s="217" t="s">
        <v>179</v>
      </c>
      <c r="E113" s="218" t="s">
        <v>1901</v>
      </c>
      <c r="F113" s="219" t="s">
        <v>1902</v>
      </c>
      <c r="G113" s="220" t="s">
        <v>1496</v>
      </c>
      <c r="H113" s="221">
        <v>1</v>
      </c>
      <c r="I113" s="222"/>
      <c r="J113" s="223">
        <f>ROUND(I113*H113,2)</f>
        <v>0</v>
      </c>
      <c r="K113" s="219" t="s">
        <v>196</v>
      </c>
      <c r="L113" s="47"/>
      <c r="M113" s="224" t="s">
        <v>19</v>
      </c>
      <c r="N113" s="225" t="s">
        <v>43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184</v>
      </c>
      <c r="AT113" s="228" t="s">
        <v>179</v>
      </c>
      <c r="AU113" s="228" t="s">
        <v>80</v>
      </c>
      <c r="AY113" s="20" t="s">
        <v>177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80</v>
      </c>
      <c r="BK113" s="229">
        <f>ROUND(I113*H113,2)</f>
        <v>0</v>
      </c>
      <c r="BL113" s="20" t="s">
        <v>184</v>
      </c>
      <c r="BM113" s="228" t="s">
        <v>223</v>
      </c>
    </row>
    <row r="114" s="2" customFormat="1">
      <c r="A114" s="41"/>
      <c r="B114" s="42"/>
      <c r="C114" s="43"/>
      <c r="D114" s="230" t="s">
        <v>186</v>
      </c>
      <c r="E114" s="43"/>
      <c r="F114" s="231" t="s">
        <v>1903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186</v>
      </c>
      <c r="AU114" s="20" t="s">
        <v>80</v>
      </c>
    </row>
    <row r="115" s="2" customFormat="1">
      <c r="A115" s="41"/>
      <c r="B115" s="42"/>
      <c r="C115" s="43"/>
      <c r="D115" s="230" t="s">
        <v>239</v>
      </c>
      <c r="E115" s="43"/>
      <c r="F115" s="246" t="s">
        <v>1904</v>
      </c>
      <c r="G115" s="43"/>
      <c r="H115" s="43"/>
      <c r="I115" s="232"/>
      <c r="J115" s="43"/>
      <c r="K115" s="43"/>
      <c r="L115" s="47"/>
      <c r="M115" s="233"/>
      <c r="N115" s="23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239</v>
      </c>
      <c r="AU115" s="20" t="s">
        <v>80</v>
      </c>
    </row>
    <row r="116" s="2" customFormat="1" ht="16.5" customHeight="1">
      <c r="A116" s="41"/>
      <c r="B116" s="42"/>
      <c r="C116" s="217" t="s">
        <v>200</v>
      </c>
      <c r="D116" s="217" t="s">
        <v>179</v>
      </c>
      <c r="E116" s="218" t="s">
        <v>1905</v>
      </c>
      <c r="F116" s="219" t="s">
        <v>1906</v>
      </c>
      <c r="G116" s="220" t="s">
        <v>1496</v>
      </c>
      <c r="H116" s="221">
        <v>4</v>
      </c>
      <c r="I116" s="222"/>
      <c r="J116" s="223">
        <f>ROUND(I116*H116,2)</f>
        <v>0</v>
      </c>
      <c r="K116" s="219" t="s">
        <v>196</v>
      </c>
      <c r="L116" s="47"/>
      <c r="M116" s="224" t="s">
        <v>19</v>
      </c>
      <c r="N116" s="225" t="s">
        <v>43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184</v>
      </c>
      <c r="AT116" s="228" t="s">
        <v>179</v>
      </c>
      <c r="AU116" s="228" t="s">
        <v>80</v>
      </c>
      <c r="AY116" s="20" t="s">
        <v>177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80</v>
      </c>
      <c r="BK116" s="229">
        <f>ROUND(I116*H116,2)</f>
        <v>0</v>
      </c>
      <c r="BL116" s="20" t="s">
        <v>184</v>
      </c>
      <c r="BM116" s="228" t="s">
        <v>227</v>
      </c>
    </row>
    <row r="117" s="2" customFormat="1">
      <c r="A117" s="41"/>
      <c r="B117" s="42"/>
      <c r="C117" s="43"/>
      <c r="D117" s="230" t="s">
        <v>186</v>
      </c>
      <c r="E117" s="43"/>
      <c r="F117" s="231" t="s">
        <v>1907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186</v>
      </c>
      <c r="AU117" s="20" t="s">
        <v>80</v>
      </c>
    </row>
    <row r="118" s="2" customFormat="1">
      <c r="A118" s="41"/>
      <c r="B118" s="42"/>
      <c r="C118" s="43"/>
      <c r="D118" s="230" t="s">
        <v>239</v>
      </c>
      <c r="E118" s="43"/>
      <c r="F118" s="246" t="s">
        <v>1908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239</v>
      </c>
      <c r="AU118" s="20" t="s">
        <v>80</v>
      </c>
    </row>
    <row r="119" s="2" customFormat="1" ht="16.5" customHeight="1">
      <c r="A119" s="41"/>
      <c r="B119" s="42"/>
      <c r="C119" s="217" t="s">
        <v>229</v>
      </c>
      <c r="D119" s="217" t="s">
        <v>179</v>
      </c>
      <c r="E119" s="218" t="s">
        <v>1909</v>
      </c>
      <c r="F119" s="219" t="s">
        <v>1910</v>
      </c>
      <c r="G119" s="220" t="s">
        <v>345</v>
      </c>
      <c r="H119" s="221">
        <v>6</v>
      </c>
      <c r="I119" s="222"/>
      <c r="J119" s="223">
        <f>ROUND(I119*H119,2)</f>
        <v>0</v>
      </c>
      <c r="K119" s="219" t="s">
        <v>196</v>
      </c>
      <c r="L119" s="47"/>
      <c r="M119" s="224" t="s">
        <v>19</v>
      </c>
      <c r="N119" s="225" t="s">
        <v>43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184</v>
      </c>
      <c r="AT119" s="228" t="s">
        <v>179</v>
      </c>
      <c r="AU119" s="228" t="s">
        <v>80</v>
      </c>
      <c r="AY119" s="20" t="s">
        <v>177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80</v>
      </c>
      <c r="BK119" s="229">
        <f>ROUND(I119*H119,2)</f>
        <v>0</v>
      </c>
      <c r="BL119" s="20" t="s">
        <v>184</v>
      </c>
      <c r="BM119" s="228" t="s">
        <v>232</v>
      </c>
    </row>
    <row r="120" s="2" customFormat="1">
      <c r="A120" s="41"/>
      <c r="B120" s="42"/>
      <c r="C120" s="43"/>
      <c r="D120" s="230" t="s">
        <v>186</v>
      </c>
      <c r="E120" s="43"/>
      <c r="F120" s="231" t="s">
        <v>1910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186</v>
      </c>
      <c r="AU120" s="20" t="s">
        <v>80</v>
      </c>
    </row>
    <row r="121" s="2" customFormat="1" ht="16.5" customHeight="1">
      <c r="A121" s="41"/>
      <c r="B121" s="42"/>
      <c r="C121" s="217" t="s">
        <v>234</v>
      </c>
      <c r="D121" s="217" t="s">
        <v>179</v>
      </c>
      <c r="E121" s="218" t="s">
        <v>1911</v>
      </c>
      <c r="F121" s="219" t="s">
        <v>1912</v>
      </c>
      <c r="G121" s="220" t="s">
        <v>345</v>
      </c>
      <c r="H121" s="221">
        <v>3</v>
      </c>
      <c r="I121" s="222"/>
      <c r="J121" s="223">
        <f>ROUND(I121*H121,2)</f>
        <v>0</v>
      </c>
      <c r="K121" s="219" t="s">
        <v>196</v>
      </c>
      <c r="L121" s="47"/>
      <c r="M121" s="224" t="s">
        <v>19</v>
      </c>
      <c r="N121" s="225" t="s">
        <v>43</v>
      </c>
      <c r="O121" s="87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184</v>
      </c>
      <c r="AT121" s="228" t="s">
        <v>179</v>
      </c>
      <c r="AU121" s="228" t="s">
        <v>80</v>
      </c>
      <c r="AY121" s="20" t="s">
        <v>177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0" t="s">
        <v>80</v>
      </c>
      <c r="BK121" s="229">
        <f>ROUND(I121*H121,2)</f>
        <v>0</v>
      </c>
      <c r="BL121" s="20" t="s">
        <v>184</v>
      </c>
      <c r="BM121" s="228" t="s">
        <v>237</v>
      </c>
    </row>
    <row r="122" s="2" customFormat="1">
      <c r="A122" s="41"/>
      <c r="B122" s="42"/>
      <c r="C122" s="43"/>
      <c r="D122" s="230" t="s">
        <v>186</v>
      </c>
      <c r="E122" s="43"/>
      <c r="F122" s="231" t="s">
        <v>1912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186</v>
      </c>
      <c r="AU122" s="20" t="s">
        <v>80</v>
      </c>
    </row>
    <row r="123" s="2" customFormat="1" ht="16.5" customHeight="1">
      <c r="A123" s="41"/>
      <c r="B123" s="42"/>
      <c r="C123" s="217" t="s">
        <v>241</v>
      </c>
      <c r="D123" s="217" t="s">
        <v>179</v>
      </c>
      <c r="E123" s="218" t="s">
        <v>1913</v>
      </c>
      <c r="F123" s="219" t="s">
        <v>1914</v>
      </c>
      <c r="G123" s="220" t="s">
        <v>345</v>
      </c>
      <c r="H123" s="221">
        <v>2</v>
      </c>
      <c r="I123" s="222"/>
      <c r="J123" s="223">
        <f>ROUND(I123*H123,2)</f>
        <v>0</v>
      </c>
      <c r="K123" s="219" t="s">
        <v>196</v>
      </c>
      <c r="L123" s="47"/>
      <c r="M123" s="224" t="s">
        <v>19</v>
      </c>
      <c r="N123" s="225" t="s">
        <v>43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184</v>
      </c>
      <c r="AT123" s="228" t="s">
        <v>179</v>
      </c>
      <c r="AU123" s="228" t="s">
        <v>80</v>
      </c>
      <c r="AY123" s="20" t="s">
        <v>177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80</v>
      </c>
      <c r="BK123" s="229">
        <f>ROUND(I123*H123,2)</f>
        <v>0</v>
      </c>
      <c r="BL123" s="20" t="s">
        <v>184</v>
      </c>
      <c r="BM123" s="228" t="s">
        <v>244</v>
      </c>
    </row>
    <row r="124" s="2" customFormat="1">
      <c r="A124" s="41"/>
      <c r="B124" s="42"/>
      <c r="C124" s="43"/>
      <c r="D124" s="230" t="s">
        <v>186</v>
      </c>
      <c r="E124" s="43"/>
      <c r="F124" s="231" t="s">
        <v>1914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186</v>
      </c>
      <c r="AU124" s="20" t="s">
        <v>80</v>
      </c>
    </row>
    <row r="125" s="2" customFormat="1" ht="16.5" customHeight="1">
      <c r="A125" s="41"/>
      <c r="B125" s="42"/>
      <c r="C125" s="217" t="s">
        <v>214</v>
      </c>
      <c r="D125" s="217" t="s">
        <v>179</v>
      </c>
      <c r="E125" s="218" t="s">
        <v>1915</v>
      </c>
      <c r="F125" s="219" t="s">
        <v>1916</v>
      </c>
      <c r="G125" s="220" t="s">
        <v>345</v>
      </c>
      <c r="H125" s="221">
        <v>3</v>
      </c>
      <c r="I125" s="222"/>
      <c r="J125" s="223">
        <f>ROUND(I125*H125,2)</f>
        <v>0</v>
      </c>
      <c r="K125" s="219" t="s">
        <v>196</v>
      </c>
      <c r="L125" s="47"/>
      <c r="M125" s="224" t="s">
        <v>19</v>
      </c>
      <c r="N125" s="225" t="s">
        <v>43</v>
      </c>
      <c r="O125" s="87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184</v>
      </c>
      <c r="AT125" s="228" t="s">
        <v>179</v>
      </c>
      <c r="AU125" s="228" t="s">
        <v>80</v>
      </c>
      <c r="AY125" s="20" t="s">
        <v>177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80</v>
      </c>
      <c r="BK125" s="229">
        <f>ROUND(I125*H125,2)</f>
        <v>0</v>
      </c>
      <c r="BL125" s="20" t="s">
        <v>184</v>
      </c>
      <c r="BM125" s="228" t="s">
        <v>327</v>
      </c>
    </row>
    <row r="126" s="2" customFormat="1">
      <c r="A126" s="41"/>
      <c r="B126" s="42"/>
      <c r="C126" s="43"/>
      <c r="D126" s="230" t="s">
        <v>186</v>
      </c>
      <c r="E126" s="43"/>
      <c r="F126" s="231" t="s">
        <v>1916</v>
      </c>
      <c r="G126" s="43"/>
      <c r="H126" s="43"/>
      <c r="I126" s="232"/>
      <c r="J126" s="43"/>
      <c r="K126" s="43"/>
      <c r="L126" s="47"/>
      <c r="M126" s="233"/>
      <c r="N126" s="23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186</v>
      </c>
      <c r="AU126" s="20" t="s">
        <v>80</v>
      </c>
    </row>
    <row r="127" s="2" customFormat="1" ht="16.5" customHeight="1">
      <c r="A127" s="41"/>
      <c r="B127" s="42"/>
      <c r="C127" s="217" t="s">
        <v>8</v>
      </c>
      <c r="D127" s="217" t="s">
        <v>179</v>
      </c>
      <c r="E127" s="218" t="s">
        <v>1917</v>
      </c>
      <c r="F127" s="219" t="s">
        <v>1918</v>
      </c>
      <c r="G127" s="220" t="s">
        <v>1496</v>
      </c>
      <c r="H127" s="221">
        <v>2</v>
      </c>
      <c r="I127" s="222"/>
      <c r="J127" s="223">
        <f>ROUND(I127*H127,2)</f>
        <v>0</v>
      </c>
      <c r="K127" s="219" t="s">
        <v>196</v>
      </c>
      <c r="L127" s="47"/>
      <c r="M127" s="224" t="s">
        <v>19</v>
      </c>
      <c r="N127" s="225" t="s">
        <v>43</v>
      </c>
      <c r="O127" s="87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184</v>
      </c>
      <c r="AT127" s="228" t="s">
        <v>179</v>
      </c>
      <c r="AU127" s="228" t="s">
        <v>80</v>
      </c>
      <c r="AY127" s="20" t="s">
        <v>177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0" t="s">
        <v>80</v>
      </c>
      <c r="BK127" s="229">
        <f>ROUND(I127*H127,2)</f>
        <v>0</v>
      </c>
      <c r="BL127" s="20" t="s">
        <v>184</v>
      </c>
      <c r="BM127" s="228" t="s">
        <v>337</v>
      </c>
    </row>
    <row r="128" s="2" customFormat="1">
      <c r="A128" s="41"/>
      <c r="B128" s="42"/>
      <c r="C128" s="43"/>
      <c r="D128" s="230" t="s">
        <v>186</v>
      </c>
      <c r="E128" s="43"/>
      <c r="F128" s="231" t="s">
        <v>1918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186</v>
      </c>
      <c r="AU128" s="20" t="s">
        <v>80</v>
      </c>
    </row>
    <row r="129" s="2" customFormat="1">
      <c r="A129" s="41"/>
      <c r="B129" s="42"/>
      <c r="C129" s="43"/>
      <c r="D129" s="230" t="s">
        <v>239</v>
      </c>
      <c r="E129" s="43"/>
      <c r="F129" s="246" t="s">
        <v>1919</v>
      </c>
      <c r="G129" s="43"/>
      <c r="H129" s="43"/>
      <c r="I129" s="232"/>
      <c r="J129" s="43"/>
      <c r="K129" s="43"/>
      <c r="L129" s="47"/>
      <c r="M129" s="233"/>
      <c r="N129" s="23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239</v>
      </c>
      <c r="AU129" s="20" t="s">
        <v>80</v>
      </c>
    </row>
    <row r="130" s="2" customFormat="1" ht="16.5" customHeight="1">
      <c r="A130" s="41"/>
      <c r="B130" s="42"/>
      <c r="C130" s="217" t="s">
        <v>217</v>
      </c>
      <c r="D130" s="217" t="s">
        <v>179</v>
      </c>
      <c r="E130" s="218" t="s">
        <v>1917</v>
      </c>
      <c r="F130" s="219" t="s">
        <v>1918</v>
      </c>
      <c r="G130" s="220" t="s">
        <v>1496</v>
      </c>
      <c r="H130" s="221">
        <v>1</v>
      </c>
      <c r="I130" s="222"/>
      <c r="J130" s="223">
        <f>ROUND(I130*H130,2)</f>
        <v>0</v>
      </c>
      <c r="K130" s="219" t="s">
        <v>196</v>
      </c>
      <c r="L130" s="47"/>
      <c r="M130" s="224" t="s">
        <v>19</v>
      </c>
      <c r="N130" s="225" t="s">
        <v>43</v>
      </c>
      <c r="O130" s="87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8" t="s">
        <v>184</v>
      </c>
      <c r="AT130" s="228" t="s">
        <v>179</v>
      </c>
      <c r="AU130" s="228" t="s">
        <v>80</v>
      </c>
      <c r="AY130" s="20" t="s">
        <v>177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0" t="s">
        <v>80</v>
      </c>
      <c r="BK130" s="229">
        <f>ROUND(I130*H130,2)</f>
        <v>0</v>
      </c>
      <c r="BL130" s="20" t="s">
        <v>184</v>
      </c>
      <c r="BM130" s="228" t="s">
        <v>348</v>
      </c>
    </row>
    <row r="131" s="2" customFormat="1">
      <c r="A131" s="41"/>
      <c r="B131" s="42"/>
      <c r="C131" s="43"/>
      <c r="D131" s="230" t="s">
        <v>186</v>
      </c>
      <c r="E131" s="43"/>
      <c r="F131" s="231" t="s">
        <v>1918</v>
      </c>
      <c r="G131" s="43"/>
      <c r="H131" s="43"/>
      <c r="I131" s="232"/>
      <c r="J131" s="43"/>
      <c r="K131" s="43"/>
      <c r="L131" s="47"/>
      <c r="M131" s="233"/>
      <c r="N131" s="23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186</v>
      </c>
      <c r="AU131" s="20" t="s">
        <v>80</v>
      </c>
    </row>
    <row r="132" s="2" customFormat="1">
      <c r="A132" s="41"/>
      <c r="B132" s="42"/>
      <c r="C132" s="43"/>
      <c r="D132" s="230" t="s">
        <v>239</v>
      </c>
      <c r="E132" s="43"/>
      <c r="F132" s="246" t="s">
        <v>1920</v>
      </c>
      <c r="G132" s="43"/>
      <c r="H132" s="43"/>
      <c r="I132" s="232"/>
      <c r="J132" s="43"/>
      <c r="K132" s="43"/>
      <c r="L132" s="47"/>
      <c r="M132" s="233"/>
      <c r="N132" s="23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239</v>
      </c>
      <c r="AU132" s="20" t="s">
        <v>80</v>
      </c>
    </row>
    <row r="133" s="2" customFormat="1" ht="16.5" customHeight="1">
      <c r="A133" s="41"/>
      <c r="B133" s="42"/>
      <c r="C133" s="217" t="s">
        <v>265</v>
      </c>
      <c r="D133" s="217" t="s">
        <v>179</v>
      </c>
      <c r="E133" s="218" t="s">
        <v>1921</v>
      </c>
      <c r="F133" s="219" t="s">
        <v>1918</v>
      </c>
      <c r="G133" s="220" t="s">
        <v>1496</v>
      </c>
      <c r="H133" s="221">
        <v>2</v>
      </c>
      <c r="I133" s="222"/>
      <c r="J133" s="223">
        <f>ROUND(I133*H133,2)</f>
        <v>0</v>
      </c>
      <c r="K133" s="219" t="s">
        <v>196</v>
      </c>
      <c r="L133" s="47"/>
      <c r="M133" s="224" t="s">
        <v>19</v>
      </c>
      <c r="N133" s="225" t="s">
        <v>43</v>
      </c>
      <c r="O133" s="87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184</v>
      </c>
      <c r="AT133" s="228" t="s">
        <v>179</v>
      </c>
      <c r="AU133" s="228" t="s">
        <v>80</v>
      </c>
      <c r="AY133" s="20" t="s">
        <v>177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0" t="s">
        <v>80</v>
      </c>
      <c r="BK133" s="229">
        <f>ROUND(I133*H133,2)</f>
        <v>0</v>
      </c>
      <c r="BL133" s="20" t="s">
        <v>184</v>
      </c>
      <c r="BM133" s="228" t="s">
        <v>358</v>
      </c>
    </row>
    <row r="134" s="2" customFormat="1">
      <c r="A134" s="41"/>
      <c r="B134" s="42"/>
      <c r="C134" s="43"/>
      <c r="D134" s="230" t="s">
        <v>186</v>
      </c>
      <c r="E134" s="43"/>
      <c r="F134" s="231" t="s">
        <v>1918</v>
      </c>
      <c r="G134" s="43"/>
      <c r="H134" s="43"/>
      <c r="I134" s="232"/>
      <c r="J134" s="43"/>
      <c r="K134" s="43"/>
      <c r="L134" s="47"/>
      <c r="M134" s="233"/>
      <c r="N134" s="23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186</v>
      </c>
      <c r="AU134" s="20" t="s">
        <v>80</v>
      </c>
    </row>
    <row r="135" s="2" customFormat="1">
      <c r="A135" s="41"/>
      <c r="B135" s="42"/>
      <c r="C135" s="43"/>
      <c r="D135" s="230" t="s">
        <v>239</v>
      </c>
      <c r="E135" s="43"/>
      <c r="F135" s="246" t="s">
        <v>1922</v>
      </c>
      <c r="G135" s="43"/>
      <c r="H135" s="43"/>
      <c r="I135" s="232"/>
      <c r="J135" s="43"/>
      <c r="K135" s="43"/>
      <c r="L135" s="47"/>
      <c r="M135" s="233"/>
      <c r="N135" s="23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239</v>
      </c>
      <c r="AU135" s="20" t="s">
        <v>80</v>
      </c>
    </row>
    <row r="136" s="2" customFormat="1" ht="16.5" customHeight="1">
      <c r="A136" s="41"/>
      <c r="B136" s="42"/>
      <c r="C136" s="217" t="s">
        <v>223</v>
      </c>
      <c r="D136" s="217" t="s">
        <v>179</v>
      </c>
      <c r="E136" s="218" t="s">
        <v>1921</v>
      </c>
      <c r="F136" s="219" t="s">
        <v>1918</v>
      </c>
      <c r="G136" s="220" t="s">
        <v>1496</v>
      </c>
      <c r="H136" s="221">
        <v>1</v>
      </c>
      <c r="I136" s="222"/>
      <c r="J136" s="223">
        <f>ROUND(I136*H136,2)</f>
        <v>0</v>
      </c>
      <c r="K136" s="219" t="s">
        <v>196</v>
      </c>
      <c r="L136" s="47"/>
      <c r="M136" s="224" t="s">
        <v>19</v>
      </c>
      <c r="N136" s="225" t="s">
        <v>43</v>
      </c>
      <c r="O136" s="87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8" t="s">
        <v>184</v>
      </c>
      <c r="AT136" s="228" t="s">
        <v>179</v>
      </c>
      <c r="AU136" s="228" t="s">
        <v>80</v>
      </c>
      <c r="AY136" s="20" t="s">
        <v>177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0" t="s">
        <v>80</v>
      </c>
      <c r="BK136" s="229">
        <f>ROUND(I136*H136,2)</f>
        <v>0</v>
      </c>
      <c r="BL136" s="20" t="s">
        <v>184</v>
      </c>
      <c r="BM136" s="228" t="s">
        <v>368</v>
      </c>
    </row>
    <row r="137" s="2" customFormat="1">
      <c r="A137" s="41"/>
      <c r="B137" s="42"/>
      <c r="C137" s="43"/>
      <c r="D137" s="230" t="s">
        <v>186</v>
      </c>
      <c r="E137" s="43"/>
      <c r="F137" s="231" t="s">
        <v>1918</v>
      </c>
      <c r="G137" s="43"/>
      <c r="H137" s="43"/>
      <c r="I137" s="232"/>
      <c r="J137" s="43"/>
      <c r="K137" s="43"/>
      <c r="L137" s="47"/>
      <c r="M137" s="233"/>
      <c r="N137" s="23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186</v>
      </c>
      <c r="AU137" s="20" t="s">
        <v>80</v>
      </c>
    </row>
    <row r="138" s="2" customFormat="1">
      <c r="A138" s="41"/>
      <c r="B138" s="42"/>
      <c r="C138" s="43"/>
      <c r="D138" s="230" t="s">
        <v>239</v>
      </c>
      <c r="E138" s="43"/>
      <c r="F138" s="246" t="s">
        <v>1923</v>
      </c>
      <c r="G138" s="43"/>
      <c r="H138" s="43"/>
      <c r="I138" s="232"/>
      <c r="J138" s="43"/>
      <c r="K138" s="43"/>
      <c r="L138" s="47"/>
      <c r="M138" s="233"/>
      <c r="N138" s="23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239</v>
      </c>
      <c r="AU138" s="20" t="s">
        <v>80</v>
      </c>
    </row>
    <row r="139" s="2" customFormat="1" ht="16.5" customHeight="1">
      <c r="A139" s="41"/>
      <c r="B139" s="42"/>
      <c r="C139" s="217" t="s">
        <v>275</v>
      </c>
      <c r="D139" s="217" t="s">
        <v>179</v>
      </c>
      <c r="E139" s="218" t="s">
        <v>1924</v>
      </c>
      <c r="F139" s="219" t="s">
        <v>1925</v>
      </c>
      <c r="G139" s="220" t="s">
        <v>345</v>
      </c>
      <c r="H139" s="221">
        <v>12</v>
      </c>
      <c r="I139" s="222"/>
      <c r="J139" s="223">
        <f>ROUND(I139*H139,2)</f>
        <v>0</v>
      </c>
      <c r="K139" s="219" t="s">
        <v>196</v>
      </c>
      <c r="L139" s="47"/>
      <c r="M139" s="224" t="s">
        <v>19</v>
      </c>
      <c r="N139" s="225" t="s">
        <v>43</v>
      </c>
      <c r="O139" s="87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184</v>
      </c>
      <c r="AT139" s="228" t="s">
        <v>179</v>
      </c>
      <c r="AU139" s="228" t="s">
        <v>80</v>
      </c>
      <c r="AY139" s="20" t="s">
        <v>177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0" t="s">
        <v>80</v>
      </c>
      <c r="BK139" s="229">
        <f>ROUND(I139*H139,2)</f>
        <v>0</v>
      </c>
      <c r="BL139" s="20" t="s">
        <v>184</v>
      </c>
      <c r="BM139" s="228" t="s">
        <v>318</v>
      </c>
    </row>
    <row r="140" s="2" customFormat="1">
      <c r="A140" s="41"/>
      <c r="B140" s="42"/>
      <c r="C140" s="43"/>
      <c r="D140" s="230" t="s">
        <v>186</v>
      </c>
      <c r="E140" s="43"/>
      <c r="F140" s="231" t="s">
        <v>1925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186</v>
      </c>
      <c r="AU140" s="20" t="s">
        <v>80</v>
      </c>
    </row>
    <row r="141" s="12" customFormat="1" ht="25.92" customHeight="1">
      <c r="A141" s="12"/>
      <c r="B141" s="201"/>
      <c r="C141" s="202"/>
      <c r="D141" s="203" t="s">
        <v>71</v>
      </c>
      <c r="E141" s="204" t="s">
        <v>390</v>
      </c>
      <c r="F141" s="204" t="s">
        <v>1926</v>
      </c>
      <c r="G141" s="202"/>
      <c r="H141" s="202"/>
      <c r="I141" s="205"/>
      <c r="J141" s="206">
        <f>BK141</f>
        <v>0</v>
      </c>
      <c r="K141" s="202"/>
      <c r="L141" s="207"/>
      <c r="M141" s="208"/>
      <c r="N141" s="209"/>
      <c r="O141" s="209"/>
      <c r="P141" s="210">
        <f>SUM(P142:P166)</f>
        <v>0</v>
      </c>
      <c r="Q141" s="209"/>
      <c r="R141" s="210">
        <f>SUM(R142:R166)</f>
        <v>0</v>
      </c>
      <c r="S141" s="209"/>
      <c r="T141" s="211">
        <f>SUM(T142:T166)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80</v>
      </c>
      <c r="AT141" s="213" t="s">
        <v>71</v>
      </c>
      <c r="AU141" s="213" t="s">
        <v>72</v>
      </c>
      <c r="AY141" s="212" t="s">
        <v>177</v>
      </c>
      <c r="BK141" s="214">
        <f>SUM(BK142:BK166)</f>
        <v>0</v>
      </c>
    </row>
    <row r="142" s="2" customFormat="1" ht="16.5" customHeight="1">
      <c r="A142" s="41"/>
      <c r="B142" s="42"/>
      <c r="C142" s="217" t="s">
        <v>227</v>
      </c>
      <c r="D142" s="217" t="s">
        <v>179</v>
      </c>
      <c r="E142" s="218" t="s">
        <v>1927</v>
      </c>
      <c r="F142" s="219" t="s">
        <v>1928</v>
      </c>
      <c r="G142" s="220" t="s">
        <v>1496</v>
      </c>
      <c r="H142" s="221">
        <v>1</v>
      </c>
      <c r="I142" s="222"/>
      <c r="J142" s="223">
        <f>ROUND(I142*H142,2)</f>
        <v>0</v>
      </c>
      <c r="K142" s="219" t="s">
        <v>196</v>
      </c>
      <c r="L142" s="47"/>
      <c r="M142" s="224" t="s">
        <v>19</v>
      </c>
      <c r="N142" s="225" t="s">
        <v>43</v>
      </c>
      <c r="O142" s="87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8" t="s">
        <v>184</v>
      </c>
      <c r="AT142" s="228" t="s">
        <v>179</v>
      </c>
      <c r="AU142" s="228" t="s">
        <v>80</v>
      </c>
      <c r="AY142" s="20" t="s">
        <v>177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0" t="s">
        <v>80</v>
      </c>
      <c r="BK142" s="229">
        <f>ROUND(I142*H142,2)</f>
        <v>0</v>
      </c>
      <c r="BL142" s="20" t="s">
        <v>184</v>
      </c>
      <c r="BM142" s="228" t="s">
        <v>418</v>
      </c>
    </row>
    <row r="143" s="2" customFormat="1">
      <c r="A143" s="41"/>
      <c r="B143" s="42"/>
      <c r="C143" s="43"/>
      <c r="D143" s="230" t="s">
        <v>186</v>
      </c>
      <c r="E143" s="43"/>
      <c r="F143" s="231" t="s">
        <v>1928</v>
      </c>
      <c r="G143" s="43"/>
      <c r="H143" s="43"/>
      <c r="I143" s="232"/>
      <c r="J143" s="43"/>
      <c r="K143" s="43"/>
      <c r="L143" s="47"/>
      <c r="M143" s="233"/>
      <c r="N143" s="23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186</v>
      </c>
      <c r="AU143" s="20" t="s">
        <v>80</v>
      </c>
    </row>
    <row r="144" s="2" customFormat="1" ht="16.5" customHeight="1">
      <c r="A144" s="41"/>
      <c r="B144" s="42"/>
      <c r="C144" s="217" t="s">
        <v>7</v>
      </c>
      <c r="D144" s="217" t="s">
        <v>179</v>
      </c>
      <c r="E144" s="218" t="s">
        <v>1929</v>
      </c>
      <c r="F144" s="219" t="s">
        <v>1930</v>
      </c>
      <c r="G144" s="220" t="s">
        <v>1496</v>
      </c>
      <c r="H144" s="221">
        <v>1</v>
      </c>
      <c r="I144" s="222"/>
      <c r="J144" s="223">
        <f>ROUND(I144*H144,2)</f>
        <v>0</v>
      </c>
      <c r="K144" s="219" t="s">
        <v>196</v>
      </c>
      <c r="L144" s="47"/>
      <c r="M144" s="224" t="s">
        <v>19</v>
      </c>
      <c r="N144" s="225" t="s">
        <v>43</v>
      </c>
      <c r="O144" s="87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8" t="s">
        <v>184</v>
      </c>
      <c r="AT144" s="228" t="s">
        <v>179</v>
      </c>
      <c r="AU144" s="228" t="s">
        <v>80</v>
      </c>
      <c r="AY144" s="20" t="s">
        <v>177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0" t="s">
        <v>80</v>
      </c>
      <c r="BK144" s="229">
        <f>ROUND(I144*H144,2)</f>
        <v>0</v>
      </c>
      <c r="BL144" s="20" t="s">
        <v>184</v>
      </c>
      <c r="BM144" s="228" t="s">
        <v>428</v>
      </c>
    </row>
    <row r="145" s="2" customFormat="1">
      <c r="A145" s="41"/>
      <c r="B145" s="42"/>
      <c r="C145" s="43"/>
      <c r="D145" s="230" t="s">
        <v>186</v>
      </c>
      <c r="E145" s="43"/>
      <c r="F145" s="231" t="s">
        <v>1930</v>
      </c>
      <c r="G145" s="43"/>
      <c r="H145" s="43"/>
      <c r="I145" s="232"/>
      <c r="J145" s="43"/>
      <c r="K145" s="43"/>
      <c r="L145" s="47"/>
      <c r="M145" s="233"/>
      <c r="N145" s="23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186</v>
      </c>
      <c r="AU145" s="20" t="s">
        <v>80</v>
      </c>
    </row>
    <row r="146" s="2" customFormat="1" ht="16.5" customHeight="1">
      <c r="A146" s="41"/>
      <c r="B146" s="42"/>
      <c r="C146" s="217" t="s">
        <v>232</v>
      </c>
      <c r="D146" s="217" t="s">
        <v>179</v>
      </c>
      <c r="E146" s="218" t="s">
        <v>1931</v>
      </c>
      <c r="F146" s="219" t="s">
        <v>1932</v>
      </c>
      <c r="G146" s="220" t="s">
        <v>1496</v>
      </c>
      <c r="H146" s="221">
        <v>1</v>
      </c>
      <c r="I146" s="222"/>
      <c r="J146" s="223">
        <f>ROUND(I146*H146,2)</f>
        <v>0</v>
      </c>
      <c r="K146" s="219" t="s">
        <v>196</v>
      </c>
      <c r="L146" s="47"/>
      <c r="M146" s="224" t="s">
        <v>19</v>
      </c>
      <c r="N146" s="225" t="s">
        <v>43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184</v>
      </c>
      <c r="AT146" s="228" t="s">
        <v>179</v>
      </c>
      <c r="AU146" s="228" t="s">
        <v>80</v>
      </c>
      <c r="AY146" s="20" t="s">
        <v>177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80</v>
      </c>
      <c r="BK146" s="229">
        <f>ROUND(I146*H146,2)</f>
        <v>0</v>
      </c>
      <c r="BL146" s="20" t="s">
        <v>184</v>
      </c>
      <c r="BM146" s="228" t="s">
        <v>441</v>
      </c>
    </row>
    <row r="147" s="2" customFormat="1">
      <c r="A147" s="41"/>
      <c r="B147" s="42"/>
      <c r="C147" s="43"/>
      <c r="D147" s="230" t="s">
        <v>186</v>
      </c>
      <c r="E147" s="43"/>
      <c r="F147" s="231" t="s">
        <v>1932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186</v>
      </c>
      <c r="AU147" s="20" t="s">
        <v>80</v>
      </c>
    </row>
    <row r="148" s="2" customFormat="1" ht="16.5" customHeight="1">
      <c r="A148" s="41"/>
      <c r="B148" s="42"/>
      <c r="C148" s="217" t="s">
        <v>295</v>
      </c>
      <c r="D148" s="217" t="s">
        <v>179</v>
      </c>
      <c r="E148" s="218" t="s">
        <v>1933</v>
      </c>
      <c r="F148" s="219" t="s">
        <v>1934</v>
      </c>
      <c r="G148" s="220" t="s">
        <v>380</v>
      </c>
      <c r="H148" s="221">
        <v>15</v>
      </c>
      <c r="I148" s="222"/>
      <c r="J148" s="223">
        <f>ROUND(I148*H148,2)</f>
        <v>0</v>
      </c>
      <c r="K148" s="219" t="s">
        <v>196</v>
      </c>
      <c r="L148" s="47"/>
      <c r="M148" s="224" t="s">
        <v>19</v>
      </c>
      <c r="N148" s="225" t="s">
        <v>43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184</v>
      </c>
      <c r="AT148" s="228" t="s">
        <v>179</v>
      </c>
      <c r="AU148" s="228" t="s">
        <v>80</v>
      </c>
      <c r="AY148" s="20" t="s">
        <v>177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80</v>
      </c>
      <c r="BK148" s="229">
        <f>ROUND(I148*H148,2)</f>
        <v>0</v>
      </c>
      <c r="BL148" s="20" t="s">
        <v>184</v>
      </c>
      <c r="BM148" s="228" t="s">
        <v>454</v>
      </c>
    </row>
    <row r="149" s="2" customFormat="1">
      <c r="A149" s="41"/>
      <c r="B149" s="42"/>
      <c r="C149" s="43"/>
      <c r="D149" s="230" t="s">
        <v>186</v>
      </c>
      <c r="E149" s="43"/>
      <c r="F149" s="231" t="s">
        <v>1934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186</v>
      </c>
      <c r="AU149" s="20" t="s">
        <v>80</v>
      </c>
    </row>
    <row r="150" s="2" customFormat="1" ht="16.5" customHeight="1">
      <c r="A150" s="41"/>
      <c r="B150" s="42"/>
      <c r="C150" s="217" t="s">
        <v>237</v>
      </c>
      <c r="D150" s="217" t="s">
        <v>179</v>
      </c>
      <c r="E150" s="218" t="s">
        <v>1935</v>
      </c>
      <c r="F150" s="219" t="s">
        <v>1936</v>
      </c>
      <c r="G150" s="220" t="s">
        <v>371</v>
      </c>
      <c r="H150" s="221">
        <v>20</v>
      </c>
      <c r="I150" s="222"/>
      <c r="J150" s="223">
        <f>ROUND(I150*H150,2)</f>
        <v>0</v>
      </c>
      <c r="K150" s="219" t="s">
        <v>196</v>
      </c>
      <c r="L150" s="47"/>
      <c r="M150" s="224" t="s">
        <v>19</v>
      </c>
      <c r="N150" s="225" t="s">
        <v>43</v>
      </c>
      <c r="O150" s="87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184</v>
      </c>
      <c r="AT150" s="228" t="s">
        <v>179</v>
      </c>
      <c r="AU150" s="228" t="s">
        <v>80</v>
      </c>
      <c r="AY150" s="20" t="s">
        <v>177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0" t="s">
        <v>80</v>
      </c>
      <c r="BK150" s="229">
        <f>ROUND(I150*H150,2)</f>
        <v>0</v>
      </c>
      <c r="BL150" s="20" t="s">
        <v>184</v>
      </c>
      <c r="BM150" s="228" t="s">
        <v>464</v>
      </c>
    </row>
    <row r="151" s="2" customFormat="1">
      <c r="A151" s="41"/>
      <c r="B151" s="42"/>
      <c r="C151" s="43"/>
      <c r="D151" s="230" t="s">
        <v>186</v>
      </c>
      <c r="E151" s="43"/>
      <c r="F151" s="231" t="s">
        <v>1936</v>
      </c>
      <c r="G151" s="43"/>
      <c r="H151" s="43"/>
      <c r="I151" s="232"/>
      <c r="J151" s="43"/>
      <c r="K151" s="43"/>
      <c r="L151" s="47"/>
      <c r="M151" s="233"/>
      <c r="N151" s="23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186</v>
      </c>
      <c r="AU151" s="20" t="s">
        <v>80</v>
      </c>
    </row>
    <row r="152" s="2" customFormat="1">
      <c r="A152" s="41"/>
      <c r="B152" s="42"/>
      <c r="C152" s="43"/>
      <c r="D152" s="230" t="s">
        <v>239</v>
      </c>
      <c r="E152" s="43"/>
      <c r="F152" s="246" t="s">
        <v>1937</v>
      </c>
      <c r="G152" s="43"/>
      <c r="H152" s="43"/>
      <c r="I152" s="232"/>
      <c r="J152" s="43"/>
      <c r="K152" s="43"/>
      <c r="L152" s="47"/>
      <c r="M152" s="233"/>
      <c r="N152" s="23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239</v>
      </c>
      <c r="AU152" s="20" t="s">
        <v>80</v>
      </c>
    </row>
    <row r="153" s="2" customFormat="1" ht="16.5" customHeight="1">
      <c r="A153" s="41"/>
      <c r="B153" s="42"/>
      <c r="C153" s="217" t="s">
        <v>306</v>
      </c>
      <c r="D153" s="217" t="s">
        <v>179</v>
      </c>
      <c r="E153" s="218" t="s">
        <v>1938</v>
      </c>
      <c r="F153" s="219" t="s">
        <v>1939</v>
      </c>
      <c r="G153" s="220" t="s">
        <v>371</v>
      </c>
      <c r="H153" s="221">
        <v>5</v>
      </c>
      <c r="I153" s="222"/>
      <c r="J153" s="223">
        <f>ROUND(I153*H153,2)</f>
        <v>0</v>
      </c>
      <c r="K153" s="219" t="s">
        <v>196</v>
      </c>
      <c r="L153" s="47"/>
      <c r="M153" s="224" t="s">
        <v>19</v>
      </c>
      <c r="N153" s="225" t="s">
        <v>43</v>
      </c>
      <c r="O153" s="87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184</v>
      </c>
      <c r="AT153" s="228" t="s">
        <v>179</v>
      </c>
      <c r="AU153" s="228" t="s">
        <v>80</v>
      </c>
      <c r="AY153" s="20" t="s">
        <v>177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0" t="s">
        <v>80</v>
      </c>
      <c r="BK153" s="229">
        <f>ROUND(I153*H153,2)</f>
        <v>0</v>
      </c>
      <c r="BL153" s="20" t="s">
        <v>184</v>
      </c>
      <c r="BM153" s="228" t="s">
        <v>325</v>
      </c>
    </row>
    <row r="154" s="2" customFormat="1">
      <c r="A154" s="41"/>
      <c r="B154" s="42"/>
      <c r="C154" s="43"/>
      <c r="D154" s="230" t="s">
        <v>186</v>
      </c>
      <c r="E154" s="43"/>
      <c r="F154" s="231" t="s">
        <v>1939</v>
      </c>
      <c r="G154" s="43"/>
      <c r="H154" s="43"/>
      <c r="I154" s="232"/>
      <c r="J154" s="43"/>
      <c r="K154" s="43"/>
      <c r="L154" s="47"/>
      <c r="M154" s="233"/>
      <c r="N154" s="23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186</v>
      </c>
      <c r="AU154" s="20" t="s">
        <v>80</v>
      </c>
    </row>
    <row r="155" s="2" customFormat="1" ht="16.5" customHeight="1">
      <c r="A155" s="41"/>
      <c r="B155" s="42"/>
      <c r="C155" s="217" t="s">
        <v>244</v>
      </c>
      <c r="D155" s="217" t="s">
        <v>179</v>
      </c>
      <c r="E155" s="218" t="s">
        <v>1940</v>
      </c>
      <c r="F155" s="219" t="s">
        <v>1941</v>
      </c>
      <c r="G155" s="220" t="s">
        <v>1942</v>
      </c>
      <c r="H155" s="221">
        <v>1</v>
      </c>
      <c r="I155" s="222"/>
      <c r="J155" s="223">
        <f>ROUND(I155*H155,2)</f>
        <v>0</v>
      </c>
      <c r="K155" s="219" t="s">
        <v>196</v>
      </c>
      <c r="L155" s="47"/>
      <c r="M155" s="224" t="s">
        <v>19</v>
      </c>
      <c r="N155" s="225" t="s">
        <v>43</v>
      </c>
      <c r="O155" s="87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184</v>
      </c>
      <c r="AT155" s="228" t="s">
        <v>179</v>
      </c>
      <c r="AU155" s="228" t="s">
        <v>80</v>
      </c>
      <c r="AY155" s="20" t="s">
        <v>177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0" t="s">
        <v>80</v>
      </c>
      <c r="BK155" s="229">
        <f>ROUND(I155*H155,2)</f>
        <v>0</v>
      </c>
      <c r="BL155" s="20" t="s">
        <v>184</v>
      </c>
      <c r="BM155" s="228" t="s">
        <v>330</v>
      </c>
    </row>
    <row r="156" s="2" customFormat="1">
      <c r="A156" s="41"/>
      <c r="B156" s="42"/>
      <c r="C156" s="43"/>
      <c r="D156" s="230" t="s">
        <v>186</v>
      </c>
      <c r="E156" s="43"/>
      <c r="F156" s="231" t="s">
        <v>1941</v>
      </c>
      <c r="G156" s="43"/>
      <c r="H156" s="43"/>
      <c r="I156" s="232"/>
      <c r="J156" s="43"/>
      <c r="K156" s="43"/>
      <c r="L156" s="47"/>
      <c r="M156" s="233"/>
      <c r="N156" s="23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186</v>
      </c>
      <c r="AU156" s="20" t="s">
        <v>80</v>
      </c>
    </row>
    <row r="157" s="2" customFormat="1" ht="16.5" customHeight="1">
      <c r="A157" s="41"/>
      <c r="B157" s="42"/>
      <c r="C157" s="217" t="s">
        <v>322</v>
      </c>
      <c r="D157" s="217" t="s">
        <v>179</v>
      </c>
      <c r="E157" s="218" t="s">
        <v>1943</v>
      </c>
      <c r="F157" s="219" t="s">
        <v>1944</v>
      </c>
      <c r="G157" s="220" t="s">
        <v>380</v>
      </c>
      <c r="H157" s="221">
        <v>1</v>
      </c>
      <c r="I157" s="222"/>
      <c r="J157" s="223">
        <f>ROUND(I157*H157,2)</f>
        <v>0</v>
      </c>
      <c r="K157" s="219" t="s">
        <v>196</v>
      </c>
      <c r="L157" s="47"/>
      <c r="M157" s="224" t="s">
        <v>19</v>
      </c>
      <c r="N157" s="225" t="s">
        <v>43</v>
      </c>
      <c r="O157" s="87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184</v>
      </c>
      <c r="AT157" s="228" t="s">
        <v>179</v>
      </c>
      <c r="AU157" s="228" t="s">
        <v>80</v>
      </c>
      <c r="AY157" s="20" t="s">
        <v>177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20" t="s">
        <v>80</v>
      </c>
      <c r="BK157" s="229">
        <f>ROUND(I157*H157,2)</f>
        <v>0</v>
      </c>
      <c r="BL157" s="20" t="s">
        <v>184</v>
      </c>
      <c r="BM157" s="228" t="s">
        <v>340</v>
      </c>
    </row>
    <row r="158" s="2" customFormat="1">
      <c r="A158" s="41"/>
      <c r="B158" s="42"/>
      <c r="C158" s="43"/>
      <c r="D158" s="230" t="s">
        <v>186</v>
      </c>
      <c r="E158" s="43"/>
      <c r="F158" s="231" t="s">
        <v>1944</v>
      </c>
      <c r="G158" s="43"/>
      <c r="H158" s="43"/>
      <c r="I158" s="232"/>
      <c r="J158" s="43"/>
      <c r="K158" s="43"/>
      <c r="L158" s="47"/>
      <c r="M158" s="233"/>
      <c r="N158" s="23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186</v>
      </c>
      <c r="AU158" s="20" t="s">
        <v>80</v>
      </c>
    </row>
    <row r="159" s="2" customFormat="1" ht="16.5" customHeight="1">
      <c r="A159" s="41"/>
      <c r="B159" s="42"/>
      <c r="C159" s="217" t="s">
        <v>327</v>
      </c>
      <c r="D159" s="217" t="s">
        <v>179</v>
      </c>
      <c r="E159" s="218" t="s">
        <v>1945</v>
      </c>
      <c r="F159" s="219" t="s">
        <v>1946</v>
      </c>
      <c r="G159" s="220" t="s">
        <v>380</v>
      </c>
      <c r="H159" s="221">
        <v>1</v>
      </c>
      <c r="I159" s="222"/>
      <c r="J159" s="223">
        <f>ROUND(I159*H159,2)</f>
        <v>0</v>
      </c>
      <c r="K159" s="219" t="s">
        <v>196</v>
      </c>
      <c r="L159" s="47"/>
      <c r="M159" s="224" t="s">
        <v>19</v>
      </c>
      <c r="N159" s="225" t="s">
        <v>43</v>
      </c>
      <c r="O159" s="87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8" t="s">
        <v>184</v>
      </c>
      <c r="AT159" s="228" t="s">
        <v>179</v>
      </c>
      <c r="AU159" s="228" t="s">
        <v>80</v>
      </c>
      <c r="AY159" s="20" t="s">
        <v>177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20" t="s">
        <v>80</v>
      </c>
      <c r="BK159" s="229">
        <f>ROUND(I159*H159,2)</f>
        <v>0</v>
      </c>
      <c r="BL159" s="20" t="s">
        <v>184</v>
      </c>
      <c r="BM159" s="228" t="s">
        <v>346</v>
      </c>
    </row>
    <row r="160" s="2" customFormat="1">
      <c r="A160" s="41"/>
      <c r="B160" s="42"/>
      <c r="C160" s="43"/>
      <c r="D160" s="230" t="s">
        <v>186</v>
      </c>
      <c r="E160" s="43"/>
      <c r="F160" s="231" t="s">
        <v>1946</v>
      </c>
      <c r="G160" s="43"/>
      <c r="H160" s="43"/>
      <c r="I160" s="232"/>
      <c r="J160" s="43"/>
      <c r="K160" s="43"/>
      <c r="L160" s="47"/>
      <c r="M160" s="233"/>
      <c r="N160" s="23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186</v>
      </c>
      <c r="AU160" s="20" t="s">
        <v>80</v>
      </c>
    </row>
    <row r="161" s="2" customFormat="1" ht="16.5" customHeight="1">
      <c r="A161" s="41"/>
      <c r="B161" s="42"/>
      <c r="C161" s="217" t="s">
        <v>332</v>
      </c>
      <c r="D161" s="217" t="s">
        <v>179</v>
      </c>
      <c r="E161" s="218" t="s">
        <v>1947</v>
      </c>
      <c r="F161" s="219" t="s">
        <v>1948</v>
      </c>
      <c r="G161" s="220" t="s">
        <v>380</v>
      </c>
      <c r="H161" s="221">
        <v>1</v>
      </c>
      <c r="I161" s="222"/>
      <c r="J161" s="223">
        <f>ROUND(I161*H161,2)</f>
        <v>0</v>
      </c>
      <c r="K161" s="219" t="s">
        <v>196</v>
      </c>
      <c r="L161" s="47"/>
      <c r="M161" s="224" t="s">
        <v>19</v>
      </c>
      <c r="N161" s="225" t="s">
        <v>43</v>
      </c>
      <c r="O161" s="87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8" t="s">
        <v>184</v>
      </c>
      <c r="AT161" s="228" t="s">
        <v>179</v>
      </c>
      <c r="AU161" s="228" t="s">
        <v>80</v>
      </c>
      <c r="AY161" s="20" t="s">
        <v>177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20" t="s">
        <v>80</v>
      </c>
      <c r="BK161" s="229">
        <f>ROUND(I161*H161,2)</f>
        <v>0</v>
      </c>
      <c r="BL161" s="20" t="s">
        <v>184</v>
      </c>
      <c r="BM161" s="228" t="s">
        <v>351</v>
      </c>
    </row>
    <row r="162" s="2" customFormat="1">
      <c r="A162" s="41"/>
      <c r="B162" s="42"/>
      <c r="C162" s="43"/>
      <c r="D162" s="230" t="s">
        <v>186</v>
      </c>
      <c r="E162" s="43"/>
      <c r="F162" s="231" t="s">
        <v>1948</v>
      </c>
      <c r="G162" s="43"/>
      <c r="H162" s="43"/>
      <c r="I162" s="232"/>
      <c r="J162" s="43"/>
      <c r="K162" s="43"/>
      <c r="L162" s="47"/>
      <c r="M162" s="233"/>
      <c r="N162" s="23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186</v>
      </c>
      <c r="AU162" s="20" t="s">
        <v>80</v>
      </c>
    </row>
    <row r="163" s="2" customFormat="1" ht="16.5" customHeight="1">
      <c r="A163" s="41"/>
      <c r="B163" s="42"/>
      <c r="C163" s="217" t="s">
        <v>337</v>
      </c>
      <c r="D163" s="217" t="s">
        <v>179</v>
      </c>
      <c r="E163" s="218" t="s">
        <v>1949</v>
      </c>
      <c r="F163" s="219" t="s">
        <v>1950</v>
      </c>
      <c r="G163" s="220" t="s">
        <v>380</v>
      </c>
      <c r="H163" s="221">
        <v>1</v>
      </c>
      <c r="I163" s="222"/>
      <c r="J163" s="223">
        <f>ROUND(I163*H163,2)</f>
        <v>0</v>
      </c>
      <c r="K163" s="219" t="s">
        <v>196</v>
      </c>
      <c r="L163" s="47"/>
      <c r="M163" s="224" t="s">
        <v>19</v>
      </c>
      <c r="N163" s="225" t="s">
        <v>43</v>
      </c>
      <c r="O163" s="87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8" t="s">
        <v>184</v>
      </c>
      <c r="AT163" s="228" t="s">
        <v>179</v>
      </c>
      <c r="AU163" s="228" t="s">
        <v>80</v>
      </c>
      <c r="AY163" s="20" t="s">
        <v>177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20" t="s">
        <v>80</v>
      </c>
      <c r="BK163" s="229">
        <f>ROUND(I163*H163,2)</f>
        <v>0</v>
      </c>
      <c r="BL163" s="20" t="s">
        <v>184</v>
      </c>
      <c r="BM163" s="228" t="s">
        <v>356</v>
      </c>
    </row>
    <row r="164" s="2" customFormat="1">
      <c r="A164" s="41"/>
      <c r="B164" s="42"/>
      <c r="C164" s="43"/>
      <c r="D164" s="230" t="s">
        <v>186</v>
      </c>
      <c r="E164" s="43"/>
      <c r="F164" s="231" t="s">
        <v>1950</v>
      </c>
      <c r="G164" s="43"/>
      <c r="H164" s="43"/>
      <c r="I164" s="232"/>
      <c r="J164" s="43"/>
      <c r="K164" s="43"/>
      <c r="L164" s="47"/>
      <c r="M164" s="233"/>
      <c r="N164" s="23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186</v>
      </c>
      <c r="AU164" s="20" t="s">
        <v>80</v>
      </c>
    </row>
    <row r="165" s="2" customFormat="1" ht="16.5" customHeight="1">
      <c r="A165" s="41"/>
      <c r="B165" s="42"/>
      <c r="C165" s="217" t="s">
        <v>342</v>
      </c>
      <c r="D165" s="217" t="s">
        <v>179</v>
      </c>
      <c r="E165" s="218" t="s">
        <v>1951</v>
      </c>
      <c r="F165" s="219" t="s">
        <v>1626</v>
      </c>
      <c r="G165" s="220" t="s">
        <v>1496</v>
      </c>
      <c r="H165" s="221">
        <v>1</v>
      </c>
      <c r="I165" s="222"/>
      <c r="J165" s="223">
        <f>ROUND(I165*H165,2)</f>
        <v>0</v>
      </c>
      <c r="K165" s="219" t="s">
        <v>196</v>
      </c>
      <c r="L165" s="47"/>
      <c r="M165" s="224" t="s">
        <v>19</v>
      </c>
      <c r="N165" s="225" t="s">
        <v>43</v>
      </c>
      <c r="O165" s="87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184</v>
      </c>
      <c r="AT165" s="228" t="s">
        <v>179</v>
      </c>
      <c r="AU165" s="228" t="s">
        <v>80</v>
      </c>
      <c r="AY165" s="20" t="s">
        <v>177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80</v>
      </c>
      <c r="BK165" s="229">
        <f>ROUND(I165*H165,2)</f>
        <v>0</v>
      </c>
      <c r="BL165" s="20" t="s">
        <v>184</v>
      </c>
      <c r="BM165" s="228" t="s">
        <v>361</v>
      </c>
    </row>
    <row r="166" s="2" customFormat="1">
      <c r="A166" s="41"/>
      <c r="B166" s="42"/>
      <c r="C166" s="43"/>
      <c r="D166" s="230" t="s">
        <v>186</v>
      </c>
      <c r="E166" s="43"/>
      <c r="F166" s="231" t="s">
        <v>1626</v>
      </c>
      <c r="G166" s="43"/>
      <c r="H166" s="43"/>
      <c r="I166" s="232"/>
      <c r="J166" s="43"/>
      <c r="K166" s="43"/>
      <c r="L166" s="47"/>
      <c r="M166" s="302"/>
      <c r="N166" s="303"/>
      <c r="O166" s="304"/>
      <c r="P166" s="304"/>
      <c r="Q166" s="304"/>
      <c r="R166" s="304"/>
      <c r="S166" s="304"/>
      <c r="T166" s="305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186</v>
      </c>
      <c r="AU166" s="20" t="s">
        <v>80</v>
      </c>
    </row>
    <row r="167" s="2" customFormat="1" ht="6.96" customHeight="1">
      <c r="A167" s="41"/>
      <c r="B167" s="62"/>
      <c r="C167" s="63"/>
      <c r="D167" s="63"/>
      <c r="E167" s="63"/>
      <c r="F167" s="63"/>
      <c r="G167" s="63"/>
      <c r="H167" s="63"/>
      <c r="I167" s="63"/>
      <c r="J167" s="63"/>
      <c r="K167" s="63"/>
      <c r="L167" s="47"/>
      <c r="M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</row>
  </sheetData>
  <sheetProtection sheet="1" autoFilter="0" formatColumns="0" formatRows="0" objects="1" scenarios="1" spinCount="100000" saltValue="Jo+vtnJm71KsGa20D9ovcpBHgRbOGffpRdWyitVcQ5wU/UcRjXhzjRzEWH2o0/e7OjgsyYo6EV67/MZDR6nK1w==" hashValue="e+cFr58SWZ1PtHqyF+g8H9+RVAZEEWb7dV2Zylk1r1GtBM2tY1WPMUAxbG+lqImHzfrSt67O03nXlHX/YXPs2g==" algorithmName="SHA-512" password="CC35"/>
  <autoFilter ref="C86:K16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3"/>
      <c r="AT3" s="20" t="s">
        <v>82</v>
      </c>
    </row>
    <row r="4" s="1" customFormat="1" ht="24.96" customHeight="1">
      <c r="B4" s="23"/>
      <c r="D4" s="145" t="s">
        <v>119</v>
      </c>
      <c r="L4" s="23"/>
      <c r="M4" s="146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7" t="s">
        <v>16</v>
      </c>
      <c r="L6" s="23"/>
    </row>
    <row r="7" s="1" customFormat="1" ht="16.5" customHeight="1">
      <c r="B7" s="23"/>
      <c r="E7" s="148" t="str">
        <f>'Rekapitulace stavby'!K6</f>
        <v>PŘÍSTAVBA DVOU TŘÍD MŠ LAZARETNÍ</v>
      </c>
      <c r="F7" s="147"/>
      <c r="G7" s="147"/>
      <c r="H7" s="147"/>
      <c r="L7" s="23"/>
    </row>
    <row r="8">
      <c r="B8" s="23"/>
      <c r="D8" s="147" t="s">
        <v>120</v>
      </c>
      <c r="L8" s="23"/>
    </row>
    <row r="9" s="1" customFormat="1" ht="16.5" customHeight="1">
      <c r="B9" s="23"/>
      <c r="E9" s="148" t="s">
        <v>1486</v>
      </c>
      <c r="F9" s="1"/>
      <c r="G9" s="1"/>
      <c r="H9" s="1"/>
      <c r="L9" s="23"/>
    </row>
    <row r="10" s="1" customFormat="1" ht="12" customHeight="1">
      <c r="B10" s="23"/>
      <c r="D10" s="147" t="s">
        <v>1487</v>
      </c>
      <c r="L10" s="23"/>
    </row>
    <row r="11" s="2" customFormat="1" ht="16.5" customHeight="1">
      <c r="A11" s="41"/>
      <c r="B11" s="47"/>
      <c r="C11" s="41"/>
      <c r="D11" s="41"/>
      <c r="E11" s="160" t="s">
        <v>1952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7" t="s">
        <v>1953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1954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7" t="s">
        <v>18</v>
      </c>
      <c r="E15" s="41"/>
      <c r="F15" s="136" t="s">
        <v>19</v>
      </c>
      <c r="G15" s="41"/>
      <c r="H15" s="41"/>
      <c r="I15" s="147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7" t="s">
        <v>21</v>
      </c>
      <c r="E16" s="41"/>
      <c r="F16" s="136" t="s">
        <v>22</v>
      </c>
      <c r="G16" s="41"/>
      <c r="H16" s="41"/>
      <c r="I16" s="147" t="s">
        <v>23</v>
      </c>
      <c r="J16" s="151" t="str">
        <f>'Rekapitulace stavby'!AN8</f>
        <v>15. 6. 2021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7" t="s">
        <v>25</v>
      </c>
      <c r="E18" s="41"/>
      <c r="F18" s="41"/>
      <c r="G18" s="41"/>
      <c r="H18" s="41"/>
      <c r="I18" s="147" t="s">
        <v>26</v>
      </c>
      <c r="J18" s="136" t="s">
        <v>19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27</v>
      </c>
      <c r="F19" s="41"/>
      <c r="G19" s="41"/>
      <c r="H19" s="41"/>
      <c r="I19" s="147" t="s">
        <v>28</v>
      </c>
      <c r="J19" s="136" t="s">
        <v>19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7" t="s">
        <v>29</v>
      </c>
      <c r="E21" s="41"/>
      <c r="F21" s="41"/>
      <c r="G21" s="41"/>
      <c r="H21" s="41"/>
      <c r="I21" s="147" t="s">
        <v>26</v>
      </c>
      <c r="J21" s="36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7" t="s">
        <v>28</v>
      </c>
      <c r="J22" s="36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7" t="s">
        <v>31</v>
      </c>
      <c r="E24" s="41"/>
      <c r="F24" s="41"/>
      <c r="G24" s="41"/>
      <c r="H24" s="41"/>
      <c r="I24" s="147" t="s">
        <v>26</v>
      </c>
      <c r="J24" s="136" t="s">
        <v>19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32</v>
      </c>
      <c r="F25" s="41"/>
      <c r="G25" s="41"/>
      <c r="H25" s="41"/>
      <c r="I25" s="147" t="s">
        <v>28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7" t="s">
        <v>34</v>
      </c>
      <c r="E27" s="41"/>
      <c r="F27" s="41"/>
      <c r="G27" s="41"/>
      <c r="H27" s="41"/>
      <c r="I27" s="147" t="s">
        <v>26</v>
      </c>
      <c r="J27" s="136" t="s">
        <v>19</v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35</v>
      </c>
      <c r="F28" s="41"/>
      <c r="G28" s="41"/>
      <c r="H28" s="41"/>
      <c r="I28" s="147" t="s">
        <v>28</v>
      </c>
      <c r="J28" s="136" t="s">
        <v>19</v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7" t="s">
        <v>36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47.25" customHeight="1">
      <c r="A31" s="152"/>
      <c r="B31" s="153"/>
      <c r="C31" s="152"/>
      <c r="D31" s="152"/>
      <c r="E31" s="154" t="s">
        <v>37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38</v>
      </c>
      <c r="E34" s="41"/>
      <c r="F34" s="41"/>
      <c r="G34" s="41"/>
      <c r="H34" s="41"/>
      <c r="I34" s="41"/>
      <c r="J34" s="158">
        <f>ROUND(J106,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40</v>
      </c>
      <c r="G36" s="41"/>
      <c r="H36" s="41"/>
      <c r="I36" s="159" t="s">
        <v>39</v>
      </c>
      <c r="J36" s="159" t="s">
        <v>41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60" t="s">
        <v>42</v>
      </c>
      <c r="E37" s="147" t="s">
        <v>43</v>
      </c>
      <c r="F37" s="161">
        <f>ROUND((SUM(BE106:BE325)),  2)</f>
        <v>0</v>
      </c>
      <c r="G37" s="41"/>
      <c r="H37" s="41"/>
      <c r="I37" s="162">
        <v>0.20999999999999999</v>
      </c>
      <c r="J37" s="161">
        <f>ROUND(((SUM(BE106:BE325))*I37),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7" t="s">
        <v>44</v>
      </c>
      <c r="F38" s="161">
        <f>ROUND((SUM(BF106:BF325)),  2)</f>
        <v>0</v>
      </c>
      <c r="G38" s="41"/>
      <c r="H38" s="41"/>
      <c r="I38" s="162">
        <v>0.14999999999999999</v>
      </c>
      <c r="J38" s="161">
        <f>ROUND(((SUM(BF106:BF325))*I38),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7" t="s">
        <v>45</v>
      </c>
      <c r="F39" s="161">
        <f>ROUND((SUM(BG106:BG325)),  2)</f>
        <v>0</v>
      </c>
      <c r="G39" s="41"/>
      <c r="H39" s="41"/>
      <c r="I39" s="162">
        <v>0.20999999999999999</v>
      </c>
      <c r="J39" s="161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7" t="s">
        <v>46</v>
      </c>
      <c r="F40" s="161">
        <f>ROUND((SUM(BH106:BH325)),  2)</f>
        <v>0</v>
      </c>
      <c r="G40" s="41"/>
      <c r="H40" s="41"/>
      <c r="I40" s="162">
        <v>0.14999999999999999</v>
      </c>
      <c r="J40" s="161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7" t="s">
        <v>47</v>
      </c>
      <c r="F41" s="161">
        <f>ROUND((SUM(BI106:BI325)),  2)</f>
        <v>0</v>
      </c>
      <c r="G41" s="41"/>
      <c r="H41" s="41"/>
      <c r="I41" s="162">
        <v>0</v>
      </c>
      <c r="J41" s="161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3"/>
      <c r="D43" s="164" t="s">
        <v>48</v>
      </c>
      <c r="E43" s="165"/>
      <c r="F43" s="165"/>
      <c r="G43" s="166" t="s">
        <v>49</v>
      </c>
      <c r="H43" s="167" t="s">
        <v>50</v>
      </c>
      <c r="I43" s="165"/>
      <c r="J43" s="168">
        <f>SUM(J34:J41)</f>
        <v>0</v>
      </c>
      <c r="K43" s="169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2"/>
      <c r="C48" s="173"/>
      <c r="D48" s="173"/>
      <c r="E48" s="173"/>
      <c r="F48" s="173"/>
      <c r="G48" s="173"/>
      <c r="H48" s="173"/>
      <c r="I48" s="173"/>
      <c r="J48" s="173"/>
      <c r="K48" s="17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122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4" t="str">
        <f>E7</f>
        <v>PŘÍSTAVBA DVOU TŘÍD MŠ LAZARETNÍ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120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4" t="s">
        <v>1486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1487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306" t="s">
        <v>1952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1953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D.1.4.d.1 - ZAŘÍZENÍ ELEKTROINSTALACE - materiál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Lazaretní 25, 312 00 Plzeň</v>
      </c>
      <c r="G60" s="43"/>
      <c r="H60" s="43"/>
      <c r="I60" s="35" t="s">
        <v>23</v>
      </c>
      <c r="J60" s="75" t="str">
        <f>IF(J16="","",J16)</f>
        <v>15. 6. 2021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 xml:space="preserve">ZŠ a MŠ Lazaretní 25, Plzeň </v>
      </c>
      <c r="G62" s="43"/>
      <c r="H62" s="43"/>
      <c r="I62" s="35" t="s">
        <v>31</v>
      </c>
      <c r="J62" s="39" t="str">
        <f>E25</f>
        <v>projectstudio8 s.r.o.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29</v>
      </c>
      <c r="D63" s="43"/>
      <c r="E63" s="43"/>
      <c r="F63" s="30" t="str">
        <f>IF(E22="","",E22)</f>
        <v>Vyplň údaj</v>
      </c>
      <c r="G63" s="43"/>
      <c r="H63" s="43"/>
      <c r="I63" s="35" t="s">
        <v>34</v>
      </c>
      <c r="J63" s="39" t="str">
        <f>E28</f>
        <v xml:space="preserve">Michal Jirka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123</v>
      </c>
      <c r="D65" s="176"/>
      <c r="E65" s="176"/>
      <c r="F65" s="176"/>
      <c r="G65" s="176"/>
      <c r="H65" s="176"/>
      <c r="I65" s="176"/>
      <c r="J65" s="177" t="s">
        <v>124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70</v>
      </c>
      <c r="D67" s="43"/>
      <c r="E67" s="43"/>
      <c r="F67" s="43"/>
      <c r="G67" s="43"/>
      <c r="H67" s="43"/>
      <c r="I67" s="43"/>
      <c r="J67" s="105">
        <f>J106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125</v>
      </c>
    </row>
    <row r="68" s="9" customFormat="1" ht="24.96" customHeight="1">
      <c r="A68" s="9"/>
      <c r="B68" s="179"/>
      <c r="C68" s="180"/>
      <c r="D68" s="181" t="s">
        <v>1955</v>
      </c>
      <c r="E68" s="182"/>
      <c r="F68" s="182"/>
      <c r="G68" s="182"/>
      <c r="H68" s="182"/>
      <c r="I68" s="182"/>
      <c r="J68" s="183">
        <f>J107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9"/>
      <c r="C69" s="180"/>
      <c r="D69" s="181" t="s">
        <v>1956</v>
      </c>
      <c r="E69" s="182"/>
      <c r="F69" s="182"/>
      <c r="G69" s="182"/>
      <c r="H69" s="182"/>
      <c r="I69" s="182"/>
      <c r="J69" s="183">
        <f>J114</f>
        <v>0</v>
      </c>
      <c r="K69" s="180"/>
      <c r="L69" s="18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9"/>
      <c r="C70" s="180"/>
      <c r="D70" s="181" t="s">
        <v>1957</v>
      </c>
      <c r="E70" s="182"/>
      <c r="F70" s="182"/>
      <c r="G70" s="182"/>
      <c r="H70" s="182"/>
      <c r="I70" s="182"/>
      <c r="J70" s="183">
        <f>J131</f>
        <v>0</v>
      </c>
      <c r="K70" s="180"/>
      <c r="L70" s="18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9"/>
      <c r="C71" s="180"/>
      <c r="D71" s="181" t="s">
        <v>1958</v>
      </c>
      <c r="E71" s="182"/>
      <c r="F71" s="182"/>
      <c r="G71" s="182"/>
      <c r="H71" s="182"/>
      <c r="I71" s="182"/>
      <c r="J71" s="183">
        <f>J136</f>
        <v>0</v>
      </c>
      <c r="K71" s="180"/>
      <c r="L71" s="18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9"/>
      <c r="C72" s="180"/>
      <c r="D72" s="181" t="s">
        <v>1959</v>
      </c>
      <c r="E72" s="182"/>
      <c r="F72" s="182"/>
      <c r="G72" s="182"/>
      <c r="H72" s="182"/>
      <c r="I72" s="182"/>
      <c r="J72" s="183">
        <f>J181</f>
        <v>0</v>
      </c>
      <c r="K72" s="180"/>
      <c r="L72" s="184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9"/>
      <c r="C73" s="180"/>
      <c r="D73" s="181" t="s">
        <v>1960</v>
      </c>
      <c r="E73" s="182"/>
      <c r="F73" s="182"/>
      <c r="G73" s="182"/>
      <c r="H73" s="182"/>
      <c r="I73" s="182"/>
      <c r="J73" s="183">
        <f>J194</f>
        <v>0</v>
      </c>
      <c r="K73" s="180"/>
      <c r="L73" s="184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9"/>
      <c r="C74" s="180"/>
      <c r="D74" s="181" t="s">
        <v>1961</v>
      </c>
      <c r="E74" s="182"/>
      <c r="F74" s="182"/>
      <c r="G74" s="182"/>
      <c r="H74" s="182"/>
      <c r="I74" s="182"/>
      <c r="J74" s="183">
        <f>J205</f>
        <v>0</v>
      </c>
      <c r="K74" s="180"/>
      <c r="L74" s="184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9"/>
      <c r="C75" s="180"/>
      <c r="D75" s="181" t="s">
        <v>1962</v>
      </c>
      <c r="E75" s="182"/>
      <c r="F75" s="182"/>
      <c r="G75" s="182"/>
      <c r="H75" s="182"/>
      <c r="I75" s="182"/>
      <c r="J75" s="183">
        <f>J228</f>
        <v>0</v>
      </c>
      <c r="K75" s="180"/>
      <c r="L75" s="184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9"/>
      <c r="C76" s="180"/>
      <c r="D76" s="181" t="s">
        <v>1963</v>
      </c>
      <c r="E76" s="182"/>
      <c r="F76" s="182"/>
      <c r="G76" s="182"/>
      <c r="H76" s="182"/>
      <c r="I76" s="182"/>
      <c r="J76" s="183">
        <f>J249</f>
        <v>0</v>
      </c>
      <c r="K76" s="180"/>
      <c r="L76" s="184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9"/>
      <c r="C77" s="180"/>
      <c r="D77" s="181" t="s">
        <v>1964</v>
      </c>
      <c r="E77" s="182"/>
      <c r="F77" s="182"/>
      <c r="G77" s="182"/>
      <c r="H77" s="182"/>
      <c r="I77" s="182"/>
      <c r="J77" s="183">
        <f>J252</f>
        <v>0</v>
      </c>
      <c r="K77" s="180"/>
      <c r="L77" s="184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5"/>
      <c r="C78" s="128"/>
      <c r="D78" s="186" t="s">
        <v>1965</v>
      </c>
      <c r="E78" s="187"/>
      <c r="F78" s="187"/>
      <c r="G78" s="187"/>
      <c r="H78" s="187"/>
      <c r="I78" s="187"/>
      <c r="J78" s="188">
        <f>J253</f>
        <v>0</v>
      </c>
      <c r="K78" s="128"/>
      <c r="L78" s="18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5"/>
      <c r="C79" s="128"/>
      <c r="D79" s="186" t="s">
        <v>1966</v>
      </c>
      <c r="E79" s="187"/>
      <c r="F79" s="187"/>
      <c r="G79" s="187"/>
      <c r="H79" s="187"/>
      <c r="I79" s="187"/>
      <c r="J79" s="188">
        <f>J274</f>
        <v>0</v>
      </c>
      <c r="K79" s="128"/>
      <c r="L79" s="18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5"/>
      <c r="C80" s="128"/>
      <c r="D80" s="186" t="s">
        <v>1967</v>
      </c>
      <c r="E80" s="187"/>
      <c r="F80" s="187"/>
      <c r="G80" s="187"/>
      <c r="H80" s="187"/>
      <c r="I80" s="187"/>
      <c r="J80" s="188">
        <f>J287</f>
        <v>0</v>
      </c>
      <c r="K80" s="128"/>
      <c r="L80" s="18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5"/>
      <c r="C81" s="128"/>
      <c r="D81" s="186" t="s">
        <v>1968</v>
      </c>
      <c r="E81" s="187"/>
      <c r="F81" s="187"/>
      <c r="G81" s="187"/>
      <c r="H81" s="187"/>
      <c r="I81" s="187"/>
      <c r="J81" s="188">
        <f>J312</f>
        <v>0</v>
      </c>
      <c r="K81" s="128"/>
      <c r="L81" s="18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5"/>
      <c r="C82" s="128"/>
      <c r="D82" s="186" t="s">
        <v>1969</v>
      </c>
      <c r="E82" s="187"/>
      <c r="F82" s="187"/>
      <c r="G82" s="187"/>
      <c r="H82" s="187"/>
      <c r="I82" s="187"/>
      <c r="J82" s="188">
        <f>J323</f>
        <v>0</v>
      </c>
      <c r="K82" s="128"/>
      <c r="L82" s="18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8" s="2" customFormat="1" ht="6.96" customHeight="1">
      <c r="A88" s="41"/>
      <c r="B88" s="64"/>
      <c r="C88" s="65"/>
      <c r="D88" s="65"/>
      <c r="E88" s="65"/>
      <c r="F88" s="65"/>
      <c r="G88" s="65"/>
      <c r="H88" s="65"/>
      <c r="I88" s="65"/>
      <c r="J88" s="65"/>
      <c r="K88" s="65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24.96" customHeight="1">
      <c r="A89" s="41"/>
      <c r="B89" s="42"/>
      <c r="C89" s="26" t="s">
        <v>162</v>
      </c>
      <c r="D89" s="43"/>
      <c r="E89" s="43"/>
      <c r="F89" s="43"/>
      <c r="G89" s="43"/>
      <c r="H89" s="43"/>
      <c r="I89" s="43"/>
      <c r="J89" s="43"/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16</v>
      </c>
      <c r="D91" s="43"/>
      <c r="E91" s="43"/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6.5" customHeight="1">
      <c r="A92" s="41"/>
      <c r="B92" s="42"/>
      <c r="C92" s="43"/>
      <c r="D92" s="43"/>
      <c r="E92" s="174" t="str">
        <f>E7</f>
        <v>PŘÍSTAVBA DVOU TŘÍD MŠ LAZARETNÍ</v>
      </c>
      <c r="F92" s="35"/>
      <c r="G92" s="35"/>
      <c r="H92" s="35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" customFormat="1" ht="12" customHeight="1">
      <c r="B93" s="24"/>
      <c r="C93" s="35" t="s">
        <v>120</v>
      </c>
      <c r="D93" s="25"/>
      <c r="E93" s="25"/>
      <c r="F93" s="25"/>
      <c r="G93" s="25"/>
      <c r="H93" s="25"/>
      <c r="I93" s="25"/>
      <c r="J93" s="25"/>
      <c r="K93" s="25"/>
      <c r="L93" s="23"/>
    </row>
    <row r="94" s="1" customFormat="1" ht="16.5" customHeight="1">
      <c r="B94" s="24"/>
      <c r="C94" s="25"/>
      <c r="D94" s="25"/>
      <c r="E94" s="174" t="s">
        <v>1486</v>
      </c>
      <c r="F94" s="25"/>
      <c r="G94" s="25"/>
      <c r="H94" s="25"/>
      <c r="I94" s="25"/>
      <c r="J94" s="25"/>
      <c r="K94" s="25"/>
      <c r="L94" s="23"/>
    </row>
    <row r="95" s="1" customFormat="1" ht="12" customHeight="1">
      <c r="B95" s="24"/>
      <c r="C95" s="35" t="s">
        <v>1487</v>
      </c>
      <c r="D95" s="25"/>
      <c r="E95" s="25"/>
      <c r="F95" s="25"/>
      <c r="G95" s="25"/>
      <c r="H95" s="25"/>
      <c r="I95" s="25"/>
      <c r="J95" s="25"/>
      <c r="K95" s="25"/>
      <c r="L95" s="23"/>
    </row>
    <row r="96" s="2" customFormat="1" ht="16.5" customHeight="1">
      <c r="A96" s="41"/>
      <c r="B96" s="42"/>
      <c r="C96" s="43"/>
      <c r="D96" s="43"/>
      <c r="E96" s="306" t="s">
        <v>1952</v>
      </c>
      <c r="F96" s="43"/>
      <c r="G96" s="43"/>
      <c r="H96" s="43"/>
      <c r="I96" s="43"/>
      <c r="J96" s="43"/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1953</v>
      </c>
      <c r="D97" s="43"/>
      <c r="E97" s="43"/>
      <c r="F97" s="43"/>
      <c r="G97" s="43"/>
      <c r="H97" s="43"/>
      <c r="I97" s="43"/>
      <c r="J97" s="43"/>
      <c r="K97" s="4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6.5" customHeight="1">
      <c r="A98" s="41"/>
      <c r="B98" s="42"/>
      <c r="C98" s="43"/>
      <c r="D98" s="43"/>
      <c r="E98" s="72" t="str">
        <f>E13</f>
        <v>D.1.4.d.1 - ZAŘÍZENÍ ELEKTROINSTALACE - materiál</v>
      </c>
      <c r="F98" s="43"/>
      <c r="G98" s="43"/>
      <c r="H98" s="43"/>
      <c r="I98" s="43"/>
      <c r="J98" s="43"/>
      <c r="K98" s="43"/>
      <c r="L98" s="149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6.96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49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21</v>
      </c>
      <c r="D100" s="43"/>
      <c r="E100" s="43"/>
      <c r="F100" s="30" t="str">
        <f>F16</f>
        <v>Lazaretní 25, 312 00 Plzeň</v>
      </c>
      <c r="G100" s="43"/>
      <c r="H100" s="43"/>
      <c r="I100" s="35" t="s">
        <v>23</v>
      </c>
      <c r="J100" s="75" t="str">
        <f>IF(J16="","",J16)</f>
        <v>15. 6. 2021</v>
      </c>
      <c r="K100" s="43"/>
      <c r="L100" s="149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6.96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9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5.15" customHeight="1">
      <c r="A102" s="41"/>
      <c r="B102" s="42"/>
      <c r="C102" s="35" t="s">
        <v>25</v>
      </c>
      <c r="D102" s="43"/>
      <c r="E102" s="43"/>
      <c r="F102" s="30" t="str">
        <f>E19</f>
        <v xml:space="preserve">ZŠ a MŠ Lazaretní 25, Plzeň </v>
      </c>
      <c r="G102" s="43"/>
      <c r="H102" s="43"/>
      <c r="I102" s="35" t="s">
        <v>31</v>
      </c>
      <c r="J102" s="39" t="str">
        <f>E25</f>
        <v>projectstudio8 s.r.o.</v>
      </c>
      <c r="K102" s="43"/>
      <c r="L102" s="149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5.15" customHeight="1">
      <c r="A103" s="41"/>
      <c r="B103" s="42"/>
      <c r="C103" s="35" t="s">
        <v>29</v>
      </c>
      <c r="D103" s="43"/>
      <c r="E103" s="43"/>
      <c r="F103" s="30" t="str">
        <f>IF(E22="","",E22)</f>
        <v>Vyplň údaj</v>
      </c>
      <c r="G103" s="43"/>
      <c r="H103" s="43"/>
      <c r="I103" s="35" t="s">
        <v>34</v>
      </c>
      <c r="J103" s="39" t="str">
        <f>E28</f>
        <v xml:space="preserve">Michal Jirka </v>
      </c>
      <c r="K103" s="43"/>
      <c r="L103" s="149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0.32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9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11" customFormat="1" ht="29.28" customHeight="1">
      <c r="A105" s="190"/>
      <c r="B105" s="191"/>
      <c r="C105" s="192" t="s">
        <v>163</v>
      </c>
      <c r="D105" s="193" t="s">
        <v>57</v>
      </c>
      <c r="E105" s="193" t="s">
        <v>53</v>
      </c>
      <c r="F105" s="193" t="s">
        <v>54</v>
      </c>
      <c r="G105" s="193" t="s">
        <v>164</v>
      </c>
      <c r="H105" s="193" t="s">
        <v>165</v>
      </c>
      <c r="I105" s="193" t="s">
        <v>166</v>
      </c>
      <c r="J105" s="193" t="s">
        <v>124</v>
      </c>
      <c r="K105" s="194" t="s">
        <v>167</v>
      </c>
      <c r="L105" s="195"/>
      <c r="M105" s="95" t="s">
        <v>19</v>
      </c>
      <c r="N105" s="96" t="s">
        <v>42</v>
      </c>
      <c r="O105" s="96" t="s">
        <v>168</v>
      </c>
      <c r="P105" s="96" t="s">
        <v>169</v>
      </c>
      <c r="Q105" s="96" t="s">
        <v>170</v>
      </c>
      <c r="R105" s="96" t="s">
        <v>171</v>
      </c>
      <c r="S105" s="96" t="s">
        <v>172</v>
      </c>
      <c r="T105" s="97" t="s">
        <v>173</v>
      </c>
      <c r="U105" s="190"/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</row>
    <row r="106" s="2" customFormat="1" ht="22.8" customHeight="1">
      <c r="A106" s="41"/>
      <c r="B106" s="42"/>
      <c r="C106" s="102" t="s">
        <v>174</v>
      </c>
      <c r="D106" s="43"/>
      <c r="E106" s="43"/>
      <c r="F106" s="43"/>
      <c r="G106" s="43"/>
      <c r="H106" s="43"/>
      <c r="I106" s="43"/>
      <c r="J106" s="196">
        <f>BK106</f>
        <v>0</v>
      </c>
      <c r="K106" s="43"/>
      <c r="L106" s="47"/>
      <c r="M106" s="98"/>
      <c r="N106" s="197"/>
      <c r="O106" s="99"/>
      <c r="P106" s="198">
        <f>P107+P114+P131+P136+P181+P194+P205+P228+P249+P252</f>
        <v>0</v>
      </c>
      <c r="Q106" s="99"/>
      <c r="R106" s="198">
        <f>R107+R114+R131+R136+R181+R194+R205+R228+R249+R252</f>
        <v>0</v>
      </c>
      <c r="S106" s="99"/>
      <c r="T106" s="199">
        <f>T107+T114+T131+T136+T181+T194+T205+T228+T249+T252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71</v>
      </c>
      <c r="AU106" s="20" t="s">
        <v>125</v>
      </c>
      <c r="BK106" s="200">
        <f>BK107+BK114+BK131+BK136+BK181+BK194+BK205+BK228+BK249+BK252</f>
        <v>0</v>
      </c>
    </row>
    <row r="107" s="12" customFormat="1" ht="25.92" customHeight="1">
      <c r="A107" s="12"/>
      <c r="B107" s="201"/>
      <c r="C107" s="202"/>
      <c r="D107" s="203" t="s">
        <v>71</v>
      </c>
      <c r="E107" s="204" t="s">
        <v>320</v>
      </c>
      <c r="F107" s="204" t="s">
        <v>1970</v>
      </c>
      <c r="G107" s="202"/>
      <c r="H107" s="202"/>
      <c r="I107" s="205"/>
      <c r="J107" s="206">
        <f>BK107</f>
        <v>0</v>
      </c>
      <c r="K107" s="202"/>
      <c r="L107" s="207"/>
      <c r="M107" s="208"/>
      <c r="N107" s="209"/>
      <c r="O107" s="209"/>
      <c r="P107" s="210">
        <f>SUM(P108:P113)</f>
        <v>0</v>
      </c>
      <c r="Q107" s="209"/>
      <c r="R107" s="210">
        <f>SUM(R108:R113)</f>
        <v>0</v>
      </c>
      <c r="S107" s="209"/>
      <c r="T107" s="211">
        <f>SUM(T108:T113)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2" t="s">
        <v>80</v>
      </c>
      <c r="AT107" s="213" t="s">
        <v>71</v>
      </c>
      <c r="AU107" s="213" t="s">
        <v>72</v>
      </c>
      <c r="AY107" s="212" t="s">
        <v>177</v>
      </c>
      <c r="BK107" s="214">
        <f>SUM(BK108:BK113)</f>
        <v>0</v>
      </c>
    </row>
    <row r="108" s="2" customFormat="1">
      <c r="A108" s="41"/>
      <c r="B108" s="42"/>
      <c r="C108" s="292" t="s">
        <v>80</v>
      </c>
      <c r="D108" s="292" t="s">
        <v>450</v>
      </c>
      <c r="E108" s="293" t="s">
        <v>1971</v>
      </c>
      <c r="F108" s="294" t="s">
        <v>1972</v>
      </c>
      <c r="G108" s="295" t="s">
        <v>195</v>
      </c>
      <c r="H108" s="296">
        <v>1</v>
      </c>
      <c r="I108" s="297"/>
      <c r="J108" s="298">
        <f>ROUND(I108*H108,2)</f>
        <v>0</v>
      </c>
      <c r="K108" s="294" t="s">
        <v>196</v>
      </c>
      <c r="L108" s="299"/>
      <c r="M108" s="300" t="s">
        <v>19</v>
      </c>
      <c r="N108" s="301" t="s">
        <v>43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197</v>
      </c>
      <c r="AT108" s="228" t="s">
        <v>450</v>
      </c>
      <c r="AU108" s="228" t="s">
        <v>80</v>
      </c>
      <c r="AY108" s="20" t="s">
        <v>177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80</v>
      </c>
      <c r="BK108" s="229">
        <f>ROUND(I108*H108,2)</f>
        <v>0</v>
      </c>
      <c r="BL108" s="20" t="s">
        <v>184</v>
      </c>
      <c r="BM108" s="228" t="s">
        <v>82</v>
      </c>
    </row>
    <row r="109" s="2" customFormat="1">
      <c r="A109" s="41"/>
      <c r="B109" s="42"/>
      <c r="C109" s="43"/>
      <c r="D109" s="230" t="s">
        <v>186</v>
      </c>
      <c r="E109" s="43"/>
      <c r="F109" s="231" t="s">
        <v>1972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186</v>
      </c>
      <c r="AU109" s="20" t="s">
        <v>80</v>
      </c>
    </row>
    <row r="110" s="2" customFormat="1" ht="16.5" customHeight="1">
      <c r="A110" s="41"/>
      <c r="B110" s="42"/>
      <c r="C110" s="292" t="s">
        <v>82</v>
      </c>
      <c r="D110" s="292" t="s">
        <v>450</v>
      </c>
      <c r="E110" s="293" t="s">
        <v>1973</v>
      </c>
      <c r="F110" s="294" t="s">
        <v>1974</v>
      </c>
      <c r="G110" s="295" t="s">
        <v>195</v>
      </c>
      <c r="H110" s="296">
        <v>1</v>
      </c>
      <c r="I110" s="297"/>
      <c r="J110" s="298">
        <f>ROUND(I110*H110,2)</f>
        <v>0</v>
      </c>
      <c r="K110" s="294" t="s">
        <v>196</v>
      </c>
      <c r="L110" s="299"/>
      <c r="M110" s="300" t="s">
        <v>19</v>
      </c>
      <c r="N110" s="301" t="s">
        <v>43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197</v>
      </c>
      <c r="AT110" s="228" t="s">
        <v>450</v>
      </c>
      <c r="AU110" s="228" t="s">
        <v>80</v>
      </c>
      <c r="AY110" s="20" t="s">
        <v>177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80</v>
      </c>
      <c r="BK110" s="229">
        <f>ROUND(I110*H110,2)</f>
        <v>0</v>
      </c>
      <c r="BL110" s="20" t="s">
        <v>184</v>
      </c>
      <c r="BM110" s="228" t="s">
        <v>184</v>
      </c>
    </row>
    <row r="111" s="2" customFormat="1">
      <c r="A111" s="41"/>
      <c r="B111" s="42"/>
      <c r="C111" s="43"/>
      <c r="D111" s="230" t="s">
        <v>186</v>
      </c>
      <c r="E111" s="43"/>
      <c r="F111" s="231" t="s">
        <v>1974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186</v>
      </c>
      <c r="AU111" s="20" t="s">
        <v>80</v>
      </c>
    </row>
    <row r="112" s="2" customFormat="1" ht="16.5" customHeight="1">
      <c r="A112" s="41"/>
      <c r="B112" s="42"/>
      <c r="C112" s="292" t="s">
        <v>101</v>
      </c>
      <c r="D112" s="292" t="s">
        <v>450</v>
      </c>
      <c r="E112" s="293" t="s">
        <v>1975</v>
      </c>
      <c r="F112" s="294" t="s">
        <v>1976</v>
      </c>
      <c r="G112" s="295" t="s">
        <v>195</v>
      </c>
      <c r="H112" s="296">
        <v>1</v>
      </c>
      <c r="I112" s="297"/>
      <c r="J112" s="298">
        <f>ROUND(I112*H112,2)</f>
        <v>0</v>
      </c>
      <c r="K112" s="294" t="s">
        <v>196</v>
      </c>
      <c r="L112" s="299"/>
      <c r="M112" s="300" t="s">
        <v>19</v>
      </c>
      <c r="N112" s="301" t="s">
        <v>43</v>
      </c>
      <c r="O112" s="87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8" t="s">
        <v>197</v>
      </c>
      <c r="AT112" s="228" t="s">
        <v>450</v>
      </c>
      <c r="AU112" s="228" t="s">
        <v>80</v>
      </c>
      <c r="AY112" s="20" t="s">
        <v>177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0" t="s">
        <v>80</v>
      </c>
      <c r="BK112" s="229">
        <f>ROUND(I112*H112,2)</f>
        <v>0</v>
      </c>
      <c r="BL112" s="20" t="s">
        <v>184</v>
      </c>
      <c r="BM112" s="228" t="s">
        <v>206</v>
      </c>
    </row>
    <row r="113" s="2" customFormat="1">
      <c r="A113" s="41"/>
      <c r="B113" s="42"/>
      <c r="C113" s="43"/>
      <c r="D113" s="230" t="s">
        <v>186</v>
      </c>
      <c r="E113" s="43"/>
      <c r="F113" s="231" t="s">
        <v>1976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186</v>
      </c>
      <c r="AU113" s="20" t="s">
        <v>80</v>
      </c>
    </row>
    <row r="114" s="12" customFormat="1" ht="25.92" customHeight="1">
      <c r="A114" s="12"/>
      <c r="B114" s="201"/>
      <c r="C114" s="202"/>
      <c r="D114" s="203" t="s">
        <v>71</v>
      </c>
      <c r="E114" s="204" t="s">
        <v>390</v>
      </c>
      <c r="F114" s="204" t="s">
        <v>1977</v>
      </c>
      <c r="G114" s="202"/>
      <c r="H114" s="202"/>
      <c r="I114" s="205"/>
      <c r="J114" s="206">
        <f>BK114</f>
        <v>0</v>
      </c>
      <c r="K114" s="202"/>
      <c r="L114" s="207"/>
      <c r="M114" s="208"/>
      <c r="N114" s="209"/>
      <c r="O114" s="209"/>
      <c r="P114" s="210">
        <f>SUM(P115:P130)</f>
        <v>0</v>
      </c>
      <c r="Q114" s="209"/>
      <c r="R114" s="210">
        <f>SUM(R115:R130)</f>
        <v>0</v>
      </c>
      <c r="S114" s="209"/>
      <c r="T114" s="211">
        <f>SUM(T115:T130)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2" t="s">
        <v>80</v>
      </c>
      <c r="AT114" s="213" t="s">
        <v>71</v>
      </c>
      <c r="AU114" s="213" t="s">
        <v>72</v>
      </c>
      <c r="AY114" s="212" t="s">
        <v>177</v>
      </c>
      <c r="BK114" s="214">
        <f>SUM(BK115:BK130)</f>
        <v>0</v>
      </c>
    </row>
    <row r="115" s="2" customFormat="1">
      <c r="A115" s="41"/>
      <c r="B115" s="42"/>
      <c r="C115" s="292" t="s">
        <v>184</v>
      </c>
      <c r="D115" s="292" t="s">
        <v>450</v>
      </c>
      <c r="E115" s="293" t="s">
        <v>1978</v>
      </c>
      <c r="F115" s="294" t="s">
        <v>1979</v>
      </c>
      <c r="G115" s="295" t="s">
        <v>345</v>
      </c>
      <c r="H115" s="296">
        <v>84</v>
      </c>
      <c r="I115" s="297"/>
      <c r="J115" s="298">
        <f>ROUND(I115*H115,2)</f>
        <v>0</v>
      </c>
      <c r="K115" s="294" t="s">
        <v>196</v>
      </c>
      <c r="L115" s="299"/>
      <c r="M115" s="300" t="s">
        <v>19</v>
      </c>
      <c r="N115" s="301" t="s">
        <v>43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197</v>
      </c>
      <c r="AT115" s="228" t="s">
        <v>450</v>
      </c>
      <c r="AU115" s="228" t="s">
        <v>80</v>
      </c>
      <c r="AY115" s="20" t="s">
        <v>177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80</v>
      </c>
      <c r="BK115" s="229">
        <f>ROUND(I115*H115,2)</f>
        <v>0</v>
      </c>
      <c r="BL115" s="20" t="s">
        <v>184</v>
      </c>
      <c r="BM115" s="228" t="s">
        <v>197</v>
      </c>
    </row>
    <row r="116" s="2" customFormat="1">
      <c r="A116" s="41"/>
      <c r="B116" s="42"/>
      <c r="C116" s="43"/>
      <c r="D116" s="230" t="s">
        <v>186</v>
      </c>
      <c r="E116" s="43"/>
      <c r="F116" s="231" t="s">
        <v>1979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186</v>
      </c>
      <c r="AU116" s="20" t="s">
        <v>80</v>
      </c>
    </row>
    <row r="117" s="2" customFormat="1">
      <c r="A117" s="41"/>
      <c r="B117" s="42"/>
      <c r="C117" s="292" t="s">
        <v>201</v>
      </c>
      <c r="D117" s="292" t="s">
        <v>450</v>
      </c>
      <c r="E117" s="293" t="s">
        <v>1980</v>
      </c>
      <c r="F117" s="294" t="s">
        <v>1981</v>
      </c>
      <c r="G117" s="295" t="s">
        <v>345</v>
      </c>
      <c r="H117" s="296">
        <v>90</v>
      </c>
      <c r="I117" s="297"/>
      <c r="J117" s="298">
        <f>ROUND(I117*H117,2)</f>
        <v>0</v>
      </c>
      <c r="K117" s="294" t="s">
        <v>196</v>
      </c>
      <c r="L117" s="299"/>
      <c r="M117" s="300" t="s">
        <v>19</v>
      </c>
      <c r="N117" s="301" t="s">
        <v>43</v>
      </c>
      <c r="O117" s="87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8" t="s">
        <v>197</v>
      </c>
      <c r="AT117" s="228" t="s">
        <v>450</v>
      </c>
      <c r="AU117" s="228" t="s">
        <v>80</v>
      </c>
      <c r="AY117" s="20" t="s">
        <v>177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0" t="s">
        <v>80</v>
      </c>
      <c r="BK117" s="229">
        <f>ROUND(I117*H117,2)</f>
        <v>0</v>
      </c>
      <c r="BL117" s="20" t="s">
        <v>184</v>
      </c>
      <c r="BM117" s="228" t="s">
        <v>200</v>
      </c>
    </row>
    <row r="118" s="2" customFormat="1">
      <c r="A118" s="41"/>
      <c r="B118" s="42"/>
      <c r="C118" s="43"/>
      <c r="D118" s="230" t="s">
        <v>186</v>
      </c>
      <c r="E118" s="43"/>
      <c r="F118" s="231" t="s">
        <v>1981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186</v>
      </c>
      <c r="AU118" s="20" t="s">
        <v>80</v>
      </c>
    </row>
    <row r="119" s="2" customFormat="1">
      <c r="A119" s="41"/>
      <c r="B119" s="42"/>
      <c r="C119" s="292" t="s">
        <v>206</v>
      </c>
      <c r="D119" s="292" t="s">
        <v>450</v>
      </c>
      <c r="E119" s="293" t="s">
        <v>1982</v>
      </c>
      <c r="F119" s="294" t="s">
        <v>1983</v>
      </c>
      <c r="G119" s="295" t="s">
        <v>345</v>
      </c>
      <c r="H119" s="296">
        <v>565</v>
      </c>
      <c r="I119" s="297"/>
      <c r="J119" s="298">
        <f>ROUND(I119*H119,2)</f>
        <v>0</v>
      </c>
      <c r="K119" s="294" t="s">
        <v>196</v>
      </c>
      <c r="L119" s="299"/>
      <c r="M119" s="300" t="s">
        <v>19</v>
      </c>
      <c r="N119" s="301" t="s">
        <v>43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197</v>
      </c>
      <c r="AT119" s="228" t="s">
        <v>450</v>
      </c>
      <c r="AU119" s="228" t="s">
        <v>80</v>
      </c>
      <c r="AY119" s="20" t="s">
        <v>177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80</v>
      </c>
      <c r="BK119" s="229">
        <f>ROUND(I119*H119,2)</f>
        <v>0</v>
      </c>
      <c r="BL119" s="20" t="s">
        <v>184</v>
      </c>
      <c r="BM119" s="228" t="s">
        <v>234</v>
      </c>
    </row>
    <row r="120" s="2" customFormat="1">
      <c r="A120" s="41"/>
      <c r="B120" s="42"/>
      <c r="C120" s="43"/>
      <c r="D120" s="230" t="s">
        <v>186</v>
      </c>
      <c r="E120" s="43"/>
      <c r="F120" s="231" t="s">
        <v>1983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186</v>
      </c>
      <c r="AU120" s="20" t="s">
        <v>80</v>
      </c>
    </row>
    <row r="121" s="2" customFormat="1">
      <c r="A121" s="41"/>
      <c r="B121" s="42"/>
      <c r="C121" s="292" t="s">
        <v>211</v>
      </c>
      <c r="D121" s="292" t="s">
        <v>450</v>
      </c>
      <c r="E121" s="293" t="s">
        <v>1984</v>
      </c>
      <c r="F121" s="294" t="s">
        <v>1985</v>
      </c>
      <c r="G121" s="295" t="s">
        <v>345</v>
      </c>
      <c r="H121" s="296">
        <v>440</v>
      </c>
      <c r="I121" s="297"/>
      <c r="J121" s="298">
        <f>ROUND(I121*H121,2)</f>
        <v>0</v>
      </c>
      <c r="K121" s="294" t="s">
        <v>196</v>
      </c>
      <c r="L121" s="299"/>
      <c r="M121" s="300" t="s">
        <v>19</v>
      </c>
      <c r="N121" s="301" t="s">
        <v>43</v>
      </c>
      <c r="O121" s="87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197</v>
      </c>
      <c r="AT121" s="228" t="s">
        <v>450</v>
      </c>
      <c r="AU121" s="228" t="s">
        <v>80</v>
      </c>
      <c r="AY121" s="20" t="s">
        <v>177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0" t="s">
        <v>80</v>
      </c>
      <c r="BK121" s="229">
        <f>ROUND(I121*H121,2)</f>
        <v>0</v>
      </c>
      <c r="BL121" s="20" t="s">
        <v>184</v>
      </c>
      <c r="BM121" s="228" t="s">
        <v>214</v>
      </c>
    </row>
    <row r="122" s="2" customFormat="1">
      <c r="A122" s="41"/>
      <c r="B122" s="42"/>
      <c r="C122" s="43"/>
      <c r="D122" s="230" t="s">
        <v>186</v>
      </c>
      <c r="E122" s="43"/>
      <c r="F122" s="231" t="s">
        <v>1985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186</v>
      </c>
      <c r="AU122" s="20" t="s">
        <v>80</v>
      </c>
    </row>
    <row r="123" s="2" customFormat="1">
      <c r="A123" s="41"/>
      <c r="B123" s="42"/>
      <c r="C123" s="292" t="s">
        <v>197</v>
      </c>
      <c r="D123" s="292" t="s">
        <v>450</v>
      </c>
      <c r="E123" s="293" t="s">
        <v>1986</v>
      </c>
      <c r="F123" s="294" t="s">
        <v>1987</v>
      </c>
      <c r="G123" s="295" t="s">
        <v>345</v>
      </c>
      <c r="H123" s="296">
        <v>160</v>
      </c>
      <c r="I123" s="297"/>
      <c r="J123" s="298">
        <f>ROUND(I123*H123,2)</f>
        <v>0</v>
      </c>
      <c r="K123" s="294" t="s">
        <v>196</v>
      </c>
      <c r="L123" s="299"/>
      <c r="M123" s="300" t="s">
        <v>19</v>
      </c>
      <c r="N123" s="301" t="s">
        <v>43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197</v>
      </c>
      <c r="AT123" s="228" t="s">
        <v>450</v>
      </c>
      <c r="AU123" s="228" t="s">
        <v>80</v>
      </c>
      <c r="AY123" s="20" t="s">
        <v>177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80</v>
      </c>
      <c r="BK123" s="229">
        <f>ROUND(I123*H123,2)</f>
        <v>0</v>
      </c>
      <c r="BL123" s="20" t="s">
        <v>184</v>
      </c>
      <c r="BM123" s="228" t="s">
        <v>217</v>
      </c>
    </row>
    <row r="124" s="2" customFormat="1">
      <c r="A124" s="41"/>
      <c r="B124" s="42"/>
      <c r="C124" s="43"/>
      <c r="D124" s="230" t="s">
        <v>186</v>
      </c>
      <c r="E124" s="43"/>
      <c r="F124" s="231" t="s">
        <v>1987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186</v>
      </c>
      <c r="AU124" s="20" t="s">
        <v>80</v>
      </c>
    </row>
    <row r="125" s="2" customFormat="1" ht="16.5" customHeight="1">
      <c r="A125" s="41"/>
      <c r="B125" s="42"/>
      <c r="C125" s="292" t="s">
        <v>219</v>
      </c>
      <c r="D125" s="292" t="s">
        <v>450</v>
      </c>
      <c r="E125" s="293" t="s">
        <v>1988</v>
      </c>
      <c r="F125" s="294" t="s">
        <v>1989</v>
      </c>
      <c r="G125" s="295" t="s">
        <v>345</v>
      </c>
      <c r="H125" s="296">
        <v>45</v>
      </c>
      <c r="I125" s="297"/>
      <c r="J125" s="298">
        <f>ROUND(I125*H125,2)</f>
        <v>0</v>
      </c>
      <c r="K125" s="294" t="s">
        <v>196</v>
      </c>
      <c r="L125" s="299"/>
      <c r="M125" s="300" t="s">
        <v>19</v>
      </c>
      <c r="N125" s="301" t="s">
        <v>43</v>
      </c>
      <c r="O125" s="87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197</v>
      </c>
      <c r="AT125" s="228" t="s">
        <v>450</v>
      </c>
      <c r="AU125" s="228" t="s">
        <v>80</v>
      </c>
      <c r="AY125" s="20" t="s">
        <v>177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80</v>
      </c>
      <c r="BK125" s="229">
        <f>ROUND(I125*H125,2)</f>
        <v>0</v>
      </c>
      <c r="BL125" s="20" t="s">
        <v>184</v>
      </c>
      <c r="BM125" s="228" t="s">
        <v>223</v>
      </c>
    </row>
    <row r="126" s="2" customFormat="1">
      <c r="A126" s="41"/>
      <c r="B126" s="42"/>
      <c r="C126" s="43"/>
      <c r="D126" s="230" t="s">
        <v>186</v>
      </c>
      <c r="E126" s="43"/>
      <c r="F126" s="231" t="s">
        <v>1989</v>
      </c>
      <c r="G126" s="43"/>
      <c r="H126" s="43"/>
      <c r="I126" s="232"/>
      <c r="J126" s="43"/>
      <c r="K126" s="43"/>
      <c r="L126" s="47"/>
      <c r="M126" s="233"/>
      <c r="N126" s="23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186</v>
      </c>
      <c r="AU126" s="20" t="s">
        <v>80</v>
      </c>
    </row>
    <row r="127" s="2" customFormat="1" ht="16.5" customHeight="1">
      <c r="A127" s="41"/>
      <c r="B127" s="42"/>
      <c r="C127" s="292" t="s">
        <v>200</v>
      </c>
      <c r="D127" s="292" t="s">
        <v>450</v>
      </c>
      <c r="E127" s="293" t="s">
        <v>1990</v>
      </c>
      <c r="F127" s="294" t="s">
        <v>1991</v>
      </c>
      <c r="G127" s="295" t="s">
        <v>345</v>
      </c>
      <c r="H127" s="296">
        <v>4</v>
      </c>
      <c r="I127" s="297"/>
      <c r="J127" s="298">
        <f>ROUND(I127*H127,2)</f>
        <v>0</v>
      </c>
      <c r="K127" s="294" t="s">
        <v>196</v>
      </c>
      <c r="L127" s="299"/>
      <c r="M127" s="300" t="s">
        <v>19</v>
      </c>
      <c r="N127" s="301" t="s">
        <v>43</v>
      </c>
      <c r="O127" s="87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197</v>
      </c>
      <c r="AT127" s="228" t="s">
        <v>450</v>
      </c>
      <c r="AU127" s="228" t="s">
        <v>80</v>
      </c>
      <c r="AY127" s="20" t="s">
        <v>177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0" t="s">
        <v>80</v>
      </c>
      <c r="BK127" s="229">
        <f>ROUND(I127*H127,2)</f>
        <v>0</v>
      </c>
      <c r="BL127" s="20" t="s">
        <v>184</v>
      </c>
      <c r="BM127" s="228" t="s">
        <v>227</v>
      </c>
    </row>
    <row r="128" s="2" customFormat="1">
      <c r="A128" s="41"/>
      <c r="B128" s="42"/>
      <c r="C128" s="43"/>
      <c r="D128" s="230" t="s">
        <v>186</v>
      </c>
      <c r="E128" s="43"/>
      <c r="F128" s="231" t="s">
        <v>1991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186</v>
      </c>
      <c r="AU128" s="20" t="s">
        <v>80</v>
      </c>
    </row>
    <row r="129" s="2" customFormat="1" ht="16.5" customHeight="1">
      <c r="A129" s="41"/>
      <c r="B129" s="42"/>
      <c r="C129" s="292" t="s">
        <v>229</v>
      </c>
      <c r="D129" s="292" t="s">
        <v>450</v>
      </c>
      <c r="E129" s="293" t="s">
        <v>1992</v>
      </c>
      <c r="F129" s="294" t="s">
        <v>1993</v>
      </c>
      <c r="G129" s="295" t="s">
        <v>195</v>
      </c>
      <c r="H129" s="296">
        <v>1</v>
      </c>
      <c r="I129" s="297"/>
      <c r="J129" s="298">
        <f>ROUND(I129*H129,2)</f>
        <v>0</v>
      </c>
      <c r="K129" s="294" t="s">
        <v>196</v>
      </c>
      <c r="L129" s="299"/>
      <c r="M129" s="300" t="s">
        <v>19</v>
      </c>
      <c r="N129" s="301" t="s">
        <v>43</v>
      </c>
      <c r="O129" s="87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197</v>
      </c>
      <c r="AT129" s="228" t="s">
        <v>450</v>
      </c>
      <c r="AU129" s="228" t="s">
        <v>80</v>
      </c>
      <c r="AY129" s="20" t="s">
        <v>177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0" t="s">
        <v>80</v>
      </c>
      <c r="BK129" s="229">
        <f>ROUND(I129*H129,2)</f>
        <v>0</v>
      </c>
      <c r="BL129" s="20" t="s">
        <v>184</v>
      </c>
      <c r="BM129" s="228" t="s">
        <v>232</v>
      </c>
    </row>
    <row r="130" s="2" customFormat="1">
      <c r="A130" s="41"/>
      <c r="B130" s="42"/>
      <c r="C130" s="43"/>
      <c r="D130" s="230" t="s">
        <v>186</v>
      </c>
      <c r="E130" s="43"/>
      <c r="F130" s="231" t="s">
        <v>1993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186</v>
      </c>
      <c r="AU130" s="20" t="s">
        <v>80</v>
      </c>
    </row>
    <row r="131" s="12" customFormat="1" ht="25.92" customHeight="1">
      <c r="A131" s="12"/>
      <c r="B131" s="201"/>
      <c r="C131" s="202"/>
      <c r="D131" s="203" t="s">
        <v>71</v>
      </c>
      <c r="E131" s="204" t="s">
        <v>439</v>
      </c>
      <c r="F131" s="204" t="s">
        <v>1994</v>
      </c>
      <c r="G131" s="202"/>
      <c r="H131" s="202"/>
      <c r="I131" s="205"/>
      <c r="J131" s="206">
        <f>BK131</f>
        <v>0</v>
      </c>
      <c r="K131" s="202"/>
      <c r="L131" s="207"/>
      <c r="M131" s="208"/>
      <c r="N131" s="209"/>
      <c r="O131" s="209"/>
      <c r="P131" s="210">
        <f>SUM(P132:P135)</f>
        <v>0</v>
      </c>
      <c r="Q131" s="209"/>
      <c r="R131" s="210">
        <f>SUM(R132:R135)</f>
        <v>0</v>
      </c>
      <c r="S131" s="209"/>
      <c r="T131" s="211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80</v>
      </c>
      <c r="AT131" s="213" t="s">
        <v>71</v>
      </c>
      <c r="AU131" s="213" t="s">
        <v>72</v>
      </c>
      <c r="AY131" s="212" t="s">
        <v>177</v>
      </c>
      <c r="BK131" s="214">
        <f>SUM(BK132:BK135)</f>
        <v>0</v>
      </c>
    </row>
    <row r="132" s="2" customFormat="1" ht="16.5" customHeight="1">
      <c r="A132" s="41"/>
      <c r="B132" s="42"/>
      <c r="C132" s="292" t="s">
        <v>234</v>
      </c>
      <c r="D132" s="292" t="s">
        <v>450</v>
      </c>
      <c r="E132" s="293" t="s">
        <v>1995</v>
      </c>
      <c r="F132" s="294" t="s">
        <v>1996</v>
      </c>
      <c r="G132" s="295" t="s">
        <v>195</v>
      </c>
      <c r="H132" s="296">
        <v>86</v>
      </c>
      <c r="I132" s="297"/>
      <c r="J132" s="298">
        <f>ROUND(I132*H132,2)</f>
        <v>0</v>
      </c>
      <c r="K132" s="294" t="s">
        <v>196</v>
      </c>
      <c r="L132" s="299"/>
      <c r="M132" s="300" t="s">
        <v>19</v>
      </c>
      <c r="N132" s="301" t="s">
        <v>43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197</v>
      </c>
      <c r="AT132" s="228" t="s">
        <v>450</v>
      </c>
      <c r="AU132" s="228" t="s">
        <v>80</v>
      </c>
      <c r="AY132" s="20" t="s">
        <v>177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80</v>
      </c>
      <c r="BK132" s="229">
        <f>ROUND(I132*H132,2)</f>
        <v>0</v>
      </c>
      <c r="BL132" s="20" t="s">
        <v>184</v>
      </c>
      <c r="BM132" s="228" t="s">
        <v>237</v>
      </c>
    </row>
    <row r="133" s="2" customFormat="1">
      <c r="A133" s="41"/>
      <c r="B133" s="42"/>
      <c r="C133" s="43"/>
      <c r="D133" s="230" t="s">
        <v>186</v>
      </c>
      <c r="E133" s="43"/>
      <c r="F133" s="231" t="s">
        <v>1996</v>
      </c>
      <c r="G133" s="43"/>
      <c r="H133" s="43"/>
      <c r="I133" s="232"/>
      <c r="J133" s="43"/>
      <c r="K133" s="43"/>
      <c r="L133" s="47"/>
      <c r="M133" s="233"/>
      <c r="N133" s="23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186</v>
      </c>
      <c r="AU133" s="20" t="s">
        <v>80</v>
      </c>
    </row>
    <row r="134" s="2" customFormat="1" ht="16.5" customHeight="1">
      <c r="A134" s="41"/>
      <c r="B134" s="42"/>
      <c r="C134" s="292" t="s">
        <v>241</v>
      </c>
      <c r="D134" s="292" t="s">
        <v>450</v>
      </c>
      <c r="E134" s="293" t="s">
        <v>1997</v>
      </c>
      <c r="F134" s="294" t="s">
        <v>1998</v>
      </c>
      <c r="G134" s="295" t="s">
        <v>195</v>
      </c>
      <c r="H134" s="296">
        <v>10</v>
      </c>
      <c r="I134" s="297"/>
      <c r="J134" s="298">
        <f>ROUND(I134*H134,2)</f>
        <v>0</v>
      </c>
      <c r="K134" s="294" t="s">
        <v>196</v>
      </c>
      <c r="L134" s="299"/>
      <c r="M134" s="300" t="s">
        <v>19</v>
      </c>
      <c r="N134" s="301" t="s">
        <v>43</v>
      </c>
      <c r="O134" s="87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8" t="s">
        <v>197</v>
      </c>
      <c r="AT134" s="228" t="s">
        <v>450</v>
      </c>
      <c r="AU134" s="228" t="s">
        <v>80</v>
      </c>
      <c r="AY134" s="20" t="s">
        <v>177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0" t="s">
        <v>80</v>
      </c>
      <c r="BK134" s="229">
        <f>ROUND(I134*H134,2)</f>
        <v>0</v>
      </c>
      <c r="BL134" s="20" t="s">
        <v>184</v>
      </c>
      <c r="BM134" s="228" t="s">
        <v>244</v>
      </c>
    </row>
    <row r="135" s="2" customFormat="1">
      <c r="A135" s="41"/>
      <c r="B135" s="42"/>
      <c r="C135" s="43"/>
      <c r="D135" s="230" t="s">
        <v>186</v>
      </c>
      <c r="E135" s="43"/>
      <c r="F135" s="231" t="s">
        <v>1998</v>
      </c>
      <c r="G135" s="43"/>
      <c r="H135" s="43"/>
      <c r="I135" s="232"/>
      <c r="J135" s="43"/>
      <c r="K135" s="43"/>
      <c r="L135" s="47"/>
      <c r="M135" s="233"/>
      <c r="N135" s="23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186</v>
      </c>
      <c r="AU135" s="20" t="s">
        <v>80</v>
      </c>
    </row>
    <row r="136" s="12" customFormat="1" ht="25.92" customHeight="1">
      <c r="A136" s="12"/>
      <c r="B136" s="201"/>
      <c r="C136" s="202"/>
      <c r="D136" s="203" t="s">
        <v>71</v>
      </c>
      <c r="E136" s="204" t="s">
        <v>536</v>
      </c>
      <c r="F136" s="204" t="s">
        <v>1999</v>
      </c>
      <c r="G136" s="202"/>
      <c r="H136" s="202"/>
      <c r="I136" s="205"/>
      <c r="J136" s="206">
        <f>BK136</f>
        <v>0</v>
      </c>
      <c r="K136" s="202"/>
      <c r="L136" s="207"/>
      <c r="M136" s="208"/>
      <c r="N136" s="209"/>
      <c r="O136" s="209"/>
      <c r="P136" s="210">
        <f>SUM(P137:P180)</f>
        <v>0</v>
      </c>
      <c r="Q136" s="209"/>
      <c r="R136" s="210">
        <f>SUM(R137:R180)</f>
        <v>0</v>
      </c>
      <c r="S136" s="209"/>
      <c r="T136" s="211">
        <f>SUM(T137:T180)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80</v>
      </c>
      <c r="AT136" s="213" t="s">
        <v>71</v>
      </c>
      <c r="AU136" s="213" t="s">
        <v>72</v>
      </c>
      <c r="AY136" s="212" t="s">
        <v>177</v>
      </c>
      <c r="BK136" s="214">
        <f>SUM(BK137:BK180)</f>
        <v>0</v>
      </c>
    </row>
    <row r="137" s="2" customFormat="1" ht="16.5" customHeight="1">
      <c r="A137" s="41"/>
      <c r="B137" s="42"/>
      <c r="C137" s="292" t="s">
        <v>214</v>
      </c>
      <c r="D137" s="292" t="s">
        <v>450</v>
      </c>
      <c r="E137" s="293" t="s">
        <v>2000</v>
      </c>
      <c r="F137" s="294" t="s">
        <v>2001</v>
      </c>
      <c r="G137" s="295" t="s">
        <v>195</v>
      </c>
      <c r="H137" s="296">
        <v>14</v>
      </c>
      <c r="I137" s="297"/>
      <c r="J137" s="298">
        <f>ROUND(I137*H137,2)</f>
        <v>0</v>
      </c>
      <c r="K137" s="294" t="s">
        <v>196</v>
      </c>
      <c r="L137" s="299"/>
      <c r="M137" s="300" t="s">
        <v>19</v>
      </c>
      <c r="N137" s="301" t="s">
        <v>43</v>
      </c>
      <c r="O137" s="87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197</v>
      </c>
      <c r="AT137" s="228" t="s">
        <v>450</v>
      </c>
      <c r="AU137" s="228" t="s">
        <v>80</v>
      </c>
      <c r="AY137" s="20" t="s">
        <v>177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0" t="s">
        <v>80</v>
      </c>
      <c r="BK137" s="229">
        <f>ROUND(I137*H137,2)</f>
        <v>0</v>
      </c>
      <c r="BL137" s="20" t="s">
        <v>184</v>
      </c>
      <c r="BM137" s="228" t="s">
        <v>327</v>
      </c>
    </row>
    <row r="138" s="2" customFormat="1">
      <c r="A138" s="41"/>
      <c r="B138" s="42"/>
      <c r="C138" s="43"/>
      <c r="D138" s="230" t="s">
        <v>186</v>
      </c>
      <c r="E138" s="43"/>
      <c r="F138" s="231" t="s">
        <v>2001</v>
      </c>
      <c r="G138" s="43"/>
      <c r="H138" s="43"/>
      <c r="I138" s="232"/>
      <c r="J138" s="43"/>
      <c r="K138" s="43"/>
      <c r="L138" s="47"/>
      <c r="M138" s="233"/>
      <c r="N138" s="23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186</v>
      </c>
      <c r="AU138" s="20" t="s">
        <v>80</v>
      </c>
    </row>
    <row r="139" s="2" customFormat="1" ht="16.5" customHeight="1">
      <c r="A139" s="41"/>
      <c r="B139" s="42"/>
      <c r="C139" s="292" t="s">
        <v>8</v>
      </c>
      <c r="D139" s="292" t="s">
        <v>450</v>
      </c>
      <c r="E139" s="293" t="s">
        <v>2002</v>
      </c>
      <c r="F139" s="294" t="s">
        <v>2003</v>
      </c>
      <c r="G139" s="295" t="s">
        <v>195</v>
      </c>
      <c r="H139" s="296">
        <v>14</v>
      </c>
      <c r="I139" s="297"/>
      <c r="J139" s="298">
        <f>ROUND(I139*H139,2)</f>
        <v>0</v>
      </c>
      <c r="K139" s="294" t="s">
        <v>196</v>
      </c>
      <c r="L139" s="299"/>
      <c r="M139" s="300" t="s">
        <v>19</v>
      </c>
      <c r="N139" s="301" t="s">
        <v>43</v>
      </c>
      <c r="O139" s="87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197</v>
      </c>
      <c r="AT139" s="228" t="s">
        <v>450</v>
      </c>
      <c r="AU139" s="228" t="s">
        <v>80</v>
      </c>
      <c r="AY139" s="20" t="s">
        <v>177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0" t="s">
        <v>80</v>
      </c>
      <c r="BK139" s="229">
        <f>ROUND(I139*H139,2)</f>
        <v>0</v>
      </c>
      <c r="BL139" s="20" t="s">
        <v>184</v>
      </c>
      <c r="BM139" s="228" t="s">
        <v>337</v>
      </c>
    </row>
    <row r="140" s="2" customFormat="1">
      <c r="A140" s="41"/>
      <c r="B140" s="42"/>
      <c r="C140" s="43"/>
      <c r="D140" s="230" t="s">
        <v>186</v>
      </c>
      <c r="E140" s="43"/>
      <c r="F140" s="231" t="s">
        <v>2003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186</v>
      </c>
      <c r="AU140" s="20" t="s">
        <v>80</v>
      </c>
    </row>
    <row r="141" s="2" customFormat="1" ht="16.5" customHeight="1">
      <c r="A141" s="41"/>
      <c r="B141" s="42"/>
      <c r="C141" s="292" t="s">
        <v>217</v>
      </c>
      <c r="D141" s="292" t="s">
        <v>450</v>
      </c>
      <c r="E141" s="293" t="s">
        <v>2004</v>
      </c>
      <c r="F141" s="294" t="s">
        <v>2005</v>
      </c>
      <c r="G141" s="295" t="s">
        <v>195</v>
      </c>
      <c r="H141" s="296">
        <v>14</v>
      </c>
      <c r="I141" s="297"/>
      <c r="J141" s="298">
        <f>ROUND(I141*H141,2)</f>
        <v>0</v>
      </c>
      <c r="K141" s="294" t="s">
        <v>196</v>
      </c>
      <c r="L141" s="299"/>
      <c r="M141" s="300" t="s">
        <v>19</v>
      </c>
      <c r="N141" s="301" t="s">
        <v>43</v>
      </c>
      <c r="O141" s="87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8" t="s">
        <v>197</v>
      </c>
      <c r="AT141" s="228" t="s">
        <v>450</v>
      </c>
      <c r="AU141" s="228" t="s">
        <v>80</v>
      </c>
      <c r="AY141" s="20" t="s">
        <v>177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0" t="s">
        <v>80</v>
      </c>
      <c r="BK141" s="229">
        <f>ROUND(I141*H141,2)</f>
        <v>0</v>
      </c>
      <c r="BL141" s="20" t="s">
        <v>184</v>
      </c>
      <c r="BM141" s="228" t="s">
        <v>348</v>
      </c>
    </row>
    <row r="142" s="2" customFormat="1">
      <c r="A142" s="41"/>
      <c r="B142" s="42"/>
      <c r="C142" s="43"/>
      <c r="D142" s="230" t="s">
        <v>186</v>
      </c>
      <c r="E142" s="43"/>
      <c r="F142" s="231" t="s">
        <v>2005</v>
      </c>
      <c r="G142" s="43"/>
      <c r="H142" s="43"/>
      <c r="I142" s="232"/>
      <c r="J142" s="43"/>
      <c r="K142" s="43"/>
      <c r="L142" s="47"/>
      <c r="M142" s="233"/>
      <c r="N142" s="23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186</v>
      </c>
      <c r="AU142" s="20" t="s">
        <v>80</v>
      </c>
    </row>
    <row r="143" s="2" customFormat="1" ht="16.5" customHeight="1">
      <c r="A143" s="41"/>
      <c r="B143" s="42"/>
      <c r="C143" s="292" t="s">
        <v>265</v>
      </c>
      <c r="D143" s="292" t="s">
        <v>450</v>
      </c>
      <c r="E143" s="293" t="s">
        <v>2006</v>
      </c>
      <c r="F143" s="294" t="s">
        <v>2007</v>
      </c>
      <c r="G143" s="295" t="s">
        <v>195</v>
      </c>
      <c r="H143" s="296">
        <v>3</v>
      </c>
      <c r="I143" s="297"/>
      <c r="J143" s="298">
        <f>ROUND(I143*H143,2)</f>
        <v>0</v>
      </c>
      <c r="K143" s="294" t="s">
        <v>196</v>
      </c>
      <c r="L143" s="299"/>
      <c r="M143" s="300" t="s">
        <v>19</v>
      </c>
      <c r="N143" s="301" t="s">
        <v>43</v>
      </c>
      <c r="O143" s="87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197</v>
      </c>
      <c r="AT143" s="228" t="s">
        <v>450</v>
      </c>
      <c r="AU143" s="228" t="s">
        <v>80</v>
      </c>
      <c r="AY143" s="20" t="s">
        <v>177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0" t="s">
        <v>80</v>
      </c>
      <c r="BK143" s="229">
        <f>ROUND(I143*H143,2)</f>
        <v>0</v>
      </c>
      <c r="BL143" s="20" t="s">
        <v>184</v>
      </c>
      <c r="BM143" s="228" t="s">
        <v>358</v>
      </c>
    </row>
    <row r="144" s="2" customFormat="1">
      <c r="A144" s="41"/>
      <c r="B144" s="42"/>
      <c r="C144" s="43"/>
      <c r="D144" s="230" t="s">
        <v>186</v>
      </c>
      <c r="E144" s="43"/>
      <c r="F144" s="231" t="s">
        <v>2007</v>
      </c>
      <c r="G144" s="43"/>
      <c r="H144" s="43"/>
      <c r="I144" s="232"/>
      <c r="J144" s="43"/>
      <c r="K144" s="43"/>
      <c r="L144" s="47"/>
      <c r="M144" s="233"/>
      <c r="N144" s="23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186</v>
      </c>
      <c r="AU144" s="20" t="s">
        <v>80</v>
      </c>
    </row>
    <row r="145" s="2" customFormat="1" ht="16.5" customHeight="1">
      <c r="A145" s="41"/>
      <c r="B145" s="42"/>
      <c r="C145" s="292" t="s">
        <v>223</v>
      </c>
      <c r="D145" s="292" t="s">
        <v>450</v>
      </c>
      <c r="E145" s="293" t="s">
        <v>2002</v>
      </c>
      <c r="F145" s="294" t="s">
        <v>2003</v>
      </c>
      <c r="G145" s="295" t="s">
        <v>195</v>
      </c>
      <c r="H145" s="296">
        <v>3</v>
      </c>
      <c r="I145" s="297"/>
      <c r="J145" s="298">
        <f>ROUND(I145*H145,2)</f>
        <v>0</v>
      </c>
      <c r="K145" s="294" t="s">
        <v>196</v>
      </c>
      <c r="L145" s="299"/>
      <c r="M145" s="300" t="s">
        <v>19</v>
      </c>
      <c r="N145" s="301" t="s">
        <v>43</v>
      </c>
      <c r="O145" s="87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197</v>
      </c>
      <c r="AT145" s="228" t="s">
        <v>450</v>
      </c>
      <c r="AU145" s="228" t="s">
        <v>80</v>
      </c>
      <c r="AY145" s="20" t="s">
        <v>177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0" t="s">
        <v>80</v>
      </c>
      <c r="BK145" s="229">
        <f>ROUND(I145*H145,2)</f>
        <v>0</v>
      </c>
      <c r="BL145" s="20" t="s">
        <v>184</v>
      </c>
      <c r="BM145" s="228" t="s">
        <v>368</v>
      </c>
    </row>
    <row r="146" s="2" customFormat="1">
      <c r="A146" s="41"/>
      <c r="B146" s="42"/>
      <c r="C146" s="43"/>
      <c r="D146" s="230" t="s">
        <v>186</v>
      </c>
      <c r="E146" s="43"/>
      <c r="F146" s="231" t="s">
        <v>2003</v>
      </c>
      <c r="G146" s="43"/>
      <c r="H146" s="43"/>
      <c r="I146" s="232"/>
      <c r="J146" s="43"/>
      <c r="K146" s="43"/>
      <c r="L146" s="47"/>
      <c r="M146" s="233"/>
      <c r="N146" s="23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186</v>
      </c>
      <c r="AU146" s="20" t="s">
        <v>80</v>
      </c>
    </row>
    <row r="147" s="2" customFormat="1" ht="16.5" customHeight="1">
      <c r="A147" s="41"/>
      <c r="B147" s="42"/>
      <c r="C147" s="292" t="s">
        <v>275</v>
      </c>
      <c r="D147" s="292" t="s">
        <v>450</v>
      </c>
      <c r="E147" s="293" t="s">
        <v>2004</v>
      </c>
      <c r="F147" s="294" t="s">
        <v>2005</v>
      </c>
      <c r="G147" s="295" t="s">
        <v>195</v>
      </c>
      <c r="H147" s="296">
        <v>3</v>
      </c>
      <c r="I147" s="297"/>
      <c r="J147" s="298">
        <f>ROUND(I147*H147,2)</f>
        <v>0</v>
      </c>
      <c r="K147" s="294" t="s">
        <v>196</v>
      </c>
      <c r="L147" s="299"/>
      <c r="M147" s="300" t="s">
        <v>19</v>
      </c>
      <c r="N147" s="301" t="s">
        <v>43</v>
      </c>
      <c r="O147" s="87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8" t="s">
        <v>197</v>
      </c>
      <c r="AT147" s="228" t="s">
        <v>450</v>
      </c>
      <c r="AU147" s="228" t="s">
        <v>80</v>
      </c>
      <c r="AY147" s="20" t="s">
        <v>177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0" t="s">
        <v>80</v>
      </c>
      <c r="BK147" s="229">
        <f>ROUND(I147*H147,2)</f>
        <v>0</v>
      </c>
      <c r="BL147" s="20" t="s">
        <v>184</v>
      </c>
      <c r="BM147" s="228" t="s">
        <v>318</v>
      </c>
    </row>
    <row r="148" s="2" customFormat="1">
      <c r="A148" s="41"/>
      <c r="B148" s="42"/>
      <c r="C148" s="43"/>
      <c r="D148" s="230" t="s">
        <v>186</v>
      </c>
      <c r="E148" s="43"/>
      <c r="F148" s="231" t="s">
        <v>2005</v>
      </c>
      <c r="G148" s="43"/>
      <c r="H148" s="43"/>
      <c r="I148" s="232"/>
      <c r="J148" s="43"/>
      <c r="K148" s="43"/>
      <c r="L148" s="47"/>
      <c r="M148" s="233"/>
      <c r="N148" s="23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186</v>
      </c>
      <c r="AU148" s="20" t="s">
        <v>80</v>
      </c>
    </row>
    <row r="149" s="2" customFormat="1" ht="16.5" customHeight="1">
      <c r="A149" s="41"/>
      <c r="B149" s="42"/>
      <c r="C149" s="292" t="s">
        <v>227</v>
      </c>
      <c r="D149" s="292" t="s">
        <v>450</v>
      </c>
      <c r="E149" s="293" t="s">
        <v>2008</v>
      </c>
      <c r="F149" s="294" t="s">
        <v>2009</v>
      </c>
      <c r="G149" s="295" t="s">
        <v>195</v>
      </c>
      <c r="H149" s="296">
        <v>5</v>
      </c>
      <c r="I149" s="297"/>
      <c r="J149" s="298">
        <f>ROUND(I149*H149,2)</f>
        <v>0</v>
      </c>
      <c r="K149" s="294" t="s">
        <v>196</v>
      </c>
      <c r="L149" s="299"/>
      <c r="M149" s="300" t="s">
        <v>19</v>
      </c>
      <c r="N149" s="301" t="s">
        <v>43</v>
      </c>
      <c r="O149" s="87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8" t="s">
        <v>197</v>
      </c>
      <c r="AT149" s="228" t="s">
        <v>450</v>
      </c>
      <c r="AU149" s="228" t="s">
        <v>80</v>
      </c>
      <c r="AY149" s="20" t="s">
        <v>177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0" t="s">
        <v>80</v>
      </c>
      <c r="BK149" s="229">
        <f>ROUND(I149*H149,2)</f>
        <v>0</v>
      </c>
      <c r="BL149" s="20" t="s">
        <v>184</v>
      </c>
      <c r="BM149" s="228" t="s">
        <v>386</v>
      </c>
    </row>
    <row r="150" s="2" customFormat="1">
      <c r="A150" s="41"/>
      <c r="B150" s="42"/>
      <c r="C150" s="43"/>
      <c r="D150" s="230" t="s">
        <v>186</v>
      </c>
      <c r="E150" s="43"/>
      <c r="F150" s="231" t="s">
        <v>2009</v>
      </c>
      <c r="G150" s="43"/>
      <c r="H150" s="43"/>
      <c r="I150" s="232"/>
      <c r="J150" s="43"/>
      <c r="K150" s="43"/>
      <c r="L150" s="47"/>
      <c r="M150" s="233"/>
      <c r="N150" s="23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186</v>
      </c>
      <c r="AU150" s="20" t="s">
        <v>80</v>
      </c>
    </row>
    <row r="151" s="2" customFormat="1" ht="16.5" customHeight="1">
      <c r="A151" s="41"/>
      <c r="B151" s="42"/>
      <c r="C151" s="292" t="s">
        <v>7</v>
      </c>
      <c r="D151" s="292" t="s">
        <v>450</v>
      </c>
      <c r="E151" s="293" t="s">
        <v>2010</v>
      </c>
      <c r="F151" s="294" t="s">
        <v>2003</v>
      </c>
      <c r="G151" s="295" t="s">
        <v>195</v>
      </c>
      <c r="H151" s="296">
        <v>5</v>
      </c>
      <c r="I151" s="297"/>
      <c r="J151" s="298">
        <f>ROUND(I151*H151,2)</f>
        <v>0</v>
      </c>
      <c r="K151" s="294" t="s">
        <v>196</v>
      </c>
      <c r="L151" s="299"/>
      <c r="M151" s="300" t="s">
        <v>19</v>
      </c>
      <c r="N151" s="301" t="s">
        <v>43</v>
      </c>
      <c r="O151" s="87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8" t="s">
        <v>197</v>
      </c>
      <c r="AT151" s="228" t="s">
        <v>450</v>
      </c>
      <c r="AU151" s="228" t="s">
        <v>80</v>
      </c>
      <c r="AY151" s="20" t="s">
        <v>177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20" t="s">
        <v>80</v>
      </c>
      <c r="BK151" s="229">
        <f>ROUND(I151*H151,2)</f>
        <v>0</v>
      </c>
      <c r="BL151" s="20" t="s">
        <v>184</v>
      </c>
      <c r="BM151" s="228" t="s">
        <v>397</v>
      </c>
    </row>
    <row r="152" s="2" customFormat="1">
      <c r="A152" s="41"/>
      <c r="B152" s="42"/>
      <c r="C152" s="43"/>
      <c r="D152" s="230" t="s">
        <v>186</v>
      </c>
      <c r="E152" s="43"/>
      <c r="F152" s="231" t="s">
        <v>2003</v>
      </c>
      <c r="G152" s="43"/>
      <c r="H152" s="43"/>
      <c r="I152" s="232"/>
      <c r="J152" s="43"/>
      <c r="K152" s="43"/>
      <c r="L152" s="47"/>
      <c r="M152" s="233"/>
      <c r="N152" s="23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186</v>
      </c>
      <c r="AU152" s="20" t="s">
        <v>80</v>
      </c>
    </row>
    <row r="153" s="2" customFormat="1" ht="16.5" customHeight="1">
      <c r="A153" s="41"/>
      <c r="B153" s="42"/>
      <c r="C153" s="292" t="s">
        <v>232</v>
      </c>
      <c r="D153" s="292" t="s">
        <v>450</v>
      </c>
      <c r="E153" s="293" t="s">
        <v>2004</v>
      </c>
      <c r="F153" s="294" t="s">
        <v>2005</v>
      </c>
      <c r="G153" s="295" t="s">
        <v>195</v>
      </c>
      <c r="H153" s="296">
        <v>5</v>
      </c>
      <c r="I153" s="297"/>
      <c r="J153" s="298">
        <f>ROUND(I153*H153,2)</f>
        <v>0</v>
      </c>
      <c r="K153" s="294" t="s">
        <v>196</v>
      </c>
      <c r="L153" s="299"/>
      <c r="M153" s="300" t="s">
        <v>19</v>
      </c>
      <c r="N153" s="301" t="s">
        <v>43</v>
      </c>
      <c r="O153" s="87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197</v>
      </c>
      <c r="AT153" s="228" t="s">
        <v>450</v>
      </c>
      <c r="AU153" s="228" t="s">
        <v>80</v>
      </c>
      <c r="AY153" s="20" t="s">
        <v>177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0" t="s">
        <v>80</v>
      </c>
      <c r="BK153" s="229">
        <f>ROUND(I153*H153,2)</f>
        <v>0</v>
      </c>
      <c r="BL153" s="20" t="s">
        <v>184</v>
      </c>
      <c r="BM153" s="228" t="s">
        <v>407</v>
      </c>
    </row>
    <row r="154" s="2" customFormat="1">
      <c r="A154" s="41"/>
      <c r="B154" s="42"/>
      <c r="C154" s="43"/>
      <c r="D154" s="230" t="s">
        <v>186</v>
      </c>
      <c r="E154" s="43"/>
      <c r="F154" s="231" t="s">
        <v>2005</v>
      </c>
      <c r="G154" s="43"/>
      <c r="H154" s="43"/>
      <c r="I154" s="232"/>
      <c r="J154" s="43"/>
      <c r="K154" s="43"/>
      <c r="L154" s="47"/>
      <c r="M154" s="233"/>
      <c r="N154" s="23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186</v>
      </c>
      <c r="AU154" s="20" t="s">
        <v>80</v>
      </c>
    </row>
    <row r="155" s="2" customFormat="1" ht="16.5" customHeight="1">
      <c r="A155" s="41"/>
      <c r="B155" s="42"/>
      <c r="C155" s="292" t="s">
        <v>295</v>
      </c>
      <c r="D155" s="292" t="s">
        <v>450</v>
      </c>
      <c r="E155" s="293" t="s">
        <v>2011</v>
      </c>
      <c r="F155" s="294" t="s">
        <v>2012</v>
      </c>
      <c r="G155" s="295" t="s">
        <v>195</v>
      </c>
      <c r="H155" s="296">
        <v>4</v>
      </c>
      <c r="I155" s="297"/>
      <c r="J155" s="298">
        <f>ROUND(I155*H155,2)</f>
        <v>0</v>
      </c>
      <c r="K155" s="294" t="s">
        <v>196</v>
      </c>
      <c r="L155" s="299"/>
      <c r="M155" s="300" t="s">
        <v>19</v>
      </c>
      <c r="N155" s="301" t="s">
        <v>43</v>
      </c>
      <c r="O155" s="87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197</v>
      </c>
      <c r="AT155" s="228" t="s">
        <v>450</v>
      </c>
      <c r="AU155" s="228" t="s">
        <v>80</v>
      </c>
      <c r="AY155" s="20" t="s">
        <v>177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0" t="s">
        <v>80</v>
      </c>
      <c r="BK155" s="229">
        <f>ROUND(I155*H155,2)</f>
        <v>0</v>
      </c>
      <c r="BL155" s="20" t="s">
        <v>184</v>
      </c>
      <c r="BM155" s="228" t="s">
        <v>418</v>
      </c>
    </row>
    <row r="156" s="2" customFormat="1">
      <c r="A156" s="41"/>
      <c r="B156" s="42"/>
      <c r="C156" s="43"/>
      <c r="D156" s="230" t="s">
        <v>186</v>
      </c>
      <c r="E156" s="43"/>
      <c r="F156" s="231" t="s">
        <v>2012</v>
      </c>
      <c r="G156" s="43"/>
      <c r="H156" s="43"/>
      <c r="I156" s="232"/>
      <c r="J156" s="43"/>
      <c r="K156" s="43"/>
      <c r="L156" s="47"/>
      <c r="M156" s="233"/>
      <c r="N156" s="23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186</v>
      </c>
      <c r="AU156" s="20" t="s">
        <v>80</v>
      </c>
    </row>
    <row r="157" s="2" customFormat="1" ht="16.5" customHeight="1">
      <c r="A157" s="41"/>
      <c r="B157" s="42"/>
      <c r="C157" s="292" t="s">
        <v>237</v>
      </c>
      <c r="D157" s="292" t="s">
        <v>450</v>
      </c>
      <c r="E157" s="293" t="s">
        <v>2002</v>
      </c>
      <c r="F157" s="294" t="s">
        <v>2003</v>
      </c>
      <c r="G157" s="295" t="s">
        <v>195</v>
      </c>
      <c r="H157" s="296">
        <v>4</v>
      </c>
      <c r="I157" s="297"/>
      <c r="J157" s="298">
        <f>ROUND(I157*H157,2)</f>
        <v>0</v>
      </c>
      <c r="K157" s="294" t="s">
        <v>196</v>
      </c>
      <c r="L157" s="299"/>
      <c r="M157" s="300" t="s">
        <v>19</v>
      </c>
      <c r="N157" s="301" t="s">
        <v>43</v>
      </c>
      <c r="O157" s="87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197</v>
      </c>
      <c r="AT157" s="228" t="s">
        <v>450</v>
      </c>
      <c r="AU157" s="228" t="s">
        <v>80</v>
      </c>
      <c r="AY157" s="20" t="s">
        <v>177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20" t="s">
        <v>80</v>
      </c>
      <c r="BK157" s="229">
        <f>ROUND(I157*H157,2)</f>
        <v>0</v>
      </c>
      <c r="BL157" s="20" t="s">
        <v>184</v>
      </c>
      <c r="BM157" s="228" t="s">
        <v>428</v>
      </c>
    </row>
    <row r="158" s="2" customFormat="1">
      <c r="A158" s="41"/>
      <c r="B158" s="42"/>
      <c r="C158" s="43"/>
      <c r="D158" s="230" t="s">
        <v>186</v>
      </c>
      <c r="E158" s="43"/>
      <c r="F158" s="231" t="s">
        <v>2003</v>
      </c>
      <c r="G158" s="43"/>
      <c r="H158" s="43"/>
      <c r="I158" s="232"/>
      <c r="J158" s="43"/>
      <c r="K158" s="43"/>
      <c r="L158" s="47"/>
      <c r="M158" s="233"/>
      <c r="N158" s="23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186</v>
      </c>
      <c r="AU158" s="20" t="s">
        <v>80</v>
      </c>
    </row>
    <row r="159" s="2" customFormat="1" ht="16.5" customHeight="1">
      <c r="A159" s="41"/>
      <c r="B159" s="42"/>
      <c r="C159" s="292" t="s">
        <v>306</v>
      </c>
      <c r="D159" s="292" t="s">
        <v>450</v>
      </c>
      <c r="E159" s="293" t="s">
        <v>2004</v>
      </c>
      <c r="F159" s="294" t="s">
        <v>2005</v>
      </c>
      <c r="G159" s="295" t="s">
        <v>195</v>
      </c>
      <c r="H159" s="296">
        <v>4</v>
      </c>
      <c r="I159" s="297"/>
      <c r="J159" s="298">
        <f>ROUND(I159*H159,2)</f>
        <v>0</v>
      </c>
      <c r="K159" s="294" t="s">
        <v>196</v>
      </c>
      <c r="L159" s="299"/>
      <c r="M159" s="300" t="s">
        <v>19</v>
      </c>
      <c r="N159" s="301" t="s">
        <v>43</v>
      </c>
      <c r="O159" s="87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8" t="s">
        <v>197</v>
      </c>
      <c r="AT159" s="228" t="s">
        <v>450</v>
      </c>
      <c r="AU159" s="228" t="s">
        <v>80</v>
      </c>
      <c r="AY159" s="20" t="s">
        <v>177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20" t="s">
        <v>80</v>
      </c>
      <c r="BK159" s="229">
        <f>ROUND(I159*H159,2)</f>
        <v>0</v>
      </c>
      <c r="BL159" s="20" t="s">
        <v>184</v>
      </c>
      <c r="BM159" s="228" t="s">
        <v>441</v>
      </c>
    </row>
    <row r="160" s="2" customFormat="1">
      <c r="A160" s="41"/>
      <c r="B160" s="42"/>
      <c r="C160" s="43"/>
      <c r="D160" s="230" t="s">
        <v>186</v>
      </c>
      <c r="E160" s="43"/>
      <c r="F160" s="231" t="s">
        <v>2005</v>
      </c>
      <c r="G160" s="43"/>
      <c r="H160" s="43"/>
      <c r="I160" s="232"/>
      <c r="J160" s="43"/>
      <c r="K160" s="43"/>
      <c r="L160" s="47"/>
      <c r="M160" s="233"/>
      <c r="N160" s="23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186</v>
      </c>
      <c r="AU160" s="20" t="s">
        <v>80</v>
      </c>
    </row>
    <row r="161" s="2" customFormat="1" ht="16.5" customHeight="1">
      <c r="A161" s="41"/>
      <c r="B161" s="42"/>
      <c r="C161" s="292" t="s">
        <v>244</v>
      </c>
      <c r="D161" s="292" t="s">
        <v>450</v>
      </c>
      <c r="E161" s="293" t="s">
        <v>2013</v>
      </c>
      <c r="F161" s="294" t="s">
        <v>2014</v>
      </c>
      <c r="G161" s="295" t="s">
        <v>195</v>
      </c>
      <c r="H161" s="296">
        <v>2</v>
      </c>
      <c r="I161" s="297"/>
      <c r="J161" s="298">
        <f>ROUND(I161*H161,2)</f>
        <v>0</v>
      </c>
      <c r="K161" s="294" t="s">
        <v>196</v>
      </c>
      <c r="L161" s="299"/>
      <c r="M161" s="300" t="s">
        <v>19</v>
      </c>
      <c r="N161" s="301" t="s">
        <v>43</v>
      </c>
      <c r="O161" s="87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8" t="s">
        <v>197</v>
      </c>
      <c r="AT161" s="228" t="s">
        <v>450</v>
      </c>
      <c r="AU161" s="228" t="s">
        <v>80</v>
      </c>
      <c r="AY161" s="20" t="s">
        <v>177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20" t="s">
        <v>80</v>
      </c>
      <c r="BK161" s="229">
        <f>ROUND(I161*H161,2)</f>
        <v>0</v>
      </c>
      <c r="BL161" s="20" t="s">
        <v>184</v>
      </c>
      <c r="BM161" s="228" t="s">
        <v>454</v>
      </c>
    </row>
    <row r="162" s="2" customFormat="1">
      <c r="A162" s="41"/>
      <c r="B162" s="42"/>
      <c r="C162" s="43"/>
      <c r="D162" s="230" t="s">
        <v>186</v>
      </c>
      <c r="E162" s="43"/>
      <c r="F162" s="231" t="s">
        <v>2014</v>
      </c>
      <c r="G162" s="43"/>
      <c r="H162" s="43"/>
      <c r="I162" s="232"/>
      <c r="J162" s="43"/>
      <c r="K162" s="43"/>
      <c r="L162" s="47"/>
      <c r="M162" s="233"/>
      <c r="N162" s="23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186</v>
      </c>
      <c r="AU162" s="20" t="s">
        <v>80</v>
      </c>
    </row>
    <row r="163" s="2" customFormat="1" ht="16.5" customHeight="1">
      <c r="A163" s="41"/>
      <c r="B163" s="42"/>
      <c r="C163" s="292" t="s">
        <v>322</v>
      </c>
      <c r="D163" s="292" t="s">
        <v>450</v>
      </c>
      <c r="E163" s="293" t="s">
        <v>2002</v>
      </c>
      <c r="F163" s="294" t="s">
        <v>2003</v>
      </c>
      <c r="G163" s="295" t="s">
        <v>195</v>
      </c>
      <c r="H163" s="296">
        <v>2</v>
      </c>
      <c r="I163" s="297"/>
      <c r="J163" s="298">
        <f>ROUND(I163*H163,2)</f>
        <v>0</v>
      </c>
      <c r="K163" s="294" t="s">
        <v>196</v>
      </c>
      <c r="L163" s="299"/>
      <c r="M163" s="300" t="s">
        <v>19</v>
      </c>
      <c r="N163" s="301" t="s">
        <v>43</v>
      </c>
      <c r="O163" s="87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8" t="s">
        <v>197</v>
      </c>
      <c r="AT163" s="228" t="s">
        <v>450</v>
      </c>
      <c r="AU163" s="228" t="s">
        <v>80</v>
      </c>
      <c r="AY163" s="20" t="s">
        <v>177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20" t="s">
        <v>80</v>
      </c>
      <c r="BK163" s="229">
        <f>ROUND(I163*H163,2)</f>
        <v>0</v>
      </c>
      <c r="BL163" s="20" t="s">
        <v>184</v>
      </c>
      <c r="BM163" s="228" t="s">
        <v>464</v>
      </c>
    </row>
    <row r="164" s="2" customFormat="1">
      <c r="A164" s="41"/>
      <c r="B164" s="42"/>
      <c r="C164" s="43"/>
      <c r="D164" s="230" t="s">
        <v>186</v>
      </c>
      <c r="E164" s="43"/>
      <c r="F164" s="231" t="s">
        <v>2003</v>
      </c>
      <c r="G164" s="43"/>
      <c r="H164" s="43"/>
      <c r="I164" s="232"/>
      <c r="J164" s="43"/>
      <c r="K164" s="43"/>
      <c r="L164" s="47"/>
      <c r="M164" s="233"/>
      <c r="N164" s="23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186</v>
      </c>
      <c r="AU164" s="20" t="s">
        <v>80</v>
      </c>
    </row>
    <row r="165" s="2" customFormat="1" ht="16.5" customHeight="1">
      <c r="A165" s="41"/>
      <c r="B165" s="42"/>
      <c r="C165" s="292" t="s">
        <v>327</v>
      </c>
      <c r="D165" s="292" t="s">
        <v>450</v>
      </c>
      <c r="E165" s="293" t="s">
        <v>2004</v>
      </c>
      <c r="F165" s="294" t="s">
        <v>2005</v>
      </c>
      <c r="G165" s="295" t="s">
        <v>195</v>
      </c>
      <c r="H165" s="296">
        <v>2</v>
      </c>
      <c r="I165" s="297"/>
      <c r="J165" s="298">
        <f>ROUND(I165*H165,2)</f>
        <v>0</v>
      </c>
      <c r="K165" s="294" t="s">
        <v>196</v>
      </c>
      <c r="L165" s="299"/>
      <c r="M165" s="300" t="s">
        <v>19</v>
      </c>
      <c r="N165" s="301" t="s">
        <v>43</v>
      </c>
      <c r="O165" s="87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197</v>
      </c>
      <c r="AT165" s="228" t="s">
        <v>450</v>
      </c>
      <c r="AU165" s="228" t="s">
        <v>80</v>
      </c>
      <c r="AY165" s="20" t="s">
        <v>177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80</v>
      </c>
      <c r="BK165" s="229">
        <f>ROUND(I165*H165,2)</f>
        <v>0</v>
      </c>
      <c r="BL165" s="20" t="s">
        <v>184</v>
      </c>
      <c r="BM165" s="228" t="s">
        <v>325</v>
      </c>
    </row>
    <row r="166" s="2" customFormat="1">
      <c r="A166" s="41"/>
      <c r="B166" s="42"/>
      <c r="C166" s="43"/>
      <c r="D166" s="230" t="s">
        <v>186</v>
      </c>
      <c r="E166" s="43"/>
      <c r="F166" s="231" t="s">
        <v>2005</v>
      </c>
      <c r="G166" s="43"/>
      <c r="H166" s="43"/>
      <c r="I166" s="232"/>
      <c r="J166" s="43"/>
      <c r="K166" s="43"/>
      <c r="L166" s="47"/>
      <c r="M166" s="233"/>
      <c r="N166" s="23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186</v>
      </c>
      <c r="AU166" s="20" t="s">
        <v>80</v>
      </c>
    </row>
    <row r="167" s="2" customFormat="1" ht="16.5" customHeight="1">
      <c r="A167" s="41"/>
      <c r="B167" s="42"/>
      <c r="C167" s="292" t="s">
        <v>332</v>
      </c>
      <c r="D167" s="292" t="s">
        <v>450</v>
      </c>
      <c r="E167" s="293" t="s">
        <v>2015</v>
      </c>
      <c r="F167" s="294" t="s">
        <v>2016</v>
      </c>
      <c r="G167" s="295" t="s">
        <v>195</v>
      </c>
      <c r="H167" s="296">
        <v>2</v>
      </c>
      <c r="I167" s="297"/>
      <c r="J167" s="298">
        <f>ROUND(I167*H167,2)</f>
        <v>0</v>
      </c>
      <c r="K167" s="294" t="s">
        <v>196</v>
      </c>
      <c r="L167" s="299"/>
      <c r="M167" s="300" t="s">
        <v>19</v>
      </c>
      <c r="N167" s="301" t="s">
        <v>43</v>
      </c>
      <c r="O167" s="87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8" t="s">
        <v>197</v>
      </c>
      <c r="AT167" s="228" t="s">
        <v>450</v>
      </c>
      <c r="AU167" s="228" t="s">
        <v>80</v>
      </c>
      <c r="AY167" s="20" t="s">
        <v>177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20" t="s">
        <v>80</v>
      </c>
      <c r="BK167" s="229">
        <f>ROUND(I167*H167,2)</f>
        <v>0</v>
      </c>
      <c r="BL167" s="20" t="s">
        <v>184</v>
      </c>
      <c r="BM167" s="228" t="s">
        <v>330</v>
      </c>
    </row>
    <row r="168" s="2" customFormat="1">
      <c r="A168" s="41"/>
      <c r="B168" s="42"/>
      <c r="C168" s="43"/>
      <c r="D168" s="230" t="s">
        <v>186</v>
      </c>
      <c r="E168" s="43"/>
      <c r="F168" s="231" t="s">
        <v>2016</v>
      </c>
      <c r="G168" s="43"/>
      <c r="H168" s="43"/>
      <c r="I168" s="232"/>
      <c r="J168" s="43"/>
      <c r="K168" s="43"/>
      <c r="L168" s="47"/>
      <c r="M168" s="233"/>
      <c r="N168" s="23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186</v>
      </c>
      <c r="AU168" s="20" t="s">
        <v>80</v>
      </c>
    </row>
    <row r="169" s="2" customFormat="1">
      <c r="A169" s="41"/>
      <c r="B169" s="42"/>
      <c r="C169" s="292" t="s">
        <v>337</v>
      </c>
      <c r="D169" s="292" t="s">
        <v>450</v>
      </c>
      <c r="E169" s="293" t="s">
        <v>2017</v>
      </c>
      <c r="F169" s="294" t="s">
        <v>2018</v>
      </c>
      <c r="G169" s="295" t="s">
        <v>195</v>
      </c>
      <c r="H169" s="296">
        <v>1</v>
      </c>
      <c r="I169" s="297"/>
      <c r="J169" s="298">
        <f>ROUND(I169*H169,2)</f>
        <v>0</v>
      </c>
      <c r="K169" s="294" t="s">
        <v>196</v>
      </c>
      <c r="L169" s="299"/>
      <c r="M169" s="300" t="s">
        <v>19</v>
      </c>
      <c r="N169" s="301" t="s">
        <v>43</v>
      </c>
      <c r="O169" s="87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8" t="s">
        <v>197</v>
      </c>
      <c r="AT169" s="228" t="s">
        <v>450</v>
      </c>
      <c r="AU169" s="228" t="s">
        <v>80</v>
      </c>
      <c r="AY169" s="20" t="s">
        <v>177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20" t="s">
        <v>80</v>
      </c>
      <c r="BK169" s="229">
        <f>ROUND(I169*H169,2)</f>
        <v>0</v>
      </c>
      <c r="BL169" s="20" t="s">
        <v>184</v>
      </c>
      <c r="BM169" s="228" t="s">
        <v>335</v>
      </c>
    </row>
    <row r="170" s="2" customFormat="1">
      <c r="A170" s="41"/>
      <c r="B170" s="42"/>
      <c r="C170" s="43"/>
      <c r="D170" s="230" t="s">
        <v>186</v>
      </c>
      <c r="E170" s="43"/>
      <c r="F170" s="231" t="s">
        <v>2018</v>
      </c>
      <c r="G170" s="43"/>
      <c r="H170" s="43"/>
      <c r="I170" s="232"/>
      <c r="J170" s="43"/>
      <c r="K170" s="43"/>
      <c r="L170" s="47"/>
      <c r="M170" s="233"/>
      <c r="N170" s="23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186</v>
      </c>
      <c r="AU170" s="20" t="s">
        <v>80</v>
      </c>
    </row>
    <row r="171" s="2" customFormat="1" ht="16.5" customHeight="1">
      <c r="A171" s="41"/>
      <c r="B171" s="42"/>
      <c r="C171" s="292" t="s">
        <v>342</v>
      </c>
      <c r="D171" s="292" t="s">
        <v>450</v>
      </c>
      <c r="E171" s="293" t="s">
        <v>2019</v>
      </c>
      <c r="F171" s="294" t="s">
        <v>2020</v>
      </c>
      <c r="G171" s="295" t="s">
        <v>195</v>
      </c>
      <c r="H171" s="296">
        <v>1</v>
      </c>
      <c r="I171" s="297"/>
      <c r="J171" s="298">
        <f>ROUND(I171*H171,2)</f>
        <v>0</v>
      </c>
      <c r="K171" s="294" t="s">
        <v>196</v>
      </c>
      <c r="L171" s="299"/>
      <c r="M171" s="300" t="s">
        <v>19</v>
      </c>
      <c r="N171" s="301" t="s">
        <v>43</v>
      </c>
      <c r="O171" s="87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8" t="s">
        <v>197</v>
      </c>
      <c r="AT171" s="228" t="s">
        <v>450</v>
      </c>
      <c r="AU171" s="228" t="s">
        <v>80</v>
      </c>
      <c r="AY171" s="20" t="s">
        <v>177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20" t="s">
        <v>80</v>
      </c>
      <c r="BK171" s="229">
        <f>ROUND(I171*H171,2)</f>
        <v>0</v>
      </c>
      <c r="BL171" s="20" t="s">
        <v>184</v>
      </c>
      <c r="BM171" s="228" t="s">
        <v>340</v>
      </c>
    </row>
    <row r="172" s="2" customFormat="1">
      <c r="A172" s="41"/>
      <c r="B172" s="42"/>
      <c r="C172" s="43"/>
      <c r="D172" s="230" t="s">
        <v>186</v>
      </c>
      <c r="E172" s="43"/>
      <c r="F172" s="231" t="s">
        <v>2020</v>
      </c>
      <c r="G172" s="43"/>
      <c r="H172" s="43"/>
      <c r="I172" s="232"/>
      <c r="J172" s="43"/>
      <c r="K172" s="43"/>
      <c r="L172" s="47"/>
      <c r="M172" s="233"/>
      <c r="N172" s="23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186</v>
      </c>
      <c r="AU172" s="20" t="s">
        <v>80</v>
      </c>
    </row>
    <row r="173" s="2" customFormat="1" ht="16.5" customHeight="1">
      <c r="A173" s="41"/>
      <c r="B173" s="42"/>
      <c r="C173" s="292" t="s">
        <v>348</v>
      </c>
      <c r="D173" s="292" t="s">
        <v>450</v>
      </c>
      <c r="E173" s="293" t="s">
        <v>2021</v>
      </c>
      <c r="F173" s="294" t="s">
        <v>2022</v>
      </c>
      <c r="G173" s="295" t="s">
        <v>195</v>
      </c>
      <c r="H173" s="296">
        <v>1</v>
      </c>
      <c r="I173" s="297"/>
      <c r="J173" s="298">
        <f>ROUND(I173*H173,2)</f>
        <v>0</v>
      </c>
      <c r="K173" s="294" t="s">
        <v>196</v>
      </c>
      <c r="L173" s="299"/>
      <c r="M173" s="300" t="s">
        <v>19</v>
      </c>
      <c r="N173" s="301" t="s">
        <v>43</v>
      </c>
      <c r="O173" s="87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8" t="s">
        <v>197</v>
      </c>
      <c r="AT173" s="228" t="s">
        <v>450</v>
      </c>
      <c r="AU173" s="228" t="s">
        <v>80</v>
      </c>
      <c r="AY173" s="20" t="s">
        <v>177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20" t="s">
        <v>80</v>
      </c>
      <c r="BK173" s="229">
        <f>ROUND(I173*H173,2)</f>
        <v>0</v>
      </c>
      <c r="BL173" s="20" t="s">
        <v>184</v>
      </c>
      <c r="BM173" s="228" t="s">
        <v>346</v>
      </c>
    </row>
    <row r="174" s="2" customFormat="1">
      <c r="A174" s="41"/>
      <c r="B174" s="42"/>
      <c r="C174" s="43"/>
      <c r="D174" s="230" t="s">
        <v>186</v>
      </c>
      <c r="E174" s="43"/>
      <c r="F174" s="231" t="s">
        <v>2022</v>
      </c>
      <c r="G174" s="43"/>
      <c r="H174" s="43"/>
      <c r="I174" s="232"/>
      <c r="J174" s="43"/>
      <c r="K174" s="43"/>
      <c r="L174" s="47"/>
      <c r="M174" s="233"/>
      <c r="N174" s="23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186</v>
      </c>
      <c r="AU174" s="20" t="s">
        <v>80</v>
      </c>
    </row>
    <row r="175" s="2" customFormat="1" ht="16.5" customHeight="1">
      <c r="A175" s="41"/>
      <c r="B175" s="42"/>
      <c r="C175" s="292" t="s">
        <v>353</v>
      </c>
      <c r="D175" s="292" t="s">
        <v>450</v>
      </c>
      <c r="E175" s="293" t="s">
        <v>2023</v>
      </c>
      <c r="F175" s="294" t="s">
        <v>2024</v>
      </c>
      <c r="G175" s="295" t="s">
        <v>195</v>
      </c>
      <c r="H175" s="296">
        <v>5</v>
      </c>
      <c r="I175" s="297"/>
      <c r="J175" s="298">
        <f>ROUND(I175*H175,2)</f>
        <v>0</v>
      </c>
      <c r="K175" s="294" t="s">
        <v>196</v>
      </c>
      <c r="L175" s="299"/>
      <c r="M175" s="300" t="s">
        <v>19</v>
      </c>
      <c r="N175" s="301" t="s">
        <v>43</v>
      </c>
      <c r="O175" s="87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197</v>
      </c>
      <c r="AT175" s="228" t="s">
        <v>450</v>
      </c>
      <c r="AU175" s="228" t="s">
        <v>80</v>
      </c>
      <c r="AY175" s="20" t="s">
        <v>177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0" t="s">
        <v>80</v>
      </c>
      <c r="BK175" s="229">
        <f>ROUND(I175*H175,2)</f>
        <v>0</v>
      </c>
      <c r="BL175" s="20" t="s">
        <v>184</v>
      </c>
      <c r="BM175" s="228" t="s">
        <v>351</v>
      </c>
    </row>
    <row r="176" s="2" customFormat="1">
      <c r="A176" s="41"/>
      <c r="B176" s="42"/>
      <c r="C176" s="43"/>
      <c r="D176" s="230" t="s">
        <v>186</v>
      </c>
      <c r="E176" s="43"/>
      <c r="F176" s="231" t="s">
        <v>2024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186</v>
      </c>
      <c r="AU176" s="20" t="s">
        <v>80</v>
      </c>
    </row>
    <row r="177" s="2" customFormat="1" ht="16.5" customHeight="1">
      <c r="A177" s="41"/>
      <c r="B177" s="42"/>
      <c r="C177" s="292" t="s">
        <v>358</v>
      </c>
      <c r="D177" s="292" t="s">
        <v>450</v>
      </c>
      <c r="E177" s="293" t="s">
        <v>2025</v>
      </c>
      <c r="F177" s="294" t="s">
        <v>2026</v>
      </c>
      <c r="G177" s="295" t="s">
        <v>195</v>
      </c>
      <c r="H177" s="296">
        <v>1</v>
      </c>
      <c r="I177" s="297"/>
      <c r="J177" s="298">
        <f>ROUND(I177*H177,2)</f>
        <v>0</v>
      </c>
      <c r="K177" s="294" t="s">
        <v>196</v>
      </c>
      <c r="L177" s="299"/>
      <c r="M177" s="300" t="s">
        <v>19</v>
      </c>
      <c r="N177" s="301" t="s">
        <v>43</v>
      </c>
      <c r="O177" s="87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8" t="s">
        <v>197</v>
      </c>
      <c r="AT177" s="228" t="s">
        <v>450</v>
      </c>
      <c r="AU177" s="228" t="s">
        <v>80</v>
      </c>
      <c r="AY177" s="20" t="s">
        <v>177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20" t="s">
        <v>80</v>
      </c>
      <c r="BK177" s="229">
        <f>ROUND(I177*H177,2)</f>
        <v>0</v>
      </c>
      <c r="BL177" s="20" t="s">
        <v>184</v>
      </c>
      <c r="BM177" s="228" t="s">
        <v>356</v>
      </c>
    </row>
    <row r="178" s="2" customFormat="1">
      <c r="A178" s="41"/>
      <c r="B178" s="42"/>
      <c r="C178" s="43"/>
      <c r="D178" s="230" t="s">
        <v>186</v>
      </c>
      <c r="E178" s="43"/>
      <c r="F178" s="231" t="s">
        <v>2026</v>
      </c>
      <c r="G178" s="43"/>
      <c r="H178" s="43"/>
      <c r="I178" s="232"/>
      <c r="J178" s="43"/>
      <c r="K178" s="43"/>
      <c r="L178" s="47"/>
      <c r="M178" s="233"/>
      <c r="N178" s="23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186</v>
      </c>
      <c r="AU178" s="20" t="s">
        <v>80</v>
      </c>
    </row>
    <row r="179" s="2" customFormat="1" ht="16.5" customHeight="1">
      <c r="A179" s="41"/>
      <c r="B179" s="42"/>
      <c r="C179" s="292" t="s">
        <v>363</v>
      </c>
      <c r="D179" s="292" t="s">
        <v>450</v>
      </c>
      <c r="E179" s="293" t="s">
        <v>2027</v>
      </c>
      <c r="F179" s="294" t="s">
        <v>2028</v>
      </c>
      <c r="G179" s="295" t="s">
        <v>195</v>
      </c>
      <c r="H179" s="296">
        <v>3</v>
      </c>
      <c r="I179" s="297"/>
      <c r="J179" s="298">
        <f>ROUND(I179*H179,2)</f>
        <v>0</v>
      </c>
      <c r="K179" s="294" t="s">
        <v>196</v>
      </c>
      <c r="L179" s="299"/>
      <c r="M179" s="300" t="s">
        <v>19</v>
      </c>
      <c r="N179" s="301" t="s">
        <v>43</v>
      </c>
      <c r="O179" s="87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8" t="s">
        <v>197</v>
      </c>
      <c r="AT179" s="228" t="s">
        <v>450</v>
      </c>
      <c r="AU179" s="228" t="s">
        <v>80</v>
      </c>
      <c r="AY179" s="20" t="s">
        <v>177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20" t="s">
        <v>80</v>
      </c>
      <c r="BK179" s="229">
        <f>ROUND(I179*H179,2)</f>
        <v>0</v>
      </c>
      <c r="BL179" s="20" t="s">
        <v>184</v>
      </c>
      <c r="BM179" s="228" t="s">
        <v>361</v>
      </c>
    </row>
    <row r="180" s="2" customFormat="1">
      <c r="A180" s="41"/>
      <c r="B180" s="42"/>
      <c r="C180" s="43"/>
      <c r="D180" s="230" t="s">
        <v>186</v>
      </c>
      <c r="E180" s="43"/>
      <c r="F180" s="231" t="s">
        <v>2028</v>
      </c>
      <c r="G180" s="43"/>
      <c r="H180" s="43"/>
      <c r="I180" s="232"/>
      <c r="J180" s="43"/>
      <c r="K180" s="43"/>
      <c r="L180" s="47"/>
      <c r="M180" s="233"/>
      <c r="N180" s="23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186</v>
      </c>
      <c r="AU180" s="20" t="s">
        <v>80</v>
      </c>
    </row>
    <row r="181" s="12" customFormat="1" ht="25.92" customHeight="1">
      <c r="A181" s="12"/>
      <c r="B181" s="201"/>
      <c r="C181" s="202"/>
      <c r="D181" s="203" t="s">
        <v>71</v>
      </c>
      <c r="E181" s="204" t="s">
        <v>650</v>
      </c>
      <c r="F181" s="204" t="s">
        <v>2029</v>
      </c>
      <c r="G181" s="202"/>
      <c r="H181" s="202"/>
      <c r="I181" s="205"/>
      <c r="J181" s="206">
        <f>BK181</f>
        <v>0</v>
      </c>
      <c r="K181" s="202"/>
      <c r="L181" s="207"/>
      <c r="M181" s="208"/>
      <c r="N181" s="209"/>
      <c r="O181" s="209"/>
      <c r="P181" s="210">
        <f>SUM(P182:P193)</f>
        <v>0</v>
      </c>
      <c r="Q181" s="209"/>
      <c r="R181" s="210">
        <f>SUM(R182:R193)</f>
        <v>0</v>
      </c>
      <c r="S181" s="209"/>
      <c r="T181" s="211">
        <f>SUM(T182:T193)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2" t="s">
        <v>80</v>
      </c>
      <c r="AT181" s="213" t="s">
        <v>71</v>
      </c>
      <c r="AU181" s="213" t="s">
        <v>72</v>
      </c>
      <c r="AY181" s="212" t="s">
        <v>177</v>
      </c>
      <c r="BK181" s="214">
        <f>SUM(BK182:BK193)</f>
        <v>0</v>
      </c>
    </row>
    <row r="182" s="2" customFormat="1" ht="16.5" customHeight="1">
      <c r="A182" s="41"/>
      <c r="B182" s="42"/>
      <c r="C182" s="292" t="s">
        <v>368</v>
      </c>
      <c r="D182" s="292" t="s">
        <v>450</v>
      </c>
      <c r="E182" s="293" t="s">
        <v>2030</v>
      </c>
      <c r="F182" s="294" t="s">
        <v>2031</v>
      </c>
      <c r="G182" s="295" t="s">
        <v>195</v>
      </c>
      <c r="H182" s="296">
        <v>1</v>
      </c>
      <c r="I182" s="297"/>
      <c r="J182" s="298">
        <f>ROUND(I182*H182,2)</f>
        <v>0</v>
      </c>
      <c r="K182" s="294" t="s">
        <v>196</v>
      </c>
      <c r="L182" s="299"/>
      <c r="M182" s="300" t="s">
        <v>19</v>
      </c>
      <c r="N182" s="301" t="s">
        <v>43</v>
      </c>
      <c r="O182" s="87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8" t="s">
        <v>197</v>
      </c>
      <c r="AT182" s="228" t="s">
        <v>450</v>
      </c>
      <c r="AU182" s="228" t="s">
        <v>80</v>
      </c>
      <c r="AY182" s="20" t="s">
        <v>177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20" t="s">
        <v>80</v>
      </c>
      <c r="BK182" s="229">
        <f>ROUND(I182*H182,2)</f>
        <v>0</v>
      </c>
      <c r="BL182" s="20" t="s">
        <v>184</v>
      </c>
      <c r="BM182" s="228" t="s">
        <v>568</v>
      </c>
    </row>
    <row r="183" s="2" customFormat="1">
      <c r="A183" s="41"/>
      <c r="B183" s="42"/>
      <c r="C183" s="43"/>
      <c r="D183" s="230" t="s">
        <v>186</v>
      </c>
      <c r="E183" s="43"/>
      <c r="F183" s="231" t="s">
        <v>2031</v>
      </c>
      <c r="G183" s="43"/>
      <c r="H183" s="43"/>
      <c r="I183" s="232"/>
      <c r="J183" s="43"/>
      <c r="K183" s="43"/>
      <c r="L183" s="47"/>
      <c r="M183" s="233"/>
      <c r="N183" s="23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186</v>
      </c>
      <c r="AU183" s="20" t="s">
        <v>80</v>
      </c>
    </row>
    <row r="184" s="2" customFormat="1" ht="16.5" customHeight="1">
      <c r="A184" s="41"/>
      <c r="B184" s="42"/>
      <c r="C184" s="292" t="s">
        <v>374</v>
      </c>
      <c r="D184" s="292" t="s">
        <v>450</v>
      </c>
      <c r="E184" s="293" t="s">
        <v>2004</v>
      </c>
      <c r="F184" s="294" t="s">
        <v>2005</v>
      </c>
      <c r="G184" s="295" t="s">
        <v>195</v>
      </c>
      <c r="H184" s="296">
        <v>1</v>
      </c>
      <c r="I184" s="297"/>
      <c r="J184" s="298">
        <f>ROUND(I184*H184,2)</f>
        <v>0</v>
      </c>
      <c r="K184" s="294" t="s">
        <v>196</v>
      </c>
      <c r="L184" s="299"/>
      <c r="M184" s="300" t="s">
        <v>19</v>
      </c>
      <c r="N184" s="301" t="s">
        <v>43</v>
      </c>
      <c r="O184" s="87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197</v>
      </c>
      <c r="AT184" s="228" t="s">
        <v>450</v>
      </c>
      <c r="AU184" s="228" t="s">
        <v>80</v>
      </c>
      <c r="AY184" s="20" t="s">
        <v>177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0" t="s">
        <v>80</v>
      </c>
      <c r="BK184" s="229">
        <f>ROUND(I184*H184,2)</f>
        <v>0</v>
      </c>
      <c r="BL184" s="20" t="s">
        <v>184</v>
      </c>
      <c r="BM184" s="228" t="s">
        <v>366</v>
      </c>
    </row>
    <row r="185" s="2" customFormat="1">
      <c r="A185" s="41"/>
      <c r="B185" s="42"/>
      <c r="C185" s="43"/>
      <c r="D185" s="230" t="s">
        <v>186</v>
      </c>
      <c r="E185" s="43"/>
      <c r="F185" s="231" t="s">
        <v>2005</v>
      </c>
      <c r="G185" s="43"/>
      <c r="H185" s="43"/>
      <c r="I185" s="232"/>
      <c r="J185" s="43"/>
      <c r="K185" s="43"/>
      <c r="L185" s="47"/>
      <c r="M185" s="233"/>
      <c r="N185" s="23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186</v>
      </c>
      <c r="AU185" s="20" t="s">
        <v>80</v>
      </c>
    </row>
    <row r="186" s="2" customFormat="1" ht="16.5" customHeight="1">
      <c r="A186" s="41"/>
      <c r="B186" s="42"/>
      <c r="C186" s="292" t="s">
        <v>318</v>
      </c>
      <c r="D186" s="292" t="s">
        <v>450</v>
      </c>
      <c r="E186" s="293" t="s">
        <v>2032</v>
      </c>
      <c r="F186" s="294" t="s">
        <v>2033</v>
      </c>
      <c r="G186" s="295" t="s">
        <v>195</v>
      </c>
      <c r="H186" s="296">
        <v>30</v>
      </c>
      <c r="I186" s="297"/>
      <c r="J186" s="298">
        <f>ROUND(I186*H186,2)</f>
        <v>0</v>
      </c>
      <c r="K186" s="294" t="s">
        <v>196</v>
      </c>
      <c r="L186" s="299"/>
      <c r="M186" s="300" t="s">
        <v>19</v>
      </c>
      <c r="N186" s="301" t="s">
        <v>43</v>
      </c>
      <c r="O186" s="87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8" t="s">
        <v>197</v>
      </c>
      <c r="AT186" s="228" t="s">
        <v>450</v>
      </c>
      <c r="AU186" s="228" t="s">
        <v>80</v>
      </c>
      <c r="AY186" s="20" t="s">
        <v>177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20" t="s">
        <v>80</v>
      </c>
      <c r="BK186" s="229">
        <f>ROUND(I186*H186,2)</f>
        <v>0</v>
      </c>
      <c r="BL186" s="20" t="s">
        <v>184</v>
      </c>
      <c r="BM186" s="228" t="s">
        <v>372</v>
      </c>
    </row>
    <row r="187" s="2" customFormat="1">
      <c r="A187" s="41"/>
      <c r="B187" s="42"/>
      <c r="C187" s="43"/>
      <c r="D187" s="230" t="s">
        <v>186</v>
      </c>
      <c r="E187" s="43"/>
      <c r="F187" s="231" t="s">
        <v>2033</v>
      </c>
      <c r="G187" s="43"/>
      <c r="H187" s="43"/>
      <c r="I187" s="232"/>
      <c r="J187" s="43"/>
      <c r="K187" s="43"/>
      <c r="L187" s="47"/>
      <c r="M187" s="233"/>
      <c r="N187" s="23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186</v>
      </c>
      <c r="AU187" s="20" t="s">
        <v>80</v>
      </c>
    </row>
    <row r="188" s="2" customFormat="1">
      <c r="A188" s="41"/>
      <c r="B188" s="42"/>
      <c r="C188" s="292" t="s">
        <v>382</v>
      </c>
      <c r="D188" s="292" t="s">
        <v>450</v>
      </c>
      <c r="E188" s="293" t="s">
        <v>2034</v>
      </c>
      <c r="F188" s="294" t="s">
        <v>2035</v>
      </c>
      <c r="G188" s="295" t="s">
        <v>195</v>
      </c>
      <c r="H188" s="296">
        <v>4</v>
      </c>
      <c r="I188" s="297"/>
      <c r="J188" s="298">
        <f>ROUND(I188*H188,2)</f>
        <v>0</v>
      </c>
      <c r="K188" s="294" t="s">
        <v>196</v>
      </c>
      <c r="L188" s="299"/>
      <c r="M188" s="300" t="s">
        <v>19</v>
      </c>
      <c r="N188" s="301" t="s">
        <v>43</v>
      </c>
      <c r="O188" s="87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8" t="s">
        <v>197</v>
      </c>
      <c r="AT188" s="228" t="s">
        <v>450</v>
      </c>
      <c r="AU188" s="228" t="s">
        <v>80</v>
      </c>
      <c r="AY188" s="20" t="s">
        <v>177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20" t="s">
        <v>80</v>
      </c>
      <c r="BK188" s="229">
        <f>ROUND(I188*H188,2)</f>
        <v>0</v>
      </c>
      <c r="BL188" s="20" t="s">
        <v>184</v>
      </c>
      <c r="BM188" s="228" t="s">
        <v>377</v>
      </c>
    </row>
    <row r="189" s="2" customFormat="1">
      <c r="A189" s="41"/>
      <c r="B189" s="42"/>
      <c r="C189" s="43"/>
      <c r="D189" s="230" t="s">
        <v>186</v>
      </c>
      <c r="E189" s="43"/>
      <c r="F189" s="231" t="s">
        <v>2035</v>
      </c>
      <c r="G189" s="43"/>
      <c r="H189" s="43"/>
      <c r="I189" s="232"/>
      <c r="J189" s="43"/>
      <c r="K189" s="43"/>
      <c r="L189" s="47"/>
      <c r="M189" s="233"/>
      <c r="N189" s="23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186</v>
      </c>
      <c r="AU189" s="20" t="s">
        <v>80</v>
      </c>
    </row>
    <row r="190" s="2" customFormat="1" ht="16.5" customHeight="1">
      <c r="A190" s="41"/>
      <c r="B190" s="42"/>
      <c r="C190" s="292" t="s">
        <v>386</v>
      </c>
      <c r="D190" s="292" t="s">
        <v>450</v>
      </c>
      <c r="E190" s="293" t="s">
        <v>2036</v>
      </c>
      <c r="F190" s="294" t="s">
        <v>2037</v>
      </c>
      <c r="G190" s="295" t="s">
        <v>195</v>
      </c>
      <c r="H190" s="296">
        <v>1</v>
      </c>
      <c r="I190" s="297"/>
      <c r="J190" s="298">
        <f>ROUND(I190*H190,2)</f>
        <v>0</v>
      </c>
      <c r="K190" s="294" t="s">
        <v>196</v>
      </c>
      <c r="L190" s="299"/>
      <c r="M190" s="300" t="s">
        <v>19</v>
      </c>
      <c r="N190" s="301" t="s">
        <v>43</v>
      </c>
      <c r="O190" s="87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8" t="s">
        <v>197</v>
      </c>
      <c r="AT190" s="228" t="s">
        <v>450</v>
      </c>
      <c r="AU190" s="228" t="s">
        <v>80</v>
      </c>
      <c r="AY190" s="20" t="s">
        <v>177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20" t="s">
        <v>80</v>
      </c>
      <c r="BK190" s="229">
        <f>ROUND(I190*H190,2)</f>
        <v>0</v>
      </c>
      <c r="BL190" s="20" t="s">
        <v>184</v>
      </c>
      <c r="BM190" s="228" t="s">
        <v>381</v>
      </c>
    </row>
    <row r="191" s="2" customFormat="1">
      <c r="A191" s="41"/>
      <c r="B191" s="42"/>
      <c r="C191" s="43"/>
      <c r="D191" s="230" t="s">
        <v>186</v>
      </c>
      <c r="E191" s="43"/>
      <c r="F191" s="231" t="s">
        <v>2037</v>
      </c>
      <c r="G191" s="43"/>
      <c r="H191" s="43"/>
      <c r="I191" s="232"/>
      <c r="J191" s="43"/>
      <c r="K191" s="43"/>
      <c r="L191" s="47"/>
      <c r="M191" s="233"/>
      <c r="N191" s="23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186</v>
      </c>
      <c r="AU191" s="20" t="s">
        <v>80</v>
      </c>
    </row>
    <row r="192" s="2" customFormat="1" ht="16.5" customHeight="1">
      <c r="A192" s="41"/>
      <c r="B192" s="42"/>
      <c r="C192" s="292" t="s">
        <v>392</v>
      </c>
      <c r="D192" s="292" t="s">
        <v>450</v>
      </c>
      <c r="E192" s="293" t="s">
        <v>2038</v>
      </c>
      <c r="F192" s="294" t="s">
        <v>2039</v>
      </c>
      <c r="G192" s="295" t="s">
        <v>195</v>
      </c>
      <c r="H192" s="296">
        <v>2</v>
      </c>
      <c r="I192" s="297"/>
      <c r="J192" s="298">
        <f>ROUND(I192*H192,2)</f>
        <v>0</v>
      </c>
      <c r="K192" s="294" t="s">
        <v>196</v>
      </c>
      <c r="L192" s="299"/>
      <c r="M192" s="300" t="s">
        <v>19</v>
      </c>
      <c r="N192" s="301" t="s">
        <v>43</v>
      </c>
      <c r="O192" s="87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8" t="s">
        <v>197</v>
      </c>
      <c r="AT192" s="228" t="s">
        <v>450</v>
      </c>
      <c r="AU192" s="228" t="s">
        <v>80</v>
      </c>
      <c r="AY192" s="20" t="s">
        <v>177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20" t="s">
        <v>80</v>
      </c>
      <c r="BK192" s="229">
        <f>ROUND(I192*H192,2)</f>
        <v>0</v>
      </c>
      <c r="BL192" s="20" t="s">
        <v>184</v>
      </c>
      <c r="BM192" s="228" t="s">
        <v>385</v>
      </c>
    </row>
    <row r="193" s="2" customFormat="1">
      <c r="A193" s="41"/>
      <c r="B193" s="42"/>
      <c r="C193" s="43"/>
      <c r="D193" s="230" t="s">
        <v>186</v>
      </c>
      <c r="E193" s="43"/>
      <c r="F193" s="231" t="s">
        <v>2040</v>
      </c>
      <c r="G193" s="43"/>
      <c r="H193" s="43"/>
      <c r="I193" s="232"/>
      <c r="J193" s="43"/>
      <c r="K193" s="43"/>
      <c r="L193" s="47"/>
      <c r="M193" s="233"/>
      <c r="N193" s="23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186</v>
      </c>
      <c r="AU193" s="20" t="s">
        <v>80</v>
      </c>
    </row>
    <row r="194" s="12" customFormat="1" ht="25.92" customHeight="1">
      <c r="A194" s="12"/>
      <c r="B194" s="201"/>
      <c r="C194" s="202"/>
      <c r="D194" s="203" t="s">
        <v>71</v>
      </c>
      <c r="E194" s="204" t="s">
        <v>690</v>
      </c>
      <c r="F194" s="204" t="s">
        <v>2041</v>
      </c>
      <c r="G194" s="202"/>
      <c r="H194" s="202"/>
      <c r="I194" s="205"/>
      <c r="J194" s="206">
        <f>BK194</f>
        <v>0</v>
      </c>
      <c r="K194" s="202"/>
      <c r="L194" s="207"/>
      <c r="M194" s="208"/>
      <c r="N194" s="209"/>
      <c r="O194" s="209"/>
      <c r="P194" s="210">
        <f>SUM(P195:P204)</f>
        <v>0</v>
      </c>
      <c r="Q194" s="209"/>
      <c r="R194" s="210">
        <f>SUM(R195:R204)</f>
        <v>0</v>
      </c>
      <c r="S194" s="209"/>
      <c r="T194" s="211">
        <f>SUM(T195:T204)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2" t="s">
        <v>80</v>
      </c>
      <c r="AT194" s="213" t="s">
        <v>71</v>
      </c>
      <c r="AU194" s="213" t="s">
        <v>72</v>
      </c>
      <c r="AY194" s="212" t="s">
        <v>177</v>
      </c>
      <c r="BK194" s="214">
        <f>SUM(BK195:BK204)</f>
        <v>0</v>
      </c>
    </row>
    <row r="195" s="2" customFormat="1">
      <c r="A195" s="41"/>
      <c r="B195" s="42"/>
      <c r="C195" s="292" t="s">
        <v>397</v>
      </c>
      <c r="D195" s="292" t="s">
        <v>450</v>
      </c>
      <c r="E195" s="293" t="s">
        <v>2042</v>
      </c>
      <c r="F195" s="294" t="s">
        <v>2043</v>
      </c>
      <c r="G195" s="295" t="s">
        <v>195</v>
      </c>
      <c r="H195" s="296">
        <v>16</v>
      </c>
      <c r="I195" s="297"/>
      <c r="J195" s="298">
        <f>ROUND(I195*H195,2)</f>
        <v>0</v>
      </c>
      <c r="K195" s="294" t="s">
        <v>196</v>
      </c>
      <c r="L195" s="299"/>
      <c r="M195" s="300" t="s">
        <v>19</v>
      </c>
      <c r="N195" s="301" t="s">
        <v>43</v>
      </c>
      <c r="O195" s="87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8" t="s">
        <v>197</v>
      </c>
      <c r="AT195" s="228" t="s">
        <v>450</v>
      </c>
      <c r="AU195" s="228" t="s">
        <v>80</v>
      </c>
      <c r="AY195" s="20" t="s">
        <v>177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20" t="s">
        <v>80</v>
      </c>
      <c r="BK195" s="229">
        <f>ROUND(I195*H195,2)</f>
        <v>0</v>
      </c>
      <c r="BL195" s="20" t="s">
        <v>184</v>
      </c>
      <c r="BM195" s="228" t="s">
        <v>389</v>
      </c>
    </row>
    <row r="196" s="2" customFormat="1">
      <c r="A196" s="41"/>
      <c r="B196" s="42"/>
      <c r="C196" s="43"/>
      <c r="D196" s="230" t="s">
        <v>186</v>
      </c>
      <c r="E196" s="43"/>
      <c r="F196" s="231" t="s">
        <v>2043</v>
      </c>
      <c r="G196" s="43"/>
      <c r="H196" s="43"/>
      <c r="I196" s="232"/>
      <c r="J196" s="43"/>
      <c r="K196" s="43"/>
      <c r="L196" s="47"/>
      <c r="M196" s="233"/>
      <c r="N196" s="23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186</v>
      </c>
      <c r="AU196" s="20" t="s">
        <v>80</v>
      </c>
    </row>
    <row r="197" s="2" customFormat="1">
      <c r="A197" s="41"/>
      <c r="B197" s="42"/>
      <c r="C197" s="292" t="s">
        <v>402</v>
      </c>
      <c r="D197" s="292" t="s">
        <v>450</v>
      </c>
      <c r="E197" s="293" t="s">
        <v>2044</v>
      </c>
      <c r="F197" s="294" t="s">
        <v>2045</v>
      </c>
      <c r="G197" s="295" t="s">
        <v>195</v>
      </c>
      <c r="H197" s="296">
        <v>23</v>
      </c>
      <c r="I197" s="297"/>
      <c r="J197" s="298">
        <f>ROUND(I197*H197,2)</f>
        <v>0</v>
      </c>
      <c r="K197" s="294" t="s">
        <v>196</v>
      </c>
      <c r="L197" s="299"/>
      <c r="M197" s="300" t="s">
        <v>19</v>
      </c>
      <c r="N197" s="301" t="s">
        <v>43</v>
      </c>
      <c r="O197" s="87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8" t="s">
        <v>197</v>
      </c>
      <c r="AT197" s="228" t="s">
        <v>450</v>
      </c>
      <c r="AU197" s="228" t="s">
        <v>80</v>
      </c>
      <c r="AY197" s="20" t="s">
        <v>177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20" t="s">
        <v>80</v>
      </c>
      <c r="BK197" s="229">
        <f>ROUND(I197*H197,2)</f>
        <v>0</v>
      </c>
      <c r="BL197" s="20" t="s">
        <v>184</v>
      </c>
      <c r="BM197" s="228" t="s">
        <v>395</v>
      </c>
    </row>
    <row r="198" s="2" customFormat="1">
      <c r="A198" s="41"/>
      <c r="B198" s="42"/>
      <c r="C198" s="43"/>
      <c r="D198" s="230" t="s">
        <v>186</v>
      </c>
      <c r="E198" s="43"/>
      <c r="F198" s="231" t="s">
        <v>2045</v>
      </c>
      <c r="G198" s="43"/>
      <c r="H198" s="43"/>
      <c r="I198" s="232"/>
      <c r="J198" s="43"/>
      <c r="K198" s="43"/>
      <c r="L198" s="47"/>
      <c r="M198" s="233"/>
      <c r="N198" s="23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186</v>
      </c>
      <c r="AU198" s="20" t="s">
        <v>80</v>
      </c>
    </row>
    <row r="199" s="2" customFormat="1">
      <c r="A199" s="41"/>
      <c r="B199" s="42"/>
      <c r="C199" s="292" t="s">
        <v>407</v>
      </c>
      <c r="D199" s="292" t="s">
        <v>450</v>
      </c>
      <c r="E199" s="293" t="s">
        <v>2046</v>
      </c>
      <c r="F199" s="294" t="s">
        <v>2047</v>
      </c>
      <c r="G199" s="295" t="s">
        <v>195</v>
      </c>
      <c r="H199" s="296">
        <v>8</v>
      </c>
      <c r="I199" s="297"/>
      <c r="J199" s="298">
        <f>ROUND(I199*H199,2)</f>
        <v>0</v>
      </c>
      <c r="K199" s="294" t="s">
        <v>196</v>
      </c>
      <c r="L199" s="299"/>
      <c r="M199" s="300" t="s">
        <v>19</v>
      </c>
      <c r="N199" s="301" t="s">
        <v>43</v>
      </c>
      <c r="O199" s="87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197</v>
      </c>
      <c r="AT199" s="228" t="s">
        <v>450</v>
      </c>
      <c r="AU199" s="228" t="s">
        <v>80</v>
      </c>
      <c r="AY199" s="20" t="s">
        <v>177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0" t="s">
        <v>80</v>
      </c>
      <c r="BK199" s="229">
        <f>ROUND(I199*H199,2)</f>
        <v>0</v>
      </c>
      <c r="BL199" s="20" t="s">
        <v>184</v>
      </c>
      <c r="BM199" s="228" t="s">
        <v>400</v>
      </c>
    </row>
    <row r="200" s="2" customFormat="1">
      <c r="A200" s="41"/>
      <c r="B200" s="42"/>
      <c r="C200" s="43"/>
      <c r="D200" s="230" t="s">
        <v>186</v>
      </c>
      <c r="E200" s="43"/>
      <c r="F200" s="231" t="s">
        <v>2047</v>
      </c>
      <c r="G200" s="43"/>
      <c r="H200" s="43"/>
      <c r="I200" s="232"/>
      <c r="J200" s="43"/>
      <c r="K200" s="43"/>
      <c r="L200" s="47"/>
      <c r="M200" s="233"/>
      <c r="N200" s="23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186</v>
      </c>
      <c r="AU200" s="20" t="s">
        <v>80</v>
      </c>
    </row>
    <row r="201" s="2" customFormat="1">
      <c r="A201" s="41"/>
      <c r="B201" s="42"/>
      <c r="C201" s="292" t="s">
        <v>413</v>
      </c>
      <c r="D201" s="292" t="s">
        <v>450</v>
      </c>
      <c r="E201" s="293" t="s">
        <v>2048</v>
      </c>
      <c r="F201" s="294" t="s">
        <v>2049</v>
      </c>
      <c r="G201" s="295" t="s">
        <v>195</v>
      </c>
      <c r="H201" s="296">
        <v>2</v>
      </c>
      <c r="I201" s="297"/>
      <c r="J201" s="298">
        <f>ROUND(I201*H201,2)</f>
        <v>0</v>
      </c>
      <c r="K201" s="294" t="s">
        <v>196</v>
      </c>
      <c r="L201" s="299"/>
      <c r="M201" s="300" t="s">
        <v>19</v>
      </c>
      <c r="N201" s="301" t="s">
        <v>43</v>
      </c>
      <c r="O201" s="87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8" t="s">
        <v>197</v>
      </c>
      <c r="AT201" s="228" t="s">
        <v>450</v>
      </c>
      <c r="AU201" s="228" t="s">
        <v>80</v>
      </c>
      <c r="AY201" s="20" t="s">
        <v>177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20" t="s">
        <v>80</v>
      </c>
      <c r="BK201" s="229">
        <f>ROUND(I201*H201,2)</f>
        <v>0</v>
      </c>
      <c r="BL201" s="20" t="s">
        <v>184</v>
      </c>
      <c r="BM201" s="228" t="s">
        <v>405</v>
      </c>
    </row>
    <row r="202" s="2" customFormat="1">
      <c r="A202" s="41"/>
      <c r="B202" s="42"/>
      <c r="C202" s="43"/>
      <c r="D202" s="230" t="s">
        <v>186</v>
      </c>
      <c r="E202" s="43"/>
      <c r="F202" s="231" t="s">
        <v>2049</v>
      </c>
      <c r="G202" s="43"/>
      <c r="H202" s="43"/>
      <c r="I202" s="232"/>
      <c r="J202" s="43"/>
      <c r="K202" s="43"/>
      <c r="L202" s="47"/>
      <c r="M202" s="233"/>
      <c r="N202" s="23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186</v>
      </c>
      <c r="AU202" s="20" t="s">
        <v>80</v>
      </c>
    </row>
    <row r="203" s="2" customFormat="1" ht="16.5" customHeight="1">
      <c r="A203" s="41"/>
      <c r="B203" s="42"/>
      <c r="C203" s="292" t="s">
        <v>418</v>
      </c>
      <c r="D203" s="292" t="s">
        <v>450</v>
      </c>
      <c r="E203" s="293" t="s">
        <v>2050</v>
      </c>
      <c r="F203" s="294" t="s">
        <v>2051</v>
      </c>
      <c r="G203" s="295" t="s">
        <v>195</v>
      </c>
      <c r="H203" s="296">
        <v>49</v>
      </c>
      <c r="I203" s="297"/>
      <c r="J203" s="298">
        <f>ROUND(I203*H203,2)</f>
        <v>0</v>
      </c>
      <c r="K203" s="294" t="s">
        <v>196</v>
      </c>
      <c r="L203" s="299"/>
      <c r="M203" s="300" t="s">
        <v>19</v>
      </c>
      <c r="N203" s="301" t="s">
        <v>43</v>
      </c>
      <c r="O203" s="87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8" t="s">
        <v>197</v>
      </c>
      <c r="AT203" s="228" t="s">
        <v>450</v>
      </c>
      <c r="AU203" s="228" t="s">
        <v>80</v>
      </c>
      <c r="AY203" s="20" t="s">
        <v>177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20" t="s">
        <v>80</v>
      </c>
      <c r="BK203" s="229">
        <f>ROUND(I203*H203,2)</f>
        <v>0</v>
      </c>
      <c r="BL203" s="20" t="s">
        <v>184</v>
      </c>
      <c r="BM203" s="228" t="s">
        <v>410</v>
      </c>
    </row>
    <row r="204" s="2" customFormat="1">
      <c r="A204" s="41"/>
      <c r="B204" s="42"/>
      <c r="C204" s="43"/>
      <c r="D204" s="230" t="s">
        <v>186</v>
      </c>
      <c r="E204" s="43"/>
      <c r="F204" s="231" t="s">
        <v>2051</v>
      </c>
      <c r="G204" s="43"/>
      <c r="H204" s="43"/>
      <c r="I204" s="232"/>
      <c r="J204" s="43"/>
      <c r="K204" s="43"/>
      <c r="L204" s="47"/>
      <c r="M204" s="233"/>
      <c r="N204" s="23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186</v>
      </c>
      <c r="AU204" s="20" t="s">
        <v>80</v>
      </c>
    </row>
    <row r="205" s="12" customFormat="1" ht="25.92" customHeight="1">
      <c r="A205" s="12"/>
      <c r="B205" s="201"/>
      <c r="C205" s="202"/>
      <c r="D205" s="203" t="s">
        <v>71</v>
      </c>
      <c r="E205" s="204" t="s">
        <v>735</v>
      </c>
      <c r="F205" s="204" t="s">
        <v>2052</v>
      </c>
      <c r="G205" s="202"/>
      <c r="H205" s="202"/>
      <c r="I205" s="205"/>
      <c r="J205" s="206">
        <f>BK205</f>
        <v>0</v>
      </c>
      <c r="K205" s="202"/>
      <c r="L205" s="207"/>
      <c r="M205" s="208"/>
      <c r="N205" s="209"/>
      <c r="O205" s="209"/>
      <c r="P205" s="210">
        <f>SUM(P206:P227)</f>
        <v>0</v>
      </c>
      <c r="Q205" s="209"/>
      <c r="R205" s="210">
        <f>SUM(R206:R227)</f>
        <v>0</v>
      </c>
      <c r="S205" s="209"/>
      <c r="T205" s="211">
        <f>SUM(T206:T227)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2" t="s">
        <v>80</v>
      </c>
      <c r="AT205" s="213" t="s">
        <v>71</v>
      </c>
      <c r="AU205" s="213" t="s">
        <v>72</v>
      </c>
      <c r="AY205" s="212" t="s">
        <v>177</v>
      </c>
      <c r="BK205" s="214">
        <f>SUM(BK206:BK227)</f>
        <v>0</v>
      </c>
    </row>
    <row r="206" s="2" customFormat="1" ht="16.5" customHeight="1">
      <c r="A206" s="41"/>
      <c r="B206" s="42"/>
      <c r="C206" s="292" t="s">
        <v>423</v>
      </c>
      <c r="D206" s="292" t="s">
        <v>450</v>
      </c>
      <c r="E206" s="293" t="s">
        <v>2053</v>
      </c>
      <c r="F206" s="294" t="s">
        <v>2054</v>
      </c>
      <c r="G206" s="295" t="s">
        <v>195</v>
      </c>
      <c r="H206" s="296">
        <v>104</v>
      </c>
      <c r="I206" s="297"/>
      <c r="J206" s="298">
        <f>ROUND(I206*H206,2)</f>
        <v>0</v>
      </c>
      <c r="K206" s="294" t="s">
        <v>196</v>
      </c>
      <c r="L206" s="299"/>
      <c r="M206" s="300" t="s">
        <v>19</v>
      </c>
      <c r="N206" s="301" t="s">
        <v>43</v>
      </c>
      <c r="O206" s="87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8" t="s">
        <v>197</v>
      </c>
      <c r="AT206" s="228" t="s">
        <v>450</v>
      </c>
      <c r="AU206" s="228" t="s">
        <v>80</v>
      </c>
      <c r="AY206" s="20" t="s">
        <v>177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20" t="s">
        <v>80</v>
      </c>
      <c r="BK206" s="229">
        <f>ROUND(I206*H206,2)</f>
        <v>0</v>
      </c>
      <c r="BL206" s="20" t="s">
        <v>184</v>
      </c>
      <c r="BM206" s="228" t="s">
        <v>416</v>
      </c>
    </row>
    <row r="207" s="2" customFormat="1">
      <c r="A207" s="41"/>
      <c r="B207" s="42"/>
      <c r="C207" s="43"/>
      <c r="D207" s="230" t="s">
        <v>186</v>
      </c>
      <c r="E207" s="43"/>
      <c r="F207" s="231" t="s">
        <v>2054</v>
      </c>
      <c r="G207" s="43"/>
      <c r="H207" s="43"/>
      <c r="I207" s="232"/>
      <c r="J207" s="43"/>
      <c r="K207" s="43"/>
      <c r="L207" s="47"/>
      <c r="M207" s="233"/>
      <c r="N207" s="23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186</v>
      </c>
      <c r="AU207" s="20" t="s">
        <v>80</v>
      </c>
    </row>
    <row r="208" s="2" customFormat="1" ht="16.5" customHeight="1">
      <c r="A208" s="41"/>
      <c r="B208" s="42"/>
      <c r="C208" s="292" t="s">
        <v>428</v>
      </c>
      <c r="D208" s="292" t="s">
        <v>450</v>
      </c>
      <c r="E208" s="293" t="s">
        <v>2055</v>
      </c>
      <c r="F208" s="294" t="s">
        <v>2056</v>
      </c>
      <c r="G208" s="295" t="s">
        <v>195</v>
      </c>
      <c r="H208" s="296">
        <v>36</v>
      </c>
      <c r="I208" s="297"/>
      <c r="J208" s="298">
        <f>ROUND(I208*H208,2)</f>
        <v>0</v>
      </c>
      <c r="K208" s="294" t="s">
        <v>196</v>
      </c>
      <c r="L208" s="299"/>
      <c r="M208" s="300" t="s">
        <v>19</v>
      </c>
      <c r="N208" s="301" t="s">
        <v>43</v>
      </c>
      <c r="O208" s="87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8" t="s">
        <v>197</v>
      </c>
      <c r="AT208" s="228" t="s">
        <v>450</v>
      </c>
      <c r="AU208" s="228" t="s">
        <v>80</v>
      </c>
      <c r="AY208" s="20" t="s">
        <v>177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20" t="s">
        <v>80</v>
      </c>
      <c r="BK208" s="229">
        <f>ROUND(I208*H208,2)</f>
        <v>0</v>
      </c>
      <c r="BL208" s="20" t="s">
        <v>184</v>
      </c>
      <c r="BM208" s="228" t="s">
        <v>421</v>
      </c>
    </row>
    <row r="209" s="2" customFormat="1">
      <c r="A209" s="41"/>
      <c r="B209" s="42"/>
      <c r="C209" s="43"/>
      <c r="D209" s="230" t="s">
        <v>186</v>
      </c>
      <c r="E209" s="43"/>
      <c r="F209" s="231" t="s">
        <v>2056</v>
      </c>
      <c r="G209" s="43"/>
      <c r="H209" s="43"/>
      <c r="I209" s="232"/>
      <c r="J209" s="43"/>
      <c r="K209" s="43"/>
      <c r="L209" s="47"/>
      <c r="M209" s="233"/>
      <c r="N209" s="23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186</v>
      </c>
      <c r="AU209" s="20" t="s">
        <v>80</v>
      </c>
    </row>
    <row r="210" s="2" customFormat="1" ht="16.5" customHeight="1">
      <c r="A210" s="41"/>
      <c r="B210" s="42"/>
      <c r="C210" s="292" t="s">
        <v>434</v>
      </c>
      <c r="D210" s="292" t="s">
        <v>450</v>
      </c>
      <c r="E210" s="293" t="s">
        <v>2057</v>
      </c>
      <c r="F210" s="294" t="s">
        <v>2058</v>
      </c>
      <c r="G210" s="295" t="s">
        <v>195</v>
      </c>
      <c r="H210" s="296">
        <v>22</v>
      </c>
      <c r="I210" s="297"/>
      <c r="J210" s="298">
        <f>ROUND(I210*H210,2)</f>
        <v>0</v>
      </c>
      <c r="K210" s="294" t="s">
        <v>196</v>
      </c>
      <c r="L210" s="299"/>
      <c r="M210" s="300" t="s">
        <v>19</v>
      </c>
      <c r="N210" s="301" t="s">
        <v>43</v>
      </c>
      <c r="O210" s="87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8" t="s">
        <v>197</v>
      </c>
      <c r="AT210" s="228" t="s">
        <v>450</v>
      </c>
      <c r="AU210" s="228" t="s">
        <v>80</v>
      </c>
      <c r="AY210" s="20" t="s">
        <v>177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20" t="s">
        <v>80</v>
      </c>
      <c r="BK210" s="229">
        <f>ROUND(I210*H210,2)</f>
        <v>0</v>
      </c>
      <c r="BL210" s="20" t="s">
        <v>184</v>
      </c>
      <c r="BM210" s="228" t="s">
        <v>426</v>
      </c>
    </row>
    <row r="211" s="2" customFormat="1">
      <c r="A211" s="41"/>
      <c r="B211" s="42"/>
      <c r="C211" s="43"/>
      <c r="D211" s="230" t="s">
        <v>186</v>
      </c>
      <c r="E211" s="43"/>
      <c r="F211" s="231" t="s">
        <v>2058</v>
      </c>
      <c r="G211" s="43"/>
      <c r="H211" s="43"/>
      <c r="I211" s="232"/>
      <c r="J211" s="43"/>
      <c r="K211" s="43"/>
      <c r="L211" s="47"/>
      <c r="M211" s="233"/>
      <c r="N211" s="23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186</v>
      </c>
      <c r="AU211" s="20" t="s">
        <v>80</v>
      </c>
    </row>
    <row r="212" s="2" customFormat="1" ht="16.5" customHeight="1">
      <c r="A212" s="41"/>
      <c r="B212" s="42"/>
      <c r="C212" s="292" t="s">
        <v>441</v>
      </c>
      <c r="D212" s="292" t="s">
        <v>450</v>
      </c>
      <c r="E212" s="293" t="s">
        <v>2059</v>
      </c>
      <c r="F212" s="294" t="s">
        <v>2060</v>
      </c>
      <c r="G212" s="295" t="s">
        <v>195</v>
      </c>
      <c r="H212" s="296">
        <v>1</v>
      </c>
      <c r="I212" s="297"/>
      <c r="J212" s="298">
        <f>ROUND(I212*H212,2)</f>
        <v>0</v>
      </c>
      <c r="K212" s="294" t="s">
        <v>196</v>
      </c>
      <c r="L212" s="299"/>
      <c r="M212" s="300" t="s">
        <v>19</v>
      </c>
      <c r="N212" s="301" t="s">
        <v>43</v>
      </c>
      <c r="O212" s="87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8" t="s">
        <v>197</v>
      </c>
      <c r="AT212" s="228" t="s">
        <v>450</v>
      </c>
      <c r="AU212" s="228" t="s">
        <v>80</v>
      </c>
      <c r="AY212" s="20" t="s">
        <v>177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20" t="s">
        <v>80</v>
      </c>
      <c r="BK212" s="229">
        <f>ROUND(I212*H212,2)</f>
        <v>0</v>
      </c>
      <c r="BL212" s="20" t="s">
        <v>184</v>
      </c>
      <c r="BM212" s="228" t="s">
        <v>431</v>
      </c>
    </row>
    <row r="213" s="2" customFormat="1">
      <c r="A213" s="41"/>
      <c r="B213" s="42"/>
      <c r="C213" s="43"/>
      <c r="D213" s="230" t="s">
        <v>186</v>
      </c>
      <c r="E213" s="43"/>
      <c r="F213" s="231" t="s">
        <v>2060</v>
      </c>
      <c r="G213" s="43"/>
      <c r="H213" s="43"/>
      <c r="I213" s="232"/>
      <c r="J213" s="43"/>
      <c r="K213" s="43"/>
      <c r="L213" s="47"/>
      <c r="M213" s="233"/>
      <c r="N213" s="23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186</v>
      </c>
      <c r="AU213" s="20" t="s">
        <v>80</v>
      </c>
    </row>
    <row r="214" s="2" customFormat="1" ht="16.5" customHeight="1">
      <c r="A214" s="41"/>
      <c r="B214" s="42"/>
      <c r="C214" s="292" t="s">
        <v>449</v>
      </c>
      <c r="D214" s="292" t="s">
        <v>450</v>
      </c>
      <c r="E214" s="293" t="s">
        <v>2061</v>
      </c>
      <c r="F214" s="294" t="s">
        <v>2062</v>
      </c>
      <c r="G214" s="295" t="s">
        <v>195</v>
      </c>
      <c r="H214" s="296">
        <v>4</v>
      </c>
      <c r="I214" s="297"/>
      <c r="J214" s="298">
        <f>ROUND(I214*H214,2)</f>
        <v>0</v>
      </c>
      <c r="K214" s="294" t="s">
        <v>196</v>
      </c>
      <c r="L214" s="299"/>
      <c r="M214" s="300" t="s">
        <v>19</v>
      </c>
      <c r="N214" s="301" t="s">
        <v>43</v>
      </c>
      <c r="O214" s="87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8" t="s">
        <v>197</v>
      </c>
      <c r="AT214" s="228" t="s">
        <v>450</v>
      </c>
      <c r="AU214" s="228" t="s">
        <v>80</v>
      </c>
      <c r="AY214" s="20" t="s">
        <v>177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20" t="s">
        <v>80</v>
      </c>
      <c r="BK214" s="229">
        <f>ROUND(I214*H214,2)</f>
        <v>0</v>
      </c>
      <c r="BL214" s="20" t="s">
        <v>184</v>
      </c>
      <c r="BM214" s="228" t="s">
        <v>437</v>
      </c>
    </row>
    <row r="215" s="2" customFormat="1">
      <c r="A215" s="41"/>
      <c r="B215" s="42"/>
      <c r="C215" s="43"/>
      <c r="D215" s="230" t="s">
        <v>186</v>
      </c>
      <c r="E215" s="43"/>
      <c r="F215" s="231" t="s">
        <v>2062</v>
      </c>
      <c r="G215" s="43"/>
      <c r="H215" s="43"/>
      <c r="I215" s="232"/>
      <c r="J215" s="43"/>
      <c r="K215" s="43"/>
      <c r="L215" s="47"/>
      <c r="M215" s="233"/>
      <c r="N215" s="23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186</v>
      </c>
      <c r="AU215" s="20" t="s">
        <v>80</v>
      </c>
    </row>
    <row r="216" s="2" customFormat="1" ht="16.5" customHeight="1">
      <c r="A216" s="41"/>
      <c r="B216" s="42"/>
      <c r="C216" s="292" t="s">
        <v>454</v>
      </c>
      <c r="D216" s="292" t="s">
        <v>450</v>
      </c>
      <c r="E216" s="293" t="s">
        <v>2063</v>
      </c>
      <c r="F216" s="294" t="s">
        <v>2064</v>
      </c>
      <c r="G216" s="295" t="s">
        <v>195</v>
      </c>
      <c r="H216" s="296">
        <v>4</v>
      </c>
      <c r="I216" s="297"/>
      <c r="J216" s="298">
        <f>ROUND(I216*H216,2)</f>
        <v>0</v>
      </c>
      <c r="K216" s="294" t="s">
        <v>196</v>
      </c>
      <c r="L216" s="299"/>
      <c r="M216" s="300" t="s">
        <v>19</v>
      </c>
      <c r="N216" s="301" t="s">
        <v>43</v>
      </c>
      <c r="O216" s="87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8" t="s">
        <v>197</v>
      </c>
      <c r="AT216" s="228" t="s">
        <v>450</v>
      </c>
      <c r="AU216" s="228" t="s">
        <v>80</v>
      </c>
      <c r="AY216" s="20" t="s">
        <v>177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20" t="s">
        <v>80</v>
      </c>
      <c r="BK216" s="229">
        <f>ROUND(I216*H216,2)</f>
        <v>0</v>
      </c>
      <c r="BL216" s="20" t="s">
        <v>184</v>
      </c>
      <c r="BM216" s="228" t="s">
        <v>706</v>
      </c>
    </row>
    <row r="217" s="2" customFormat="1">
      <c r="A217" s="41"/>
      <c r="B217" s="42"/>
      <c r="C217" s="43"/>
      <c r="D217" s="230" t="s">
        <v>186</v>
      </c>
      <c r="E217" s="43"/>
      <c r="F217" s="231" t="s">
        <v>2064</v>
      </c>
      <c r="G217" s="43"/>
      <c r="H217" s="43"/>
      <c r="I217" s="232"/>
      <c r="J217" s="43"/>
      <c r="K217" s="43"/>
      <c r="L217" s="47"/>
      <c r="M217" s="233"/>
      <c r="N217" s="23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186</v>
      </c>
      <c r="AU217" s="20" t="s">
        <v>80</v>
      </c>
    </row>
    <row r="218" s="2" customFormat="1" ht="16.5" customHeight="1">
      <c r="A218" s="41"/>
      <c r="B218" s="42"/>
      <c r="C218" s="292" t="s">
        <v>459</v>
      </c>
      <c r="D218" s="292" t="s">
        <v>450</v>
      </c>
      <c r="E218" s="293" t="s">
        <v>2065</v>
      </c>
      <c r="F218" s="294" t="s">
        <v>2066</v>
      </c>
      <c r="G218" s="295" t="s">
        <v>195</v>
      </c>
      <c r="H218" s="296">
        <v>1</v>
      </c>
      <c r="I218" s="297"/>
      <c r="J218" s="298">
        <f>ROUND(I218*H218,2)</f>
        <v>0</v>
      </c>
      <c r="K218" s="294" t="s">
        <v>196</v>
      </c>
      <c r="L218" s="299"/>
      <c r="M218" s="300" t="s">
        <v>19</v>
      </c>
      <c r="N218" s="301" t="s">
        <v>43</v>
      </c>
      <c r="O218" s="87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8" t="s">
        <v>197</v>
      </c>
      <c r="AT218" s="228" t="s">
        <v>450</v>
      </c>
      <c r="AU218" s="228" t="s">
        <v>80</v>
      </c>
      <c r="AY218" s="20" t="s">
        <v>177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20" t="s">
        <v>80</v>
      </c>
      <c r="BK218" s="229">
        <f>ROUND(I218*H218,2)</f>
        <v>0</v>
      </c>
      <c r="BL218" s="20" t="s">
        <v>184</v>
      </c>
      <c r="BM218" s="228" t="s">
        <v>717</v>
      </c>
    </row>
    <row r="219" s="2" customFormat="1">
      <c r="A219" s="41"/>
      <c r="B219" s="42"/>
      <c r="C219" s="43"/>
      <c r="D219" s="230" t="s">
        <v>186</v>
      </c>
      <c r="E219" s="43"/>
      <c r="F219" s="231" t="s">
        <v>2066</v>
      </c>
      <c r="G219" s="43"/>
      <c r="H219" s="43"/>
      <c r="I219" s="232"/>
      <c r="J219" s="43"/>
      <c r="K219" s="43"/>
      <c r="L219" s="47"/>
      <c r="M219" s="233"/>
      <c r="N219" s="23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186</v>
      </c>
      <c r="AU219" s="20" t="s">
        <v>80</v>
      </c>
    </row>
    <row r="220" s="2" customFormat="1" ht="16.5" customHeight="1">
      <c r="A220" s="41"/>
      <c r="B220" s="42"/>
      <c r="C220" s="292" t="s">
        <v>464</v>
      </c>
      <c r="D220" s="292" t="s">
        <v>450</v>
      </c>
      <c r="E220" s="293" t="s">
        <v>2067</v>
      </c>
      <c r="F220" s="294" t="s">
        <v>2068</v>
      </c>
      <c r="G220" s="295" t="s">
        <v>345</v>
      </c>
      <c r="H220" s="296">
        <v>25</v>
      </c>
      <c r="I220" s="297"/>
      <c r="J220" s="298">
        <f>ROUND(I220*H220,2)</f>
        <v>0</v>
      </c>
      <c r="K220" s="294" t="s">
        <v>196</v>
      </c>
      <c r="L220" s="299"/>
      <c r="M220" s="300" t="s">
        <v>19</v>
      </c>
      <c r="N220" s="301" t="s">
        <v>43</v>
      </c>
      <c r="O220" s="87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8" t="s">
        <v>197</v>
      </c>
      <c r="AT220" s="228" t="s">
        <v>450</v>
      </c>
      <c r="AU220" s="228" t="s">
        <v>80</v>
      </c>
      <c r="AY220" s="20" t="s">
        <v>177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20" t="s">
        <v>80</v>
      </c>
      <c r="BK220" s="229">
        <f>ROUND(I220*H220,2)</f>
        <v>0</v>
      </c>
      <c r="BL220" s="20" t="s">
        <v>184</v>
      </c>
      <c r="BM220" s="228" t="s">
        <v>726</v>
      </c>
    </row>
    <row r="221" s="2" customFormat="1">
      <c r="A221" s="41"/>
      <c r="B221" s="42"/>
      <c r="C221" s="43"/>
      <c r="D221" s="230" t="s">
        <v>186</v>
      </c>
      <c r="E221" s="43"/>
      <c r="F221" s="231" t="s">
        <v>2068</v>
      </c>
      <c r="G221" s="43"/>
      <c r="H221" s="43"/>
      <c r="I221" s="232"/>
      <c r="J221" s="43"/>
      <c r="K221" s="43"/>
      <c r="L221" s="47"/>
      <c r="M221" s="233"/>
      <c r="N221" s="23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186</v>
      </c>
      <c r="AU221" s="20" t="s">
        <v>80</v>
      </c>
    </row>
    <row r="222" s="2" customFormat="1" ht="16.5" customHeight="1">
      <c r="A222" s="41"/>
      <c r="B222" s="42"/>
      <c r="C222" s="292" t="s">
        <v>469</v>
      </c>
      <c r="D222" s="292" t="s">
        <v>450</v>
      </c>
      <c r="E222" s="293" t="s">
        <v>2069</v>
      </c>
      <c r="F222" s="294" t="s">
        <v>2070</v>
      </c>
      <c r="G222" s="295" t="s">
        <v>371</v>
      </c>
      <c r="H222" s="296">
        <v>2</v>
      </c>
      <c r="I222" s="297"/>
      <c r="J222" s="298">
        <f>ROUND(I222*H222,2)</f>
        <v>0</v>
      </c>
      <c r="K222" s="294" t="s">
        <v>196</v>
      </c>
      <c r="L222" s="299"/>
      <c r="M222" s="300" t="s">
        <v>19</v>
      </c>
      <c r="N222" s="301" t="s">
        <v>43</v>
      </c>
      <c r="O222" s="87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8" t="s">
        <v>197</v>
      </c>
      <c r="AT222" s="228" t="s">
        <v>450</v>
      </c>
      <c r="AU222" s="228" t="s">
        <v>80</v>
      </c>
      <c r="AY222" s="20" t="s">
        <v>177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20" t="s">
        <v>80</v>
      </c>
      <c r="BK222" s="229">
        <f>ROUND(I222*H222,2)</f>
        <v>0</v>
      </c>
      <c r="BL222" s="20" t="s">
        <v>184</v>
      </c>
      <c r="BM222" s="228" t="s">
        <v>737</v>
      </c>
    </row>
    <row r="223" s="2" customFormat="1">
      <c r="A223" s="41"/>
      <c r="B223" s="42"/>
      <c r="C223" s="43"/>
      <c r="D223" s="230" t="s">
        <v>186</v>
      </c>
      <c r="E223" s="43"/>
      <c r="F223" s="231" t="s">
        <v>2070</v>
      </c>
      <c r="G223" s="43"/>
      <c r="H223" s="43"/>
      <c r="I223" s="232"/>
      <c r="J223" s="43"/>
      <c r="K223" s="43"/>
      <c r="L223" s="47"/>
      <c r="M223" s="233"/>
      <c r="N223" s="23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186</v>
      </c>
      <c r="AU223" s="20" t="s">
        <v>80</v>
      </c>
    </row>
    <row r="224" s="2" customFormat="1" ht="16.5" customHeight="1">
      <c r="A224" s="41"/>
      <c r="B224" s="42"/>
      <c r="C224" s="292" t="s">
        <v>325</v>
      </c>
      <c r="D224" s="292" t="s">
        <v>450</v>
      </c>
      <c r="E224" s="293" t="s">
        <v>2071</v>
      </c>
      <c r="F224" s="294" t="s">
        <v>2072</v>
      </c>
      <c r="G224" s="295" t="s">
        <v>195</v>
      </c>
      <c r="H224" s="296">
        <v>4</v>
      </c>
      <c r="I224" s="297"/>
      <c r="J224" s="298">
        <f>ROUND(I224*H224,2)</f>
        <v>0</v>
      </c>
      <c r="K224" s="294" t="s">
        <v>196</v>
      </c>
      <c r="L224" s="299"/>
      <c r="M224" s="300" t="s">
        <v>19</v>
      </c>
      <c r="N224" s="301" t="s">
        <v>43</v>
      </c>
      <c r="O224" s="87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8" t="s">
        <v>197</v>
      </c>
      <c r="AT224" s="228" t="s">
        <v>450</v>
      </c>
      <c r="AU224" s="228" t="s">
        <v>80</v>
      </c>
      <c r="AY224" s="20" t="s">
        <v>177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20" t="s">
        <v>80</v>
      </c>
      <c r="BK224" s="229">
        <f>ROUND(I224*H224,2)</f>
        <v>0</v>
      </c>
      <c r="BL224" s="20" t="s">
        <v>184</v>
      </c>
      <c r="BM224" s="228" t="s">
        <v>750</v>
      </c>
    </row>
    <row r="225" s="2" customFormat="1">
      <c r="A225" s="41"/>
      <c r="B225" s="42"/>
      <c r="C225" s="43"/>
      <c r="D225" s="230" t="s">
        <v>186</v>
      </c>
      <c r="E225" s="43"/>
      <c r="F225" s="231" t="s">
        <v>2072</v>
      </c>
      <c r="G225" s="43"/>
      <c r="H225" s="43"/>
      <c r="I225" s="232"/>
      <c r="J225" s="43"/>
      <c r="K225" s="43"/>
      <c r="L225" s="47"/>
      <c r="M225" s="233"/>
      <c r="N225" s="23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186</v>
      </c>
      <c r="AU225" s="20" t="s">
        <v>80</v>
      </c>
    </row>
    <row r="226" s="2" customFormat="1" ht="16.5" customHeight="1">
      <c r="A226" s="41"/>
      <c r="B226" s="42"/>
      <c r="C226" s="292" t="s">
        <v>485</v>
      </c>
      <c r="D226" s="292" t="s">
        <v>450</v>
      </c>
      <c r="E226" s="293" t="s">
        <v>2073</v>
      </c>
      <c r="F226" s="294" t="s">
        <v>2074</v>
      </c>
      <c r="G226" s="295" t="s">
        <v>345</v>
      </c>
      <c r="H226" s="296">
        <v>12</v>
      </c>
      <c r="I226" s="297"/>
      <c r="J226" s="298">
        <f>ROUND(I226*H226,2)</f>
        <v>0</v>
      </c>
      <c r="K226" s="294" t="s">
        <v>196</v>
      </c>
      <c r="L226" s="299"/>
      <c r="M226" s="300" t="s">
        <v>19</v>
      </c>
      <c r="N226" s="301" t="s">
        <v>43</v>
      </c>
      <c r="O226" s="87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8" t="s">
        <v>197</v>
      </c>
      <c r="AT226" s="228" t="s">
        <v>450</v>
      </c>
      <c r="AU226" s="228" t="s">
        <v>80</v>
      </c>
      <c r="AY226" s="20" t="s">
        <v>177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20" t="s">
        <v>80</v>
      </c>
      <c r="BK226" s="229">
        <f>ROUND(I226*H226,2)</f>
        <v>0</v>
      </c>
      <c r="BL226" s="20" t="s">
        <v>184</v>
      </c>
      <c r="BM226" s="228" t="s">
        <v>762</v>
      </c>
    </row>
    <row r="227" s="2" customFormat="1">
      <c r="A227" s="41"/>
      <c r="B227" s="42"/>
      <c r="C227" s="43"/>
      <c r="D227" s="230" t="s">
        <v>186</v>
      </c>
      <c r="E227" s="43"/>
      <c r="F227" s="231" t="s">
        <v>2074</v>
      </c>
      <c r="G227" s="43"/>
      <c r="H227" s="43"/>
      <c r="I227" s="232"/>
      <c r="J227" s="43"/>
      <c r="K227" s="43"/>
      <c r="L227" s="47"/>
      <c r="M227" s="233"/>
      <c r="N227" s="23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186</v>
      </c>
      <c r="AU227" s="20" t="s">
        <v>80</v>
      </c>
    </row>
    <row r="228" s="12" customFormat="1" ht="25.92" customHeight="1">
      <c r="A228" s="12"/>
      <c r="B228" s="201"/>
      <c r="C228" s="202"/>
      <c r="D228" s="203" t="s">
        <v>71</v>
      </c>
      <c r="E228" s="204" t="s">
        <v>2075</v>
      </c>
      <c r="F228" s="204" t="s">
        <v>2076</v>
      </c>
      <c r="G228" s="202"/>
      <c r="H228" s="202"/>
      <c r="I228" s="205"/>
      <c r="J228" s="206">
        <f>BK228</f>
        <v>0</v>
      </c>
      <c r="K228" s="202"/>
      <c r="L228" s="207"/>
      <c r="M228" s="208"/>
      <c r="N228" s="209"/>
      <c r="O228" s="209"/>
      <c r="P228" s="210">
        <f>SUM(P229:P248)</f>
        <v>0</v>
      </c>
      <c r="Q228" s="209"/>
      <c r="R228" s="210">
        <f>SUM(R229:R248)</f>
        <v>0</v>
      </c>
      <c r="S228" s="209"/>
      <c r="T228" s="211">
        <f>SUM(T229:T248)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2" t="s">
        <v>80</v>
      </c>
      <c r="AT228" s="213" t="s">
        <v>71</v>
      </c>
      <c r="AU228" s="213" t="s">
        <v>72</v>
      </c>
      <c r="AY228" s="212" t="s">
        <v>177</v>
      </c>
      <c r="BK228" s="214">
        <f>SUM(BK229:BK248)</f>
        <v>0</v>
      </c>
    </row>
    <row r="229" s="2" customFormat="1" ht="16.5" customHeight="1">
      <c r="A229" s="41"/>
      <c r="B229" s="42"/>
      <c r="C229" s="292" t="s">
        <v>330</v>
      </c>
      <c r="D229" s="292" t="s">
        <v>450</v>
      </c>
      <c r="E229" s="293" t="s">
        <v>2077</v>
      </c>
      <c r="F229" s="294" t="s">
        <v>2078</v>
      </c>
      <c r="G229" s="295" t="s">
        <v>345</v>
      </c>
      <c r="H229" s="296">
        <v>210</v>
      </c>
      <c r="I229" s="297"/>
      <c r="J229" s="298">
        <f>ROUND(I229*H229,2)</f>
        <v>0</v>
      </c>
      <c r="K229" s="294" t="s">
        <v>196</v>
      </c>
      <c r="L229" s="299"/>
      <c r="M229" s="300" t="s">
        <v>19</v>
      </c>
      <c r="N229" s="301" t="s">
        <v>43</v>
      </c>
      <c r="O229" s="87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8" t="s">
        <v>197</v>
      </c>
      <c r="AT229" s="228" t="s">
        <v>450</v>
      </c>
      <c r="AU229" s="228" t="s">
        <v>80</v>
      </c>
      <c r="AY229" s="20" t="s">
        <v>177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20" t="s">
        <v>80</v>
      </c>
      <c r="BK229" s="229">
        <f>ROUND(I229*H229,2)</f>
        <v>0</v>
      </c>
      <c r="BL229" s="20" t="s">
        <v>184</v>
      </c>
      <c r="BM229" s="228" t="s">
        <v>773</v>
      </c>
    </row>
    <row r="230" s="2" customFormat="1">
      <c r="A230" s="41"/>
      <c r="B230" s="42"/>
      <c r="C230" s="43"/>
      <c r="D230" s="230" t="s">
        <v>186</v>
      </c>
      <c r="E230" s="43"/>
      <c r="F230" s="231" t="s">
        <v>2078</v>
      </c>
      <c r="G230" s="43"/>
      <c r="H230" s="43"/>
      <c r="I230" s="232"/>
      <c r="J230" s="43"/>
      <c r="K230" s="43"/>
      <c r="L230" s="47"/>
      <c r="M230" s="233"/>
      <c r="N230" s="23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186</v>
      </c>
      <c r="AU230" s="20" t="s">
        <v>80</v>
      </c>
    </row>
    <row r="231" s="2" customFormat="1" ht="16.5" customHeight="1">
      <c r="A231" s="41"/>
      <c r="B231" s="42"/>
      <c r="C231" s="292" t="s">
        <v>494</v>
      </c>
      <c r="D231" s="292" t="s">
        <v>450</v>
      </c>
      <c r="E231" s="293" t="s">
        <v>2079</v>
      </c>
      <c r="F231" s="294" t="s">
        <v>2080</v>
      </c>
      <c r="G231" s="295" t="s">
        <v>345</v>
      </c>
      <c r="H231" s="296">
        <v>30</v>
      </c>
      <c r="I231" s="297"/>
      <c r="J231" s="298">
        <f>ROUND(I231*H231,2)</f>
        <v>0</v>
      </c>
      <c r="K231" s="294" t="s">
        <v>196</v>
      </c>
      <c r="L231" s="299"/>
      <c r="M231" s="300" t="s">
        <v>19</v>
      </c>
      <c r="N231" s="301" t="s">
        <v>43</v>
      </c>
      <c r="O231" s="87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8" t="s">
        <v>197</v>
      </c>
      <c r="AT231" s="228" t="s">
        <v>450</v>
      </c>
      <c r="AU231" s="228" t="s">
        <v>80</v>
      </c>
      <c r="AY231" s="20" t="s">
        <v>177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20" t="s">
        <v>80</v>
      </c>
      <c r="BK231" s="229">
        <f>ROUND(I231*H231,2)</f>
        <v>0</v>
      </c>
      <c r="BL231" s="20" t="s">
        <v>184</v>
      </c>
      <c r="BM231" s="228" t="s">
        <v>785</v>
      </c>
    </row>
    <row r="232" s="2" customFormat="1">
      <c r="A232" s="41"/>
      <c r="B232" s="42"/>
      <c r="C232" s="43"/>
      <c r="D232" s="230" t="s">
        <v>186</v>
      </c>
      <c r="E232" s="43"/>
      <c r="F232" s="231" t="s">
        <v>2080</v>
      </c>
      <c r="G232" s="43"/>
      <c r="H232" s="43"/>
      <c r="I232" s="232"/>
      <c r="J232" s="43"/>
      <c r="K232" s="43"/>
      <c r="L232" s="47"/>
      <c r="M232" s="233"/>
      <c r="N232" s="23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186</v>
      </c>
      <c r="AU232" s="20" t="s">
        <v>80</v>
      </c>
    </row>
    <row r="233" s="2" customFormat="1" ht="16.5" customHeight="1">
      <c r="A233" s="41"/>
      <c r="B233" s="42"/>
      <c r="C233" s="292" t="s">
        <v>335</v>
      </c>
      <c r="D233" s="292" t="s">
        <v>450</v>
      </c>
      <c r="E233" s="293" t="s">
        <v>2081</v>
      </c>
      <c r="F233" s="294" t="s">
        <v>2082</v>
      </c>
      <c r="G233" s="295" t="s">
        <v>195</v>
      </c>
      <c r="H233" s="296">
        <v>195</v>
      </c>
      <c r="I233" s="297"/>
      <c r="J233" s="298">
        <f>ROUND(I233*H233,2)</f>
        <v>0</v>
      </c>
      <c r="K233" s="294" t="s">
        <v>196</v>
      </c>
      <c r="L233" s="299"/>
      <c r="M233" s="300" t="s">
        <v>19</v>
      </c>
      <c r="N233" s="301" t="s">
        <v>43</v>
      </c>
      <c r="O233" s="87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8" t="s">
        <v>197</v>
      </c>
      <c r="AT233" s="228" t="s">
        <v>450</v>
      </c>
      <c r="AU233" s="228" t="s">
        <v>80</v>
      </c>
      <c r="AY233" s="20" t="s">
        <v>177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20" t="s">
        <v>80</v>
      </c>
      <c r="BK233" s="229">
        <f>ROUND(I233*H233,2)</f>
        <v>0</v>
      </c>
      <c r="BL233" s="20" t="s">
        <v>184</v>
      </c>
      <c r="BM233" s="228" t="s">
        <v>799</v>
      </c>
    </row>
    <row r="234" s="2" customFormat="1">
      <c r="A234" s="41"/>
      <c r="B234" s="42"/>
      <c r="C234" s="43"/>
      <c r="D234" s="230" t="s">
        <v>186</v>
      </c>
      <c r="E234" s="43"/>
      <c r="F234" s="231" t="s">
        <v>2082</v>
      </c>
      <c r="G234" s="43"/>
      <c r="H234" s="43"/>
      <c r="I234" s="232"/>
      <c r="J234" s="43"/>
      <c r="K234" s="43"/>
      <c r="L234" s="47"/>
      <c r="M234" s="233"/>
      <c r="N234" s="23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186</v>
      </c>
      <c r="AU234" s="20" t="s">
        <v>80</v>
      </c>
    </row>
    <row r="235" s="2" customFormat="1" ht="16.5" customHeight="1">
      <c r="A235" s="41"/>
      <c r="B235" s="42"/>
      <c r="C235" s="292" t="s">
        <v>503</v>
      </c>
      <c r="D235" s="292" t="s">
        <v>450</v>
      </c>
      <c r="E235" s="293" t="s">
        <v>2083</v>
      </c>
      <c r="F235" s="294" t="s">
        <v>2084</v>
      </c>
      <c r="G235" s="295" t="s">
        <v>195</v>
      </c>
      <c r="H235" s="296">
        <v>28</v>
      </c>
      <c r="I235" s="297"/>
      <c r="J235" s="298">
        <f>ROUND(I235*H235,2)</f>
        <v>0</v>
      </c>
      <c r="K235" s="294" t="s">
        <v>196</v>
      </c>
      <c r="L235" s="299"/>
      <c r="M235" s="300" t="s">
        <v>19</v>
      </c>
      <c r="N235" s="301" t="s">
        <v>43</v>
      </c>
      <c r="O235" s="87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8" t="s">
        <v>197</v>
      </c>
      <c r="AT235" s="228" t="s">
        <v>450</v>
      </c>
      <c r="AU235" s="228" t="s">
        <v>80</v>
      </c>
      <c r="AY235" s="20" t="s">
        <v>177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20" t="s">
        <v>80</v>
      </c>
      <c r="BK235" s="229">
        <f>ROUND(I235*H235,2)</f>
        <v>0</v>
      </c>
      <c r="BL235" s="20" t="s">
        <v>184</v>
      </c>
      <c r="BM235" s="228" t="s">
        <v>809</v>
      </c>
    </row>
    <row r="236" s="2" customFormat="1">
      <c r="A236" s="41"/>
      <c r="B236" s="42"/>
      <c r="C236" s="43"/>
      <c r="D236" s="230" t="s">
        <v>186</v>
      </c>
      <c r="E236" s="43"/>
      <c r="F236" s="231" t="s">
        <v>2084</v>
      </c>
      <c r="G236" s="43"/>
      <c r="H236" s="43"/>
      <c r="I236" s="232"/>
      <c r="J236" s="43"/>
      <c r="K236" s="43"/>
      <c r="L236" s="47"/>
      <c r="M236" s="233"/>
      <c r="N236" s="23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186</v>
      </c>
      <c r="AU236" s="20" t="s">
        <v>80</v>
      </c>
    </row>
    <row r="237" s="2" customFormat="1" ht="16.5" customHeight="1">
      <c r="A237" s="41"/>
      <c r="B237" s="42"/>
      <c r="C237" s="292" t="s">
        <v>340</v>
      </c>
      <c r="D237" s="292" t="s">
        <v>450</v>
      </c>
      <c r="E237" s="293" t="s">
        <v>2085</v>
      </c>
      <c r="F237" s="294" t="s">
        <v>2086</v>
      </c>
      <c r="G237" s="295" t="s">
        <v>195</v>
      </c>
      <c r="H237" s="296">
        <v>3</v>
      </c>
      <c r="I237" s="297"/>
      <c r="J237" s="298">
        <f>ROUND(I237*H237,2)</f>
        <v>0</v>
      </c>
      <c r="K237" s="294" t="s">
        <v>196</v>
      </c>
      <c r="L237" s="299"/>
      <c r="M237" s="300" t="s">
        <v>19</v>
      </c>
      <c r="N237" s="301" t="s">
        <v>43</v>
      </c>
      <c r="O237" s="87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8" t="s">
        <v>197</v>
      </c>
      <c r="AT237" s="228" t="s">
        <v>450</v>
      </c>
      <c r="AU237" s="228" t="s">
        <v>80</v>
      </c>
      <c r="AY237" s="20" t="s">
        <v>177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20" t="s">
        <v>80</v>
      </c>
      <c r="BK237" s="229">
        <f>ROUND(I237*H237,2)</f>
        <v>0</v>
      </c>
      <c r="BL237" s="20" t="s">
        <v>184</v>
      </c>
      <c r="BM237" s="228" t="s">
        <v>822</v>
      </c>
    </row>
    <row r="238" s="2" customFormat="1">
      <c r="A238" s="41"/>
      <c r="B238" s="42"/>
      <c r="C238" s="43"/>
      <c r="D238" s="230" t="s">
        <v>186</v>
      </c>
      <c r="E238" s="43"/>
      <c r="F238" s="231" t="s">
        <v>2086</v>
      </c>
      <c r="G238" s="43"/>
      <c r="H238" s="43"/>
      <c r="I238" s="232"/>
      <c r="J238" s="43"/>
      <c r="K238" s="43"/>
      <c r="L238" s="47"/>
      <c r="M238" s="233"/>
      <c r="N238" s="23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186</v>
      </c>
      <c r="AU238" s="20" t="s">
        <v>80</v>
      </c>
    </row>
    <row r="239" s="2" customFormat="1" ht="16.5" customHeight="1">
      <c r="A239" s="41"/>
      <c r="B239" s="42"/>
      <c r="C239" s="292" t="s">
        <v>513</v>
      </c>
      <c r="D239" s="292" t="s">
        <v>450</v>
      </c>
      <c r="E239" s="293" t="s">
        <v>2087</v>
      </c>
      <c r="F239" s="294" t="s">
        <v>2088</v>
      </c>
      <c r="G239" s="295" t="s">
        <v>195</v>
      </c>
      <c r="H239" s="296">
        <v>5</v>
      </c>
      <c r="I239" s="297"/>
      <c r="J239" s="298">
        <f>ROUND(I239*H239,2)</f>
        <v>0</v>
      </c>
      <c r="K239" s="294" t="s">
        <v>196</v>
      </c>
      <c r="L239" s="299"/>
      <c r="M239" s="300" t="s">
        <v>19</v>
      </c>
      <c r="N239" s="301" t="s">
        <v>43</v>
      </c>
      <c r="O239" s="87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8" t="s">
        <v>197</v>
      </c>
      <c r="AT239" s="228" t="s">
        <v>450</v>
      </c>
      <c r="AU239" s="228" t="s">
        <v>80</v>
      </c>
      <c r="AY239" s="20" t="s">
        <v>177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20" t="s">
        <v>80</v>
      </c>
      <c r="BK239" s="229">
        <f>ROUND(I239*H239,2)</f>
        <v>0</v>
      </c>
      <c r="BL239" s="20" t="s">
        <v>184</v>
      </c>
      <c r="BM239" s="228" t="s">
        <v>836</v>
      </c>
    </row>
    <row r="240" s="2" customFormat="1">
      <c r="A240" s="41"/>
      <c r="B240" s="42"/>
      <c r="C240" s="43"/>
      <c r="D240" s="230" t="s">
        <v>186</v>
      </c>
      <c r="E240" s="43"/>
      <c r="F240" s="231" t="s">
        <v>2088</v>
      </c>
      <c r="G240" s="43"/>
      <c r="H240" s="43"/>
      <c r="I240" s="232"/>
      <c r="J240" s="43"/>
      <c r="K240" s="43"/>
      <c r="L240" s="47"/>
      <c r="M240" s="233"/>
      <c r="N240" s="23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186</v>
      </c>
      <c r="AU240" s="20" t="s">
        <v>80</v>
      </c>
    </row>
    <row r="241" s="2" customFormat="1" ht="16.5" customHeight="1">
      <c r="A241" s="41"/>
      <c r="B241" s="42"/>
      <c r="C241" s="292" t="s">
        <v>346</v>
      </c>
      <c r="D241" s="292" t="s">
        <v>450</v>
      </c>
      <c r="E241" s="293" t="s">
        <v>2089</v>
      </c>
      <c r="F241" s="294" t="s">
        <v>2090</v>
      </c>
      <c r="G241" s="295" t="s">
        <v>195</v>
      </c>
      <c r="H241" s="296">
        <v>5</v>
      </c>
      <c r="I241" s="297"/>
      <c r="J241" s="298">
        <f>ROUND(I241*H241,2)</f>
        <v>0</v>
      </c>
      <c r="K241" s="294" t="s">
        <v>196</v>
      </c>
      <c r="L241" s="299"/>
      <c r="M241" s="300" t="s">
        <v>19</v>
      </c>
      <c r="N241" s="301" t="s">
        <v>43</v>
      </c>
      <c r="O241" s="87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8" t="s">
        <v>197</v>
      </c>
      <c r="AT241" s="228" t="s">
        <v>450</v>
      </c>
      <c r="AU241" s="228" t="s">
        <v>80</v>
      </c>
      <c r="AY241" s="20" t="s">
        <v>177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20" t="s">
        <v>80</v>
      </c>
      <c r="BK241" s="229">
        <f>ROUND(I241*H241,2)</f>
        <v>0</v>
      </c>
      <c r="BL241" s="20" t="s">
        <v>184</v>
      </c>
      <c r="BM241" s="228" t="s">
        <v>541</v>
      </c>
    </row>
    <row r="242" s="2" customFormat="1">
      <c r="A242" s="41"/>
      <c r="B242" s="42"/>
      <c r="C242" s="43"/>
      <c r="D242" s="230" t="s">
        <v>186</v>
      </c>
      <c r="E242" s="43"/>
      <c r="F242" s="231" t="s">
        <v>2090</v>
      </c>
      <c r="G242" s="43"/>
      <c r="H242" s="43"/>
      <c r="I242" s="232"/>
      <c r="J242" s="43"/>
      <c r="K242" s="43"/>
      <c r="L242" s="47"/>
      <c r="M242" s="233"/>
      <c r="N242" s="23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186</v>
      </c>
      <c r="AU242" s="20" t="s">
        <v>80</v>
      </c>
    </row>
    <row r="243" s="2" customFormat="1" ht="16.5" customHeight="1">
      <c r="A243" s="41"/>
      <c r="B243" s="42"/>
      <c r="C243" s="292" t="s">
        <v>529</v>
      </c>
      <c r="D243" s="292" t="s">
        <v>450</v>
      </c>
      <c r="E243" s="293" t="s">
        <v>2091</v>
      </c>
      <c r="F243" s="294" t="s">
        <v>2092</v>
      </c>
      <c r="G243" s="295" t="s">
        <v>195</v>
      </c>
      <c r="H243" s="296">
        <v>10</v>
      </c>
      <c r="I243" s="297"/>
      <c r="J243" s="298">
        <f>ROUND(I243*H243,2)</f>
        <v>0</v>
      </c>
      <c r="K243" s="294" t="s">
        <v>196</v>
      </c>
      <c r="L243" s="299"/>
      <c r="M243" s="300" t="s">
        <v>19</v>
      </c>
      <c r="N243" s="301" t="s">
        <v>43</v>
      </c>
      <c r="O243" s="87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8" t="s">
        <v>197</v>
      </c>
      <c r="AT243" s="228" t="s">
        <v>450</v>
      </c>
      <c r="AU243" s="228" t="s">
        <v>80</v>
      </c>
      <c r="AY243" s="20" t="s">
        <v>177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20" t="s">
        <v>80</v>
      </c>
      <c r="BK243" s="229">
        <f>ROUND(I243*H243,2)</f>
        <v>0</v>
      </c>
      <c r="BL243" s="20" t="s">
        <v>184</v>
      </c>
      <c r="BM243" s="228" t="s">
        <v>554</v>
      </c>
    </row>
    <row r="244" s="2" customFormat="1">
      <c r="A244" s="41"/>
      <c r="B244" s="42"/>
      <c r="C244" s="43"/>
      <c r="D244" s="230" t="s">
        <v>186</v>
      </c>
      <c r="E244" s="43"/>
      <c r="F244" s="231" t="s">
        <v>2092</v>
      </c>
      <c r="G244" s="43"/>
      <c r="H244" s="43"/>
      <c r="I244" s="232"/>
      <c r="J244" s="43"/>
      <c r="K244" s="43"/>
      <c r="L244" s="47"/>
      <c r="M244" s="233"/>
      <c r="N244" s="23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186</v>
      </c>
      <c r="AU244" s="20" t="s">
        <v>80</v>
      </c>
    </row>
    <row r="245" s="2" customFormat="1" ht="16.5" customHeight="1">
      <c r="A245" s="41"/>
      <c r="B245" s="42"/>
      <c r="C245" s="292" t="s">
        <v>351</v>
      </c>
      <c r="D245" s="292" t="s">
        <v>450</v>
      </c>
      <c r="E245" s="293" t="s">
        <v>2093</v>
      </c>
      <c r="F245" s="294" t="s">
        <v>2094</v>
      </c>
      <c r="G245" s="295" t="s">
        <v>195</v>
      </c>
      <c r="H245" s="296">
        <v>5</v>
      </c>
      <c r="I245" s="297"/>
      <c r="J245" s="298">
        <f>ROUND(I245*H245,2)</f>
        <v>0</v>
      </c>
      <c r="K245" s="294" t="s">
        <v>196</v>
      </c>
      <c r="L245" s="299"/>
      <c r="M245" s="300" t="s">
        <v>19</v>
      </c>
      <c r="N245" s="301" t="s">
        <v>43</v>
      </c>
      <c r="O245" s="87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8" t="s">
        <v>197</v>
      </c>
      <c r="AT245" s="228" t="s">
        <v>450</v>
      </c>
      <c r="AU245" s="228" t="s">
        <v>80</v>
      </c>
      <c r="AY245" s="20" t="s">
        <v>177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20" t="s">
        <v>80</v>
      </c>
      <c r="BK245" s="229">
        <f>ROUND(I245*H245,2)</f>
        <v>0</v>
      </c>
      <c r="BL245" s="20" t="s">
        <v>184</v>
      </c>
      <c r="BM245" s="228" t="s">
        <v>559</v>
      </c>
    </row>
    <row r="246" s="2" customFormat="1">
      <c r="A246" s="41"/>
      <c r="B246" s="42"/>
      <c r="C246" s="43"/>
      <c r="D246" s="230" t="s">
        <v>186</v>
      </c>
      <c r="E246" s="43"/>
      <c r="F246" s="231" t="s">
        <v>2094</v>
      </c>
      <c r="G246" s="43"/>
      <c r="H246" s="43"/>
      <c r="I246" s="232"/>
      <c r="J246" s="43"/>
      <c r="K246" s="43"/>
      <c r="L246" s="47"/>
      <c r="M246" s="233"/>
      <c r="N246" s="23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186</v>
      </c>
      <c r="AU246" s="20" t="s">
        <v>80</v>
      </c>
    </row>
    <row r="247" s="2" customFormat="1" ht="16.5" customHeight="1">
      <c r="A247" s="41"/>
      <c r="B247" s="42"/>
      <c r="C247" s="292" t="s">
        <v>538</v>
      </c>
      <c r="D247" s="292" t="s">
        <v>450</v>
      </c>
      <c r="E247" s="293" t="s">
        <v>2095</v>
      </c>
      <c r="F247" s="294" t="s">
        <v>2096</v>
      </c>
      <c r="G247" s="295" t="s">
        <v>371</v>
      </c>
      <c r="H247" s="296">
        <v>3</v>
      </c>
      <c r="I247" s="297"/>
      <c r="J247" s="298">
        <f>ROUND(I247*H247,2)</f>
        <v>0</v>
      </c>
      <c r="K247" s="294" t="s">
        <v>196</v>
      </c>
      <c r="L247" s="299"/>
      <c r="M247" s="300" t="s">
        <v>19</v>
      </c>
      <c r="N247" s="301" t="s">
        <v>43</v>
      </c>
      <c r="O247" s="87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8" t="s">
        <v>197</v>
      </c>
      <c r="AT247" s="228" t="s">
        <v>450</v>
      </c>
      <c r="AU247" s="228" t="s">
        <v>80</v>
      </c>
      <c r="AY247" s="20" t="s">
        <v>177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20" t="s">
        <v>80</v>
      </c>
      <c r="BK247" s="229">
        <f>ROUND(I247*H247,2)</f>
        <v>0</v>
      </c>
      <c r="BL247" s="20" t="s">
        <v>184</v>
      </c>
      <c r="BM247" s="228" t="s">
        <v>885</v>
      </c>
    </row>
    <row r="248" s="2" customFormat="1">
      <c r="A248" s="41"/>
      <c r="B248" s="42"/>
      <c r="C248" s="43"/>
      <c r="D248" s="230" t="s">
        <v>186</v>
      </c>
      <c r="E248" s="43"/>
      <c r="F248" s="231" t="s">
        <v>2096</v>
      </c>
      <c r="G248" s="43"/>
      <c r="H248" s="43"/>
      <c r="I248" s="232"/>
      <c r="J248" s="43"/>
      <c r="K248" s="43"/>
      <c r="L248" s="47"/>
      <c r="M248" s="233"/>
      <c r="N248" s="23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186</v>
      </c>
      <c r="AU248" s="20" t="s">
        <v>80</v>
      </c>
    </row>
    <row r="249" s="12" customFormat="1" ht="25.92" customHeight="1">
      <c r="A249" s="12"/>
      <c r="B249" s="201"/>
      <c r="C249" s="202"/>
      <c r="D249" s="203" t="s">
        <v>71</v>
      </c>
      <c r="E249" s="204" t="s">
        <v>2097</v>
      </c>
      <c r="F249" s="204" t="s">
        <v>2098</v>
      </c>
      <c r="G249" s="202"/>
      <c r="H249" s="202"/>
      <c r="I249" s="205"/>
      <c r="J249" s="206">
        <f>BK249</f>
        <v>0</v>
      </c>
      <c r="K249" s="202"/>
      <c r="L249" s="207"/>
      <c r="M249" s="208"/>
      <c r="N249" s="209"/>
      <c r="O249" s="209"/>
      <c r="P249" s="210">
        <f>SUM(P250:P251)</f>
        <v>0</v>
      </c>
      <c r="Q249" s="209"/>
      <c r="R249" s="210">
        <f>SUM(R250:R251)</f>
        <v>0</v>
      </c>
      <c r="S249" s="209"/>
      <c r="T249" s="211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2" t="s">
        <v>80</v>
      </c>
      <c r="AT249" s="213" t="s">
        <v>71</v>
      </c>
      <c r="AU249" s="213" t="s">
        <v>72</v>
      </c>
      <c r="AY249" s="212" t="s">
        <v>177</v>
      </c>
      <c r="BK249" s="214">
        <f>SUM(BK250:BK251)</f>
        <v>0</v>
      </c>
    </row>
    <row r="250" s="2" customFormat="1" ht="16.5" customHeight="1">
      <c r="A250" s="41"/>
      <c r="B250" s="42"/>
      <c r="C250" s="292" t="s">
        <v>356</v>
      </c>
      <c r="D250" s="292" t="s">
        <v>450</v>
      </c>
      <c r="E250" s="293" t="s">
        <v>2099</v>
      </c>
      <c r="F250" s="294" t="s">
        <v>2100</v>
      </c>
      <c r="G250" s="295" t="s">
        <v>195</v>
      </c>
      <c r="H250" s="296">
        <v>3</v>
      </c>
      <c r="I250" s="297"/>
      <c r="J250" s="298">
        <f>ROUND(I250*H250,2)</f>
        <v>0</v>
      </c>
      <c r="K250" s="294" t="s">
        <v>196</v>
      </c>
      <c r="L250" s="299"/>
      <c r="M250" s="300" t="s">
        <v>19</v>
      </c>
      <c r="N250" s="301" t="s">
        <v>43</v>
      </c>
      <c r="O250" s="87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8" t="s">
        <v>197</v>
      </c>
      <c r="AT250" s="228" t="s">
        <v>450</v>
      </c>
      <c r="AU250" s="228" t="s">
        <v>80</v>
      </c>
      <c r="AY250" s="20" t="s">
        <v>177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20" t="s">
        <v>80</v>
      </c>
      <c r="BK250" s="229">
        <f>ROUND(I250*H250,2)</f>
        <v>0</v>
      </c>
      <c r="BL250" s="20" t="s">
        <v>184</v>
      </c>
      <c r="BM250" s="228" t="s">
        <v>896</v>
      </c>
    </row>
    <row r="251" s="2" customFormat="1">
      <c r="A251" s="41"/>
      <c r="B251" s="42"/>
      <c r="C251" s="43"/>
      <c r="D251" s="230" t="s">
        <v>186</v>
      </c>
      <c r="E251" s="43"/>
      <c r="F251" s="231" t="s">
        <v>2100</v>
      </c>
      <c r="G251" s="43"/>
      <c r="H251" s="43"/>
      <c r="I251" s="232"/>
      <c r="J251" s="43"/>
      <c r="K251" s="43"/>
      <c r="L251" s="47"/>
      <c r="M251" s="233"/>
      <c r="N251" s="23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186</v>
      </c>
      <c r="AU251" s="20" t="s">
        <v>80</v>
      </c>
    </row>
    <row r="252" s="12" customFormat="1" ht="25.92" customHeight="1">
      <c r="A252" s="12"/>
      <c r="B252" s="201"/>
      <c r="C252" s="202"/>
      <c r="D252" s="203" t="s">
        <v>71</v>
      </c>
      <c r="E252" s="204" t="s">
        <v>2101</v>
      </c>
      <c r="F252" s="204" t="s">
        <v>2102</v>
      </c>
      <c r="G252" s="202"/>
      <c r="H252" s="202"/>
      <c r="I252" s="205"/>
      <c r="J252" s="206">
        <f>BK252</f>
        <v>0</v>
      </c>
      <c r="K252" s="202"/>
      <c r="L252" s="207"/>
      <c r="M252" s="208"/>
      <c r="N252" s="209"/>
      <c r="O252" s="209"/>
      <c r="P252" s="210">
        <f>P253+P274+P287+P312+P323</f>
        <v>0</v>
      </c>
      <c r="Q252" s="209"/>
      <c r="R252" s="210">
        <f>R253+R274+R287+R312+R323</f>
        <v>0</v>
      </c>
      <c r="S252" s="209"/>
      <c r="T252" s="211">
        <f>T253+T274+T287+T312+T323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2" t="s">
        <v>80</v>
      </c>
      <c r="AT252" s="213" t="s">
        <v>71</v>
      </c>
      <c r="AU252" s="213" t="s">
        <v>72</v>
      </c>
      <c r="AY252" s="212" t="s">
        <v>177</v>
      </c>
      <c r="BK252" s="214">
        <f>BK253+BK274+BK287+BK312+BK323</f>
        <v>0</v>
      </c>
    </row>
    <row r="253" s="12" customFormat="1" ht="22.8" customHeight="1">
      <c r="A253" s="12"/>
      <c r="B253" s="201"/>
      <c r="C253" s="202"/>
      <c r="D253" s="203" t="s">
        <v>71</v>
      </c>
      <c r="E253" s="215" t="s">
        <v>2103</v>
      </c>
      <c r="F253" s="215" t="s">
        <v>2104</v>
      </c>
      <c r="G253" s="202"/>
      <c r="H253" s="202"/>
      <c r="I253" s="205"/>
      <c r="J253" s="216">
        <f>BK253</f>
        <v>0</v>
      </c>
      <c r="K253" s="202"/>
      <c r="L253" s="207"/>
      <c r="M253" s="208"/>
      <c r="N253" s="209"/>
      <c r="O253" s="209"/>
      <c r="P253" s="210">
        <f>SUM(P254:P273)</f>
        <v>0</v>
      </c>
      <c r="Q253" s="209"/>
      <c r="R253" s="210">
        <f>SUM(R254:R273)</f>
        <v>0</v>
      </c>
      <c r="S253" s="209"/>
      <c r="T253" s="211">
        <f>SUM(T254:T273)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2" t="s">
        <v>80</v>
      </c>
      <c r="AT253" s="213" t="s">
        <v>71</v>
      </c>
      <c r="AU253" s="213" t="s">
        <v>80</v>
      </c>
      <c r="AY253" s="212" t="s">
        <v>177</v>
      </c>
      <c r="BK253" s="214">
        <f>SUM(BK254:BK273)</f>
        <v>0</v>
      </c>
    </row>
    <row r="254" s="2" customFormat="1">
      <c r="A254" s="41"/>
      <c r="B254" s="42"/>
      <c r="C254" s="292" t="s">
        <v>551</v>
      </c>
      <c r="D254" s="292" t="s">
        <v>450</v>
      </c>
      <c r="E254" s="293" t="s">
        <v>2105</v>
      </c>
      <c r="F254" s="294" t="s">
        <v>2106</v>
      </c>
      <c r="G254" s="295" t="s">
        <v>195</v>
      </c>
      <c r="H254" s="296">
        <v>1</v>
      </c>
      <c r="I254" s="297"/>
      <c r="J254" s="298">
        <f>ROUND(I254*H254,2)</f>
        <v>0</v>
      </c>
      <c r="K254" s="294" t="s">
        <v>196</v>
      </c>
      <c r="L254" s="299"/>
      <c r="M254" s="300" t="s">
        <v>19</v>
      </c>
      <c r="N254" s="301" t="s">
        <v>43</v>
      </c>
      <c r="O254" s="87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8" t="s">
        <v>197</v>
      </c>
      <c r="AT254" s="228" t="s">
        <v>450</v>
      </c>
      <c r="AU254" s="228" t="s">
        <v>82</v>
      </c>
      <c r="AY254" s="20" t="s">
        <v>177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20" t="s">
        <v>80</v>
      </c>
      <c r="BK254" s="229">
        <f>ROUND(I254*H254,2)</f>
        <v>0</v>
      </c>
      <c r="BL254" s="20" t="s">
        <v>184</v>
      </c>
      <c r="BM254" s="228" t="s">
        <v>905</v>
      </c>
    </row>
    <row r="255" s="2" customFormat="1">
      <c r="A255" s="41"/>
      <c r="B255" s="42"/>
      <c r="C255" s="43"/>
      <c r="D255" s="230" t="s">
        <v>186</v>
      </c>
      <c r="E255" s="43"/>
      <c r="F255" s="231" t="s">
        <v>2106</v>
      </c>
      <c r="G255" s="43"/>
      <c r="H255" s="43"/>
      <c r="I255" s="232"/>
      <c r="J255" s="43"/>
      <c r="K255" s="43"/>
      <c r="L255" s="47"/>
      <c r="M255" s="233"/>
      <c r="N255" s="23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186</v>
      </c>
      <c r="AU255" s="20" t="s">
        <v>82</v>
      </c>
    </row>
    <row r="256" s="2" customFormat="1" ht="16.5" customHeight="1">
      <c r="A256" s="41"/>
      <c r="B256" s="42"/>
      <c r="C256" s="292" t="s">
        <v>361</v>
      </c>
      <c r="D256" s="292" t="s">
        <v>450</v>
      </c>
      <c r="E256" s="293" t="s">
        <v>2067</v>
      </c>
      <c r="F256" s="294" t="s">
        <v>2068</v>
      </c>
      <c r="G256" s="295" t="s">
        <v>345</v>
      </c>
      <c r="H256" s="296">
        <v>95</v>
      </c>
      <c r="I256" s="297"/>
      <c r="J256" s="298">
        <f>ROUND(I256*H256,2)</f>
        <v>0</v>
      </c>
      <c r="K256" s="294" t="s">
        <v>196</v>
      </c>
      <c r="L256" s="299"/>
      <c r="M256" s="300" t="s">
        <v>19</v>
      </c>
      <c r="N256" s="301" t="s">
        <v>43</v>
      </c>
      <c r="O256" s="87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8" t="s">
        <v>197</v>
      </c>
      <c r="AT256" s="228" t="s">
        <v>450</v>
      </c>
      <c r="AU256" s="228" t="s">
        <v>82</v>
      </c>
      <c r="AY256" s="20" t="s">
        <v>177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20" t="s">
        <v>80</v>
      </c>
      <c r="BK256" s="229">
        <f>ROUND(I256*H256,2)</f>
        <v>0</v>
      </c>
      <c r="BL256" s="20" t="s">
        <v>184</v>
      </c>
      <c r="BM256" s="228" t="s">
        <v>915</v>
      </c>
    </row>
    <row r="257" s="2" customFormat="1">
      <c r="A257" s="41"/>
      <c r="B257" s="42"/>
      <c r="C257" s="43"/>
      <c r="D257" s="230" t="s">
        <v>186</v>
      </c>
      <c r="E257" s="43"/>
      <c r="F257" s="231" t="s">
        <v>2068</v>
      </c>
      <c r="G257" s="43"/>
      <c r="H257" s="43"/>
      <c r="I257" s="232"/>
      <c r="J257" s="43"/>
      <c r="K257" s="43"/>
      <c r="L257" s="47"/>
      <c r="M257" s="233"/>
      <c r="N257" s="23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186</v>
      </c>
      <c r="AU257" s="20" t="s">
        <v>82</v>
      </c>
    </row>
    <row r="258" s="2" customFormat="1" ht="16.5" customHeight="1">
      <c r="A258" s="41"/>
      <c r="B258" s="42"/>
      <c r="C258" s="292" t="s">
        <v>563</v>
      </c>
      <c r="D258" s="292" t="s">
        <v>450</v>
      </c>
      <c r="E258" s="293" t="s">
        <v>2053</v>
      </c>
      <c r="F258" s="294" t="s">
        <v>2054</v>
      </c>
      <c r="G258" s="295" t="s">
        <v>195</v>
      </c>
      <c r="H258" s="296">
        <v>8</v>
      </c>
      <c r="I258" s="297"/>
      <c r="J258" s="298">
        <f>ROUND(I258*H258,2)</f>
        <v>0</v>
      </c>
      <c r="K258" s="294" t="s">
        <v>196</v>
      </c>
      <c r="L258" s="299"/>
      <c r="M258" s="300" t="s">
        <v>19</v>
      </c>
      <c r="N258" s="301" t="s">
        <v>43</v>
      </c>
      <c r="O258" s="87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8" t="s">
        <v>197</v>
      </c>
      <c r="AT258" s="228" t="s">
        <v>450</v>
      </c>
      <c r="AU258" s="228" t="s">
        <v>82</v>
      </c>
      <c r="AY258" s="20" t="s">
        <v>177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20" t="s">
        <v>80</v>
      </c>
      <c r="BK258" s="229">
        <f>ROUND(I258*H258,2)</f>
        <v>0</v>
      </c>
      <c r="BL258" s="20" t="s">
        <v>184</v>
      </c>
      <c r="BM258" s="228" t="s">
        <v>571</v>
      </c>
    </row>
    <row r="259" s="2" customFormat="1">
      <c r="A259" s="41"/>
      <c r="B259" s="42"/>
      <c r="C259" s="43"/>
      <c r="D259" s="230" t="s">
        <v>186</v>
      </c>
      <c r="E259" s="43"/>
      <c r="F259" s="231" t="s">
        <v>2054</v>
      </c>
      <c r="G259" s="43"/>
      <c r="H259" s="43"/>
      <c r="I259" s="232"/>
      <c r="J259" s="43"/>
      <c r="K259" s="43"/>
      <c r="L259" s="47"/>
      <c r="M259" s="233"/>
      <c r="N259" s="23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186</v>
      </c>
      <c r="AU259" s="20" t="s">
        <v>82</v>
      </c>
    </row>
    <row r="260" s="2" customFormat="1" ht="16.5" customHeight="1">
      <c r="A260" s="41"/>
      <c r="B260" s="42"/>
      <c r="C260" s="292" t="s">
        <v>568</v>
      </c>
      <c r="D260" s="292" t="s">
        <v>450</v>
      </c>
      <c r="E260" s="293" t="s">
        <v>2055</v>
      </c>
      <c r="F260" s="294" t="s">
        <v>2056</v>
      </c>
      <c r="G260" s="295" t="s">
        <v>195</v>
      </c>
      <c r="H260" s="296">
        <v>12</v>
      </c>
      <c r="I260" s="297"/>
      <c r="J260" s="298">
        <f>ROUND(I260*H260,2)</f>
        <v>0</v>
      </c>
      <c r="K260" s="294" t="s">
        <v>196</v>
      </c>
      <c r="L260" s="299"/>
      <c r="M260" s="300" t="s">
        <v>19</v>
      </c>
      <c r="N260" s="301" t="s">
        <v>43</v>
      </c>
      <c r="O260" s="87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8" t="s">
        <v>197</v>
      </c>
      <c r="AT260" s="228" t="s">
        <v>450</v>
      </c>
      <c r="AU260" s="228" t="s">
        <v>82</v>
      </c>
      <c r="AY260" s="20" t="s">
        <v>177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20" t="s">
        <v>80</v>
      </c>
      <c r="BK260" s="229">
        <f>ROUND(I260*H260,2)</f>
        <v>0</v>
      </c>
      <c r="BL260" s="20" t="s">
        <v>184</v>
      </c>
      <c r="BM260" s="228" t="s">
        <v>576</v>
      </c>
    </row>
    <row r="261" s="2" customFormat="1">
      <c r="A261" s="41"/>
      <c r="B261" s="42"/>
      <c r="C261" s="43"/>
      <c r="D261" s="230" t="s">
        <v>186</v>
      </c>
      <c r="E261" s="43"/>
      <c r="F261" s="231" t="s">
        <v>2056</v>
      </c>
      <c r="G261" s="43"/>
      <c r="H261" s="43"/>
      <c r="I261" s="232"/>
      <c r="J261" s="43"/>
      <c r="K261" s="43"/>
      <c r="L261" s="47"/>
      <c r="M261" s="233"/>
      <c r="N261" s="23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186</v>
      </c>
      <c r="AU261" s="20" t="s">
        <v>82</v>
      </c>
    </row>
    <row r="262" s="2" customFormat="1" ht="16.5" customHeight="1">
      <c r="A262" s="41"/>
      <c r="B262" s="42"/>
      <c r="C262" s="292" t="s">
        <v>573</v>
      </c>
      <c r="D262" s="292" t="s">
        <v>450</v>
      </c>
      <c r="E262" s="293" t="s">
        <v>2107</v>
      </c>
      <c r="F262" s="294" t="s">
        <v>2108</v>
      </c>
      <c r="G262" s="295" t="s">
        <v>345</v>
      </c>
      <c r="H262" s="296">
        <v>110</v>
      </c>
      <c r="I262" s="297"/>
      <c r="J262" s="298">
        <f>ROUND(I262*H262,2)</f>
        <v>0</v>
      </c>
      <c r="K262" s="294" t="s">
        <v>196</v>
      </c>
      <c r="L262" s="299"/>
      <c r="M262" s="300" t="s">
        <v>19</v>
      </c>
      <c r="N262" s="301" t="s">
        <v>43</v>
      </c>
      <c r="O262" s="87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8" t="s">
        <v>197</v>
      </c>
      <c r="AT262" s="228" t="s">
        <v>450</v>
      </c>
      <c r="AU262" s="228" t="s">
        <v>82</v>
      </c>
      <c r="AY262" s="20" t="s">
        <v>177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20" t="s">
        <v>80</v>
      </c>
      <c r="BK262" s="229">
        <f>ROUND(I262*H262,2)</f>
        <v>0</v>
      </c>
      <c r="BL262" s="20" t="s">
        <v>184</v>
      </c>
      <c r="BM262" s="228" t="s">
        <v>579</v>
      </c>
    </row>
    <row r="263" s="2" customFormat="1">
      <c r="A263" s="41"/>
      <c r="B263" s="42"/>
      <c r="C263" s="43"/>
      <c r="D263" s="230" t="s">
        <v>186</v>
      </c>
      <c r="E263" s="43"/>
      <c r="F263" s="231" t="s">
        <v>2108</v>
      </c>
      <c r="G263" s="43"/>
      <c r="H263" s="43"/>
      <c r="I263" s="232"/>
      <c r="J263" s="43"/>
      <c r="K263" s="43"/>
      <c r="L263" s="47"/>
      <c r="M263" s="233"/>
      <c r="N263" s="23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186</v>
      </c>
      <c r="AU263" s="20" t="s">
        <v>82</v>
      </c>
    </row>
    <row r="264" s="2" customFormat="1" ht="16.5" customHeight="1">
      <c r="A264" s="41"/>
      <c r="B264" s="42"/>
      <c r="C264" s="292" t="s">
        <v>366</v>
      </c>
      <c r="D264" s="292" t="s">
        <v>450</v>
      </c>
      <c r="E264" s="293" t="s">
        <v>2109</v>
      </c>
      <c r="F264" s="294" t="s">
        <v>2110</v>
      </c>
      <c r="G264" s="295" t="s">
        <v>195</v>
      </c>
      <c r="H264" s="296">
        <v>4</v>
      </c>
      <c r="I264" s="297"/>
      <c r="J264" s="298">
        <f>ROUND(I264*H264,2)</f>
        <v>0</v>
      </c>
      <c r="K264" s="294" t="s">
        <v>196</v>
      </c>
      <c r="L264" s="299"/>
      <c r="M264" s="300" t="s">
        <v>19</v>
      </c>
      <c r="N264" s="301" t="s">
        <v>43</v>
      </c>
      <c r="O264" s="87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8" t="s">
        <v>197</v>
      </c>
      <c r="AT264" s="228" t="s">
        <v>450</v>
      </c>
      <c r="AU264" s="228" t="s">
        <v>82</v>
      </c>
      <c r="AY264" s="20" t="s">
        <v>177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20" t="s">
        <v>80</v>
      </c>
      <c r="BK264" s="229">
        <f>ROUND(I264*H264,2)</f>
        <v>0</v>
      </c>
      <c r="BL264" s="20" t="s">
        <v>184</v>
      </c>
      <c r="BM264" s="228" t="s">
        <v>583</v>
      </c>
    </row>
    <row r="265" s="2" customFormat="1">
      <c r="A265" s="41"/>
      <c r="B265" s="42"/>
      <c r="C265" s="43"/>
      <c r="D265" s="230" t="s">
        <v>186</v>
      </c>
      <c r="E265" s="43"/>
      <c r="F265" s="231" t="s">
        <v>2110</v>
      </c>
      <c r="G265" s="43"/>
      <c r="H265" s="43"/>
      <c r="I265" s="232"/>
      <c r="J265" s="43"/>
      <c r="K265" s="43"/>
      <c r="L265" s="47"/>
      <c r="M265" s="233"/>
      <c r="N265" s="23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186</v>
      </c>
      <c r="AU265" s="20" t="s">
        <v>82</v>
      </c>
    </row>
    <row r="266" s="2" customFormat="1" ht="16.5" customHeight="1">
      <c r="A266" s="41"/>
      <c r="B266" s="42"/>
      <c r="C266" s="292" t="s">
        <v>580</v>
      </c>
      <c r="D266" s="292" t="s">
        <v>450</v>
      </c>
      <c r="E266" s="293" t="s">
        <v>2111</v>
      </c>
      <c r="F266" s="294" t="s">
        <v>2112</v>
      </c>
      <c r="G266" s="295" t="s">
        <v>195</v>
      </c>
      <c r="H266" s="296">
        <v>4</v>
      </c>
      <c r="I266" s="297"/>
      <c r="J266" s="298">
        <f>ROUND(I266*H266,2)</f>
        <v>0</v>
      </c>
      <c r="K266" s="294" t="s">
        <v>196</v>
      </c>
      <c r="L266" s="299"/>
      <c r="M266" s="300" t="s">
        <v>19</v>
      </c>
      <c r="N266" s="301" t="s">
        <v>43</v>
      </c>
      <c r="O266" s="87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8" t="s">
        <v>197</v>
      </c>
      <c r="AT266" s="228" t="s">
        <v>450</v>
      </c>
      <c r="AU266" s="228" t="s">
        <v>82</v>
      </c>
      <c r="AY266" s="20" t="s">
        <v>177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20" t="s">
        <v>80</v>
      </c>
      <c r="BK266" s="229">
        <f>ROUND(I266*H266,2)</f>
        <v>0</v>
      </c>
      <c r="BL266" s="20" t="s">
        <v>184</v>
      </c>
      <c r="BM266" s="228" t="s">
        <v>587</v>
      </c>
    </row>
    <row r="267" s="2" customFormat="1">
      <c r="A267" s="41"/>
      <c r="B267" s="42"/>
      <c r="C267" s="43"/>
      <c r="D267" s="230" t="s">
        <v>186</v>
      </c>
      <c r="E267" s="43"/>
      <c r="F267" s="231" t="s">
        <v>2112</v>
      </c>
      <c r="G267" s="43"/>
      <c r="H267" s="43"/>
      <c r="I267" s="232"/>
      <c r="J267" s="43"/>
      <c r="K267" s="43"/>
      <c r="L267" s="47"/>
      <c r="M267" s="233"/>
      <c r="N267" s="23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186</v>
      </c>
      <c r="AU267" s="20" t="s">
        <v>82</v>
      </c>
    </row>
    <row r="268" s="2" customFormat="1" ht="16.5" customHeight="1">
      <c r="A268" s="41"/>
      <c r="B268" s="42"/>
      <c r="C268" s="292" t="s">
        <v>372</v>
      </c>
      <c r="D268" s="292" t="s">
        <v>450</v>
      </c>
      <c r="E268" s="293" t="s">
        <v>2113</v>
      </c>
      <c r="F268" s="294" t="s">
        <v>2114</v>
      </c>
      <c r="G268" s="295" t="s">
        <v>345</v>
      </c>
      <c r="H268" s="296">
        <v>410</v>
      </c>
      <c r="I268" s="297"/>
      <c r="J268" s="298">
        <f>ROUND(I268*H268,2)</f>
        <v>0</v>
      </c>
      <c r="K268" s="294" t="s">
        <v>196</v>
      </c>
      <c r="L268" s="299"/>
      <c r="M268" s="300" t="s">
        <v>19</v>
      </c>
      <c r="N268" s="301" t="s">
        <v>43</v>
      </c>
      <c r="O268" s="87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8" t="s">
        <v>197</v>
      </c>
      <c r="AT268" s="228" t="s">
        <v>450</v>
      </c>
      <c r="AU268" s="228" t="s">
        <v>82</v>
      </c>
      <c r="AY268" s="20" t="s">
        <v>177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20" t="s">
        <v>80</v>
      </c>
      <c r="BK268" s="229">
        <f>ROUND(I268*H268,2)</f>
        <v>0</v>
      </c>
      <c r="BL268" s="20" t="s">
        <v>184</v>
      </c>
      <c r="BM268" s="228" t="s">
        <v>592</v>
      </c>
    </row>
    <row r="269" s="2" customFormat="1">
      <c r="A269" s="41"/>
      <c r="B269" s="42"/>
      <c r="C269" s="43"/>
      <c r="D269" s="230" t="s">
        <v>186</v>
      </c>
      <c r="E269" s="43"/>
      <c r="F269" s="231" t="s">
        <v>2114</v>
      </c>
      <c r="G269" s="43"/>
      <c r="H269" s="43"/>
      <c r="I269" s="232"/>
      <c r="J269" s="43"/>
      <c r="K269" s="43"/>
      <c r="L269" s="47"/>
      <c r="M269" s="233"/>
      <c r="N269" s="23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186</v>
      </c>
      <c r="AU269" s="20" t="s">
        <v>82</v>
      </c>
    </row>
    <row r="270" s="2" customFormat="1" ht="16.5" customHeight="1">
      <c r="A270" s="41"/>
      <c r="B270" s="42"/>
      <c r="C270" s="292" t="s">
        <v>589</v>
      </c>
      <c r="D270" s="292" t="s">
        <v>450</v>
      </c>
      <c r="E270" s="293" t="s">
        <v>2115</v>
      </c>
      <c r="F270" s="294" t="s">
        <v>2116</v>
      </c>
      <c r="G270" s="295" t="s">
        <v>345</v>
      </c>
      <c r="H270" s="296">
        <v>90</v>
      </c>
      <c r="I270" s="297"/>
      <c r="J270" s="298">
        <f>ROUND(I270*H270,2)</f>
        <v>0</v>
      </c>
      <c r="K270" s="294" t="s">
        <v>196</v>
      </c>
      <c r="L270" s="299"/>
      <c r="M270" s="300" t="s">
        <v>19</v>
      </c>
      <c r="N270" s="301" t="s">
        <v>43</v>
      </c>
      <c r="O270" s="87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8" t="s">
        <v>197</v>
      </c>
      <c r="AT270" s="228" t="s">
        <v>450</v>
      </c>
      <c r="AU270" s="228" t="s">
        <v>82</v>
      </c>
      <c r="AY270" s="20" t="s">
        <v>177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20" t="s">
        <v>80</v>
      </c>
      <c r="BK270" s="229">
        <f>ROUND(I270*H270,2)</f>
        <v>0</v>
      </c>
      <c r="BL270" s="20" t="s">
        <v>184</v>
      </c>
      <c r="BM270" s="228" t="s">
        <v>991</v>
      </c>
    </row>
    <row r="271" s="2" customFormat="1">
      <c r="A271" s="41"/>
      <c r="B271" s="42"/>
      <c r="C271" s="43"/>
      <c r="D271" s="230" t="s">
        <v>186</v>
      </c>
      <c r="E271" s="43"/>
      <c r="F271" s="231" t="s">
        <v>2116</v>
      </c>
      <c r="G271" s="43"/>
      <c r="H271" s="43"/>
      <c r="I271" s="232"/>
      <c r="J271" s="43"/>
      <c r="K271" s="43"/>
      <c r="L271" s="47"/>
      <c r="M271" s="233"/>
      <c r="N271" s="23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186</v>
      </c>
      <c r="AU271" s="20" t="s">
        <v>82</v>
      </c>
    </row>
    <row r="272" s="2" customFormat="1" ht="16.5" customHeight="1">
      <c r="A272" s="41"/>
      <c r="B272" s="42"/>
      <c r="C272" s="292" t="s">
        <v>377</v>
      </c>
      <c r="D272" s="292" t="s">
        <v>450</v>
      </c>
      <c r="E272" s="293" t="s">
        <v>2059</v>
      </c>
      <c r="F272" s="294" t="s">
        <v>2060</v>
      </c>
      <c r="G272" s="295" t="s">
        <v>195</v>
      </c>
      <c r="H272" s="296">
        <v>1</v>
      </c>
      <c r="I272" s="297"/>
      <c r="J272" s="298">
        <f>ROUND(I272*H272,2)</f>
        <v>0</v>
      </c>
      <c r="K272" s="294" t="s">
        <v>196</v>
      </c>
      <c r="L272" s="299"/>
      <c r="M272" s="300" t="s">
        <v>19</v>
      </c>
      <c r="N272" s="301" t="s">
        <v>43</v>
      </c>
      <c r="O272" s="87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8" t="s">
        <v>197</v>
      </c>
      <c r="AT272" s="228" t="s">
        <v>450</v>
      </c>
      <c r="AU272" s="228" t="s">
        <v>82</v>
      </c>
      <c r="AY272" s="20" t="s">
        <v>177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20" t="s">
        <v>80</v>
      </c>
      <c r="BK272" s="229">
        <f>ROUND(I272*H272,2)</f>
        <v>0</v>
      </c>
      <c r="BL272" s="20" t="s">
        <v>184</v>
      </c>
      <c r="BM272" s="228" t="s">
        <v>1003</v>
      </c>
    </row>
    <row r="273" s="2" customFormat="1">
      <c r="A273" s="41"/>
      <c r="B273" s="42"/>
      <c r="C273" s="43"/>
      <c r="D273" s="230" t="s">
        <v>186</v>
      </c>
      <c r="E273" s="43"/>
      <c r="F273" s="231" t="s">
        <v>2060</v>
      </c>
      <c r="G273" s="43"/>
      <c r="H273" s="43"/>
      <c r="I273" s="232"/>
      <c r="J273" s="43"/>
      <c r="K273" s="43"/>
      <c r="L273" s="47"/>
      <c r="M273" s="233"/>
      <c r="N273" s="23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186</v>
      </c>
      <c r="AU273" s="20" t="s">
        <v>82</v>
      </c>
    </row>
    <row r="274" s="12" customFormat="1" ht="22.8" customHeight="1">
      <c r="A274" s="12"/>
      <c r="B274" s="201"/>
      <c r="C274" s="202"/>
      <c r="D274" s="203" t="s">
        <v>71</v>
      </c>
      <c r="E274" s="215" t="s">
        <v>2117</v>
      </c>
      <c r="F274" s="215" t="s">
        <v>2118</v>
      </c>
      <c r="G274" s="202"/>
      <c r="H274" s="202"/>
      <c r="I274" s="205"/>
      <c r="J274" s="216">
        <f>BK274</f>
        <v>0</v>
      </c>
      <c r="K274" s="202"/>
      <c r="L274" s="207"/>
      <c r="M274" s="208"/>
      <c r="N274" s="209"/>
      <c r="O274" s="209"/>
      <c r="P274" s="210">
        <f>SUM(P275:P286)</f>
        <v>0</v>
      </c>
      <c r="Q274" s="209"/>
      <c r="R274" s="210">
        <f>SUM(R275:R286)</f>
        <v>0</v>
      </c>
      <c r="S274" s="209"/>
      <c r="T274" s="211">
        <f>SUM(T275:T286)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2" t="s">
        <v>80</v>
      </c>
      <c r="AT274" s="213" t="s">
        <v>71</v>
      </c>
      <c r="AU274" s="213" t="s">
        <v>80</v>
      </c>
      <c r="AY274" s="212" t="s">
        <v>177</v>
      </c>
      <c r="BK274" s="214">
        <f>SUM(BK275:BK286)</f>
        <v>0</v>
      </c>
    </row>
    <row r="275" s="2" customFormat="1" ht="33" customHeight="1">
      <c r="A275" s="41"/>
      <c r="B275" s="42"/>
      <c r="C275" s="292" t="s">
        <v>598</v>
      </c>
      <c r="D275" s="292" t="s">
        <v>450</v>
      </c>
      <c r="E275" s="293" t="s">
        <v>2119</v>
      </c>
      <c r="F275" s="294" t="s">
        <v>2120</v>
      </c>
      <c r="G275" s="295" t="s">
        <v>195</v>
      </c>
      <c r="H275" s="296">
        <v>1</v>
      </c>
      <c r="I275" s="297"/>
      <c r="J275" s="298">
        <f>ROUND(I275*H275,2)</f>
        <v>0</v>
      </c>
      <c r="K275" s="294" t="s">
        <v>196</v>
      </c>
      <c r="L275" s="299"/>
      <c r="M275" s="300" t="s">
        <v>19</v>
      </c>
      <c r="N275" s="301" t="s">
        <v>43</v>
      </c>
      <c r="O275" s="87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8" t="s">
        <v>197</v>
      </c>
      <c r="AT275" s="228" t="s">
        <v>450</v>
      </c>
      <c r="AU275" s="228" t="s">
        <v>82</v>
      </c>
      <c r="AY275" s="20" t="s">
        <v>177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20" t="s">
        <v>80</v>
      </c>
      <c r="BK275" s="229">
        <f>ROUND(I275*H275,2)</f>
        <v>0</v>
      </c>
      <c r="BL275" s="20" t="s">
        <v>184</v>
      </c>
      <c r="BM275" s="228" t="s">
        <v>634</v>
      </c>
    </row>
    <row r="276" s="2" customFormat="1">
      <c r="A276" s="41"/>
      <c r="B276" s="42"/>
      <c r="C276" s="43"/>
      <c r="D276" s="230" t="s">
        <v>186</v>
      </c>
      <c r="E276" s="43"/>
      <c r="F276" s="231" t="s">
        <v>2121</v>
      </c>
      <c r="G276" s="43"/>
      <c r="H276" s="43"/>
      <c r="I276" s="232"/>
      <c r="J276" s="43"/>
      <c r="K276" s="43"/>
      <c r="L276" s="47"/>
      <c r="M276" s="233"/>
      <c r="N276" s="23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186</v>
      </c>
      <c r="AU276" s="20" t="s">
        <v>82</v>
      </c>
    </row>
    <row r="277" s="2" customFormat="1" ht="16.5" customHeight="1">
      <c r="A277" s="41"/>
      <c r="B277" s="42"/>
      <c r="C277" s="292" t="s">
        <v>381</v>
      </c>
      <c r="D277" s="292" t="s">
        <v>450</v>
      </c>
      <c r="E277" s="293" t="s">
        <v>2122</v>
      </c>
      <c r="F277" s="294" t="s">
        <v>2123</v>
      </c>
      <c r="G277" s="295" t="s">
        <v>195</v>
      </c>
      <c r="H277" s="296">
        <v>2</v>
      </c>
      <c r="I277" s="297"/>
      <c r="J277" s="298">
        <f>ROUND(I277*H277,2)</f>
        <v>0</v>
      </c>
      <c r="K277" s="294" t="s">
        <v>196</v>
      </c>
      <c r="L277" s="299"/>
      <c r="M277" s="300" t="s">
        <v>19</v>
      </c>
      <c r="N277" s="301" t="s">
        <v>43</v>
      </c>
      <c r="O277" s="87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8" t="s">
        <v>197</v>
      </c>
      <c r="AT277" s="228" t="s">
        <v>450</v>
      </c>
      <c r="AU277" s="228" t="s">
        <v>82</v>
      </c>
      <c r="AY277" s="20" t="s">
        <v>177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20" t="s">
        <v>80</v>
      </c>
      <c r="BK277" s="229">
        <f>ROUND(I277*H277,2)</f>
        <v>0</v>
      </c>
      <c r="BL277" s="20" t="s">
        <v>184</v>
      </c>
      <c r="BM277" s="228" t="s">
        <v>1029</v>
      </c>
    </row>
    <row r="278" s="2" customFormat="1">
      <c r="A278" s="41"/>
      <c r="B278" s="42"/>
      <c r="C278" s="43"/>
      <c r="D278" s="230" t="s">
        <v>186</v>
      </c>
      <c r="E278" s="43"/>
      <c r="F278" s="231" t="s">
        <v>2123</v>
      </c>
      <c r="G278" s="43"/>
      <c r="H278" s="43"/>
      <c r="I278" s="232"/>
      <c r="J278" s="43"/>
      <c r="K278" s="43"/>
      <c r="L278" s="47"/>
      <c r="M278" s="233"/>
      <c r="N278" s="23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186</v>
      </c>
      <c r="AU278" s="20" t="s">
        <v>82</v>
      </c>
    </row>
    <row r="279" s="2" customFormat="1" ht="16.5" customHeight="1">
      <c r="A279" s="41"/>
      <c r="B279" s="42"/>
      <c r="C279" s="292" t="s">
        <v>606</v>
      </c>
      <c r="D279" s="292" t="s">
        <v>450</v>
      </c>
      <c r="E279" s="293" t="s">
        <v>2124</v>
      </c>
      <c r="F279" s="294" t="s">
        <v>2125</v>
      </c>
      <c r="G279" s="295" t="s">
        <v>345</v>
      </c>
      <c r="H279" s="296">
        <v>150</v>
      </c>
      <c r="I279" s="297"/>
      <c r="J279" s="298">
        <f>ROUND(I279*H279,2)</f>
        <v>0</v>
      </c>
      <c r="K279" s="294" t="s">
        <v>196</v>
      </c>
      <c r="L279" s="299"/>
      <c r="M279" s="300" t="s">
        <v>19</v>
      </c>
      <c r="N279" s="301" t="s">
        <v>43</v>
      </c>
      <c r="O279" s="87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8" t="s">
        <v>197</v>
      </c>
      <c r="AT279" s="228" t="s">
        <v>450</v>
      </c>
      <c r="AU279" s="228" t="s">
        <v>82</v>
      </c>
      <c r="AY279" s="20" t="s">
        <v>177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20" t="s">
        <v>80</v>
      </c>
      <c r="BK279" s="229">
        <f>ROUND(I279*H279,2)</f>
        <v>0</v>
      </c>
      <c r="BL279" s="20" t="s">
        <v>184</v>
      </c>
      <c r="BM279" s="228" t="s">
        <v>1039</v>
      </c>
    </row>
    <row r="280" s="2" customFormat="1">
      <c r="A280" s="41"/>
      <c r="B280" s="42"/>
      <c r="C280" s="43"/>
      <c r="D280" s="230" t="s">
        <v>186</v>
      </c>
      <c r="E280" s="43"/>
      <c r="F280" s="231" t="s">
        <v>2125</v>
      </c>
      <c r="G280" s="43"/>
      <c r="H280" s="43"/>
      <c r="I280" s="232"/>
      <c r="J280" s="43"/>
      <c r="K280" s="43"/>
      <c r="L280" s="47"/>
      <c r="M280" s="233"/>
      <c r="N280" s="23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186</v>
      </c>
      <c r="AU280" s="20" t="s">
        <v>82</v>
      </c>
    </row>
    <row r="281" s="2" customFormat="1" ht="16.5" customHeight="1">
      <c r="A281" s="41"/>
      <c r="B281" s="42"/>
      <c r="C281" s="292" t="s">
        <v>385</v>
      </c>
      <c r="D281" s="292" t="s">
        <v>450</v>
      </c>
      <c r="E281" s="293" t="s">
        <v>2126</v>
      </c>
      <c r="F281" s="294" t="s">
        <v>2127</v>
      </c>
      <c r="G281" s="295" t="s">
        <v>345</v>
      </c>
      <c r="H281" s="296">
        <v>140</v>
      </c>
      <c r="I281" s="297"/>
      <c r="J281" s="298">
        <f>ROUND(I281*H281,2)</f>
        <v>0</v>
      </c>
      <c r="K281" s="294" t="s">
        <v>196</v>
      </c>
      <c r="L281" s="299"/>
      <c r="M281" s="300" t="s">
        <v>19</v>
      </c>
      <c r="N281" s="301" t="s">
        <v>43</v>
      </c>
      <c r="O281" s="87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8" t="s">
        <v>197</v>
      </c>
      <c r="AT281" s="228" t="s">
        <v>450</v>
      </c>
      <c r="AU281" s="228" t="s">
        <v>82</v>
      </c>
      <c r="AY281" s="20" t="s">
        <v>177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20" t="s">
        <v>80</v>
      </c>
      <c r="BK281" s="229">
        <f>ROUND(I281*H281,2)</f>
        <v>0</v>
      </c>
      <c r="BL281" s="20" t="s">
        <v>184</v>
      </c>
      <c r="BM281" s="228" t="s">
        <v>644</v>
      </c>
    </row>
    <row r="282" s="2" customFormat="1">
      <c r="A282" s="41"/>
      <c r="B282" s="42"/>
      <c r="C282" s="43"/>
      <c r="D282" s="230" t="s">
        <v>186</v>
      </c>
      <c r="E282" s="43"/>
      <c r="F282" s="231" t="s">
        <v>2127</v>
      </c>
      <c r="G282" s="43"/>
      <c r="H282" s="43"/>
      <c r="I282" s="232"/>
      <c r="J282" s="43"/>
      <c r="K282" s="43"/>
      <c r="L282" s="47"/>
      <c r="M282" s="233"/>
      <c r="N282" s="23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186</v>
      </c>
      <c r="AU282" s="20" t="s">
        <v>82</v>
      </c>
    </row>
    <row r="283" s="2" customFormat="1" ht="16.5" customHeight="1">
      <c r="A283" s="41"/>
      <c r="B283" s="42"/>
      <c r="C283" s="292" t="s">
        <v>614</v>
      </c>
      <c r="D283" s="292" t="s">
        <v>450</v>
      </c>
      <c r="E283" s="293" t="s">
        <v>2055</v>
      </c>
      <c r="F283" s="294" t="s">
        <v>2056</v>
      </c>
      <c r="G283" s="295" t="s">
        <v>195</v>
      </c>
      <c r="H283" s="296">
        <v>12</v>
      </c>
      <c r="I283" s="297"/>
      <c r="J283" s="298">
        <f>ROUND(I283*H283,2)</f>
        <v>0</v>
      </c>
      <c r="K283" s="294" t="s">
        <v>196</v>
      </c>
      <c r="L283" s="299"/>
      <c r="M283" s="300" t="s">
        <v>19</v>
      </c>
      <c r="N283" s="301" t="s">
        <v>43</v>
      </c>
      <c r="O283" s="87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8" t="s">
        <v>197</v>
      </c>
      <c r="AT283" s="228" t="s">
        <v>450</v>
      </c>
      <c r="AU283" s="228" t="s">
        <v>82</v>
      </c>
      <c r="AY283" s="20" t="s">
        <v>177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20" t="s">
        <v>80</v>
      </c>
      <c r="BK283" s="229">
        <f>ROUND(I283*H283,2)</f>
        <v>0</v>
      </c>
      <c r="BL283" s="20" t="s">
        <v>184</v>
      </c>
      <c r="BM283" s="228" t="s">
        <v>1061</v>
      </c>
    </row>
    <row r="284" s="2" customFormat="1">
      <c r="A284" s="41"/>
      <c r="B284" s="42"/>
      <c r="C284" s="43"/>
      <c r="D284" s="230" t="s">
        <v>186</v>
      </c>
      <c r="E284" s="43"/>
      <c r="F284" s="231" t="s">
        <v>2056</v>
      </c>
      <c r="G284" s="43"/>
      <c r="H284" s="43"/>
      <c r="I284" s="232"/>
      <c r="J284" s="43"/>
      <c r="K284" s="43"/>
      <c r="L284" s="47"/>
      <c r="M284" s="233"/>
      <c r="N284" s="23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186</v>
      </c>
      <c r="AU284" s="20" t="s">
        <v>82</v>
      </c>
    </row>
    <row r="285" s="2" customFormat="1" ht="16.5" customHeight="1">
      <c r="A285" s="41"/>
      <c r="B285" s="42"/>
      <c r="C285" s="292" t="s">
        <v>389</v>
      </c>
      <c r="D285" s="292" t="s">
        <v>450</v>
      </c>
      <c r="E285" s="293" t="s">
        <v>2107</v>
      </c>
      <c r="F285" s="294" t="s">
        <v>2108</v>
      </c>
      <c r="G285" s="295" t="s">
        <v>345</v>
      </c>
      <c r="H285" s="296">
        <v>150</v>
      </c>
      <c r="I285" s="297"/>
      <c r="J285" s="298">
        <f>ROUND(I285*H285,2)</f>
        <v>0</v>
      </c>
      <c r="K285" s="294" t="s">
        <v>196</v>
      </c>
      <c r="L285" s="299"/>
      <c r="M285" s="300" t="s">
        <v>19</v>
      </c>
      <c r="N285" s="301" t="s">
        <v>43</v>
      </c>
      <c r="O285" s="87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8" t="s">
        <v>197</v>
      </c>
      <c r="AT285" s="228" t="s">
        <v>450</v>
      </c>
      <c r="AU285" s="228" t="s">
        <v>82</v>
      </c>
      <c r="AY285" s="20" t="s">
        <v>177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20" t="s">
        <v>80</v>
      </c>
      <c r="BK285" s="229">
        <f>ROUND(I285*H285,2)</f>
        <v>0</v>
      </c>
      <c r="BL285" s="20" t="s">
        <v>184</v>
      </c>
      <c r="BM285" s="228" t="s">
        <v>1077</v>
      </c>
    </row>
    <row r="286" s="2" customFormat="1">
      <c r="A286" s="41"/>
      <c r="B286" s="42"/>
      <c r="C286" s="43"/>
      <c r="D286" s="230" t="s">
        <v>186</v>
      </c>
      <c r="E286" s="43"/>
      <c r="F286" s="231" t="s">
        <v>2108</v>
      </c>
      <c r="G286" s="43"/>
      <c r="H286" s="43"/>
      <c r="I286" s="232"/>
      <c r="J286" s="43"/>
      <c r="K286" s="43"/>
      <c r="L286" s="47"/>
      <c r="M286" s="233"/>
      <c r="N286" s="234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186</v>
      </c>
      <c r="AU286" s="20" t="s">
        <v>82</v>
      </c>
    </row>
    <row r="287" s="12" customFormat="1" ht="22.8" customHeight="1">
      <c r="A287" s="12"/>
      <c r="B287" s="201"/>
      <c r="C287" s="202"/>
      <c r="D287" s="203" t="s">
        <v>71</v>
      </c>
      <c r="E287" s="215" t="s">
        <v>2128</v>
      </c>
      <c r="F287" s="215" t="s">
        <v>2129</v>
      </c>
      <c r="G287" s="202"/>
      <c r="H287" s="202"/>
      <c r="I287" s="205"/>
      <c r="J287" s="216">
        <f>BK287</f>
        <v>0</v>
      </c>
      <c r="K287" s="202"/>
      <c r="L287" s="207"/>
      <c r="M287" s="208"/>
      <c r="N287" s="209"/>
      <c r="O287" s="209"/>
      <c r="P287" s="210">
        <f>SUM(P288:P311)</f>
        <v>0</v>
      </c>
      <c r="Q287" s="209"/>
      <c r="R287" s="210">
        <f>SUM(R288:R311)</f>
        <v>0</v>
      </c>
      <c r="S287" s="209"/>
      <c r="T287" s="211">
        <f>SUM(T288:T311)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2" t="s">
        <v>80</v>
      </c>
      <c r="AT287" s="213" t="s">
        <v>71</v>
      </c>
      <c r="AU287" s="213" t="s">
        <v>80</v>
      </c>
      <c r="AY287" s="212" t="s">
        <v>177</v>
      </c>
      <c r="BK287" s="214">
        <f>SUM(BK288:BK311)</f>
        <v>0</v>
      </c>
    </row>
    <row r="288" s="2" customFormat="1" ht="16.5" customHeight="1">
      <c r="A288" s="41"/>
      <c r="B288" s="42"/>
      <c r="C288" s="292" t="s">
        <v>622</v>
      </c>
      <c r="D288" s="292" t="s">
        <v>450</v>
      </c>
      <c r="E288" s="293" t="s">
        <v>2130</v>
      </c>
      <c r="F288" s="294" t="s">
        <v>2131</v>
      </c>
      <c r="G288" s="295" t="s">
        <v>195</v>
      </c>
      <c r="H288" s="296">
        <v>1</v>
      </c>
      <c r="I288" s="297"/>
      <c r="J288" s="298">
        <f>ROUND(I288*H288,2)</f>
        <v>0</v>
      </c>
      <c r="K288" s="294" t="s">
        <v>196</v>
      </c>
      <c r="L288" s="299"/>
      <c r="M288" s="300" t="s">
        <v>19</v>
      </c>
      <c r="N288" s="301" t="s">
        <v>43</v>
      </c>
      <c r="O288" s="87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8" t="s">
        <v>197</v>
      </c>
      <c r="AT288" s="228" t="s">
        <v>450</v>
      </c>
      <c r="AU288" s="228" t="s">
        <v>82</v>
      </c>
      <c r="AY288" s="20" t="s">
        <v>177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20" t="s">
        <v>80</v>
      </c>
      <c r="BK288" s="229">
        <f>ROUND(I288*H288,2)</f>
        <v>0</v>
      </c>
      <c r="BL288" s="20" t="s">
        <v>184</v>
      </c>
      <c r="BM288" s="228" t="s">
        <v>1089</v>
      </c>
    </row>
    <row r="289" s="2" customFormat="1">
      <c r="A289" s="41"/>
      <c r="B289" s="42"/>
      <c r="C289" s="43"/>
      <c r="D289" s="230" t="s">
        <v>186</v>
      </c>
      <c r="E289" s="43"/>
      <c r="F289" s="231" t="s">
        <v>2131</v>
      </c>
      <c r="G289" s="43"/>
      <c r="H289" s="43"/>
      <c r="I289" s="232"/>
      <c r="J289" s="43"/>
      <c r="K289" s="43"/>
      <c r="L289" s="47"/>
      <c r="M289" s="233"/>
      <c r="N289" s="23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186</v>
      </c>
      <c r="AU289" s="20" t="s">
        <v>82</v>
      </c>
    </row>
    <row r="290" s="2" customFormat="1" ht="16.5" customHeight="1">
      <c r="A290" s="41"/>
      <c r="B290" s="42"/>
      <c r="C290" s="292" t="s">
        <v>395</v>
      </c>
      <c r="D290" s="292" t="s">
        <v>450</v>
      </c>
      <c r="E290" s="293" t="s">
        <v>2132</v>
      </c>
      <c r="F290" s="294" t="s">
        <v>2133</v>
      </c>
      <c r="G290" s="295" t="s">
        <v>195</v>
      </c>
      <c r="H290" s="296">
        <v>1</v>
      </c>
      <c r="I290" s="297"/>
      <c r="J290" s="298">
        <f>ROUND(I290*H290,2)</f>
        <v>0</v>
      </c>
      <c r="K290" s="294" t="s">
        <v>196</v>
      </c>
      <c r="L290" s="299"/>
      <c r="M290" s="300" t="s">
        <v>19</v>
      </c>
      <c r="N290" s="301" t="s">
        <v>43</v>
      </c>
      <c r="O290" s="87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8" t="s">
        <v>197</v>
      </c>
      <c r="AT290" s="228" t="s">
        <v>450</v>
      </c>
      <c r="AU290" s="228" t="s">
        <v>82</v>
      </c>
      <c r="AY290" s="20" t="s">
        <v>177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20" t="s">
        <v>80</v>
      </c>
      <c r="BK290" s="229">
        <f>ROUND(I290*H290,2)</f>
        <v>0</v>
      </c>
      <c r="BL290" s="20" t="s">
        <v>184</v>
      </c>
      <c r="BM290" s="228" t="s">
        <v>1101</v>
      </c>
    </row>
    <row r="291" s="2" customFormat="1">
      <c r="A291" s="41"/>
      <c r="B291" s="42"/>
      <c r="C291" s="43"/>
      <c r="D291" s="230" t="s">
        <v>186</v>
      </c>
      <c r="E291" s="43"/>
      <c r="F291" s="231" t="s">
        <v>2133</v>
      </c>
      <c r="G291" s="43"/>
      <c r="H291" s="43"/>
      <c r="I291" s="232"/>
      <c r="J291" s="43"/>
      <c r="K291" s="43"/>
      <c r="L291" s="47"/>
      <c r="M291" s="233"/>
      <c r="N291" s="23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186</v>
      </c>
      <c r="AU291" s="20" t="s">
        <v>82</v>
      </c>
    </row>
    <row r="292" s="2" customFormat="1" ht="16.5" customHeight="1">
      <c r="A292" s="41"/>
      <c r="B292" s="42"/>
      <c r="C292" s="292" t="s">
        <v>631</v>
      </c>
      <c r="D292" s="292" t="s">
        <v>450</v>
      </c>
      <c r="E292" s="293" t="s">
        <v>2134</v>
      </c>
      <c r="F292" s="294" t="s">
        <v>2135</v>
      </c>
      <c r="G292" s="295" t="s">
        <v>195</v>
      </c>
      <c r="H292" s="296">
        <v>9</v>
      </c>
      <c r="I292" s="297"/>
      <c r="J292" s="298">
        <f>ROUND(I292*H292,2)</f>
        <v>0</v>
      </c>
      <c r="K292" s="294" t="s">
        <v>196</v>
      </c>
      <c r="L292" s="299"/>
      <c r="M292" s="300" t="s">
        <v>19</v>
      </c>
      <c r="N292" s="301" t="s">
        <v>43</v>
      </c>
      <c r="O292" s="87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8" t="s">
        <v>197</v>
      </c>
      <c r="AT292" s="228" t="s">
        <v>450</v>
      </c>
      <c r="AU292" s="228" t="s">
        <v>82</v>
      </c>
      <c r="AY292" s="20" t="s">
        <v>177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20" t="s">
        <v>80</v>
      </c>
      <c r="BK292" s="229">
        <f>ROUND(I292*H292,2)</f>
        <v>0</v>
      </c>
      <c r="BL292" s="20" t="s">
        <v>184</v>
      </c>
      <c r="BM292" s="228" t="s">
        <v>1113</v>
      </c>
    </row>
    <row r="293" s="2" customFormat="1">
      <c r="A293" s="41"/>
      <c r="B293" s="42"/>
      <c r="C293" s="43"/>
      <c r="D293" s="230" t="s">
        <v>186</v>
      </c>
      <c r="E293" s="43"/>
      <c r="F293" s="231" t="s">
        <v>2135</v>
      </c>
      <c r="G293" s="43"/>
      <c r="H293" s="43"/>
      <c r="I293" s="232"/>
      <c r="J293" s="43"/>
      <c r="K293" s="43"/>
      <c r="L293" s="47"/>
      <c r="M293" s="233"/>
      <c r="N293" s="23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186</v>
      </c>
      <c r="AU293" s="20" t="s">
        <v>82</v>
      </c>
    </row>
    <row r="294" s="2" customFormat="1" ht="16.5" customHeight="1">
      <c r="A294" s="41"/>
      <c r="B294" s="42"/>
      <c r="C294" s="292" t="s">
        <v>400</v>
      </c>
      <c r="D294" s="292" t="s">
        <v>450</v>
      </c>
      <c r="E294" s="293" t="s">
        <v>2136</v>
      </c>
      <c r="F294" s="294" t="s">
        <v>2137</v>
      </c>
      <c r="G294" s="295" t="s">
        <v>195</v>
      </c>
      <c r="H294" s="296">
        <v>2</v>
      </c>
      <c r="I294" s="297"/>
      <c r="J294" s="298">
        <f>ROUND(I294*H294,2)</f>
        <v>0</v>
      </c>
      <c r="K294" s="294" t="s">
        <v>196</v>
      </c>
      <c r="L294" s="299"/>
      <c r="M294" s="300" t="s">
        <v>19</v>
      </c>
      <c r="N294" s="301" t="s">
        <v>43</v>
      </c>
      <c r="O294" s="87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8" t="s">
        <v>197</v>
      </c>
      <c r="AT294" s="228" t="s">
        <v>450</v>
      </c>
      <c r="AU294" s="228" t="s">
        <v>82</v>
      </c>
      <c r="AY294" s="20" t="s">
        <v>177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20" t="s">
        <v>80</v>
      </c>
      <c r="BK294" s="229">
        <f>ROUND(I294*H294,2)</f>
        <v>0</v>
      </c>
      <c r="BL294" s="20" t="s">
        <v>184</v>
      </c>
      <c r="BM294" s="228" t="s">
        <v>1122</v>
      </c>
    </row>
    <row r="295" s="2" customFormat="1">
      <c r="A295" s="41"/>
      <c r="B295" s="42"/>
      <c r="C295" s="43"/>
      <c r="D295" s="230" t="s">
        <v>186</v>
      </c>
      <c r="E295" s="43"/>
      <c r="F295" s="231" t="s">
        <v>2137</v>
      </c>
      <c r="G295" s="43"/>
      <c r="H295" s="43"/>
      <c r="I295" s="232"/>
      <c r="J295" s="43"/>
      <c r="K295" s="43"/>
      <c r="L295" s="47"/>
      <c r="M295" s="233"/>
      <c r="N295" s="23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186</v>
      </c>
      <c r="AU295" s="20" t="s">
        <v>82</v>
      </c>
    </row>
    <row r="296" s="2" customFormat="1" ht="16.5" customHeight="1">
      <c r="A296" s="41"/>
      <c r="B296" s="42"/>
      <c r="C296" s="292" t="s">
        <v>641</v>
      </c>
      <c r="D296" s="292" t="s">
        <v>450</v>
      </c>
      <c r="E296" s="293" t="s">
        <v>2138</v>
      </c>
      <c r="F296" s="294" t="s">
        <v>2139</v>
      </c>
      <c r="G296" s="295" t="s">
        <v>195</v>
      </c>
      <c r="H296" s="296">
        <v>1</v>
      </c>
      <c r="I296" s="297"/>
      <c r="J296" s="298">
        <f>ROUND(I296*H296,2)</f>
        <v>0</v>
      </c>
      <c r="K296" s="294" t="s">
        <v>196</v>
      </c>
      <c r="L296" s="299"/>
      <c r="M296" s="300" t="s">
        <v>19</v>
      </c>
      <c r="N296" s="301" t="s">
        <v>43</v>
      </c>
      <c r="O296" s="87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8" t="s">
        <v>197</v>
      </c>
      <c r="AT296" s="228" t="s">
        <v>450</v>
      </c>
      <c r="AU296" s="228" t="s">
        <v>82</v>
      </c>
      <c r="AY296" s="20" t="s">
        <v>177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20" t="s">
        <v>80</v>
      </c>
      <c r="BK296" s="229">
        <f>ROUND(I296*H296,2)</f>
        <v>0</v>
      </c>
      <c r="BL296" s="20" t="s">
        <v>184</v>
      </c>
      <c r="BM296" s="228" t="s">
        <v>1131</v>
      </c>
    </row>
    <row r="297" s="2" customFormat="1">
      <c r="A297" s="41"/>
      <c r="B297" s="42"/>
      <c r="C297" s="43"/>
      <c r="D297" s="230" t="s">
        <v>186</v>
      </c>
      <c r="E297" s="43"/>
      <c r="F297" s="231" t="s">
        <v>2139</v>
      </c>
      <c r="G297" s="43"/>
      <c r="H297" s="43"/>
      <c r="I297" s="232"/>
      <c r="J297" s="43"/>
      <c r="K297" s="43"/>
      <c r="L297" s="47"/>
      <c r="M297" s="233"/>
      <c r="N297" s="23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186</v>
      </c>
      <c r="AU297" s="20" t="s">
        <v>82</v>
      </c>
    </row>
    <row r="298" s="2" customFormat="1" ht="16.5" customHeight="1">
      <c r="A298" s="41"/>
      <c r="B298" s="42"/>
      <c r="C298" s="292" t="s">
        <v>405</v>
      </c>
      <c r="D298" s="292" t="s">
        <v>450</v>
      </c>
      <c r="E298" s="293" t="s">
        <v>2140</v>
      </c>
      <c r="F298" s="294" t="s">
        <v>2141</v>
      </c>
      <c r="G298" s="295" t="s">
        <v>195</v>
      </c>
      <c r="H298" s="296">
        <v>1</v>
      </c>
      <c r="I298" s="297"/>
      <c r="J298" s="298">
        <f>ROUND(I298*H298,2)</f>
        <v>0</v>
      </c>
      <c r="K298" s="294" t="s">
        <v>196</v>
      </c>
      <c r="L298" s="299"/>
      <c r="M298" s="300" t="s">
        <v>19</v>
      </c>
      <c r="N298" s="301" t="s">
        <v>43</v>
      </c>
      <c r="O298" s="87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8" t="s">
        <v>197</v>
      </c>
      <c r="AT298" s="228" t="s">
        <v>450</v>
      </c>
      <c r="AU298" s="228" t="s">
        <v>82</v>
      </c>
      <c r="AY298" s="20" t="s">
        <v>177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20" t="s">
        <v>80</v>
      </c>
      <c r="BK298" s="229">
        <f>ROUND(I298*H298,2)</f>
        <v>0</v>
      </c>
      <c r="BL298" s="20" t="s">
        <v>184</v>
      </c>
      <c r="BM298" s="228" t="s">
        <v>1141</v>
      </c>
    </row>
    <row r="299" s="2" customFormat="1">
      <c r="A299" s="41"/>
      <c r="B299" s="42"/>
      <c r="C299" s="43"/>
      <c r="D299" s="230" t="s">
        <v>186</v>
      </c>
      <c r="E299" s="43"/>
      <c r="F299" s="231" t="s">
        <v>2141</v>
      </c>
      <c r="G299" s="43"/>
      <c r="H299" s="43"/>
      <c r="I299" s="232"/>
      <c r="J299" s="43"/>
      <c r="K299" s="43"/>
      <c r="L299" s="47"/>
      <c r="M299" s="233"/>
      <c r="N299" s="234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186</v>
      </c>
      <c r="AU299" s="20" t="s">
        <v>82</v>
      </c>
    </row>
    <row r="300" s="2" customFormat="1" ht="16.5" customHeight="1">
      <c r="A300" s="41"/>
      <c r="B300" s="42"/>
      <c r="C300" s="292" t="s">
        <v>652</v>
      </c>
      <c r="D300" s="292" t="s">
        <v>450</v>
      </c>
      <c r="E300" s="293" t="s">
        <v>2142</v>
      </c>
      <c r="F300" s="294" t="s">
        <v>2143</v>
      </c>
      <c r="G300" s="295" t="s">
        <v>195</v>
      </c>
      <c r="H300" s="296">
        <v>2</v>
      </c>
      <c r="I300" s="297"/>
      <c r="J300" s="298">
        <f>ROUND(I300*H300,2)</f>
        <v>0</v>
      </c>
      <c r="K300" s="294" t="s">
        <v>196</v>
      </c>
      <c r="L300" s="299"/>
      <c r="M300" s="300" t="s">
        <v>19</v>
      </c>
      <c r="N300" s="301" t="s">
        <v>43</v>
      </c>
      <c r="O300" s="87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8" t="s">
        <v>197</v>
      </c>
      <c r="AT300" s="228" t="s">
        <v>450</v>
      </c>
      <c r="AU300" s="228" t="s">
        <v>82</v>
      </c>
      <c r="AY300" s="20" t="s">
        <v>177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20" t="s">
        <v>80</v>
      </c>
      <c r="BK300" s="229">
        <f>ROUND(I300*H300,2)</f>
        <v>0</v>
      </c>
      <c r="BL300" s="20" t="s">
        <v>184</v>
      </c>
      <c r="BM300" s="228" t="s">
        <v>1151</v>
      </c>
    </row>
    <row r="301" s="2" customFormat="1">
      <c r="A301" s="41"/>
      <c r="B301" s="42"/>
      <c r="C301" s="43"/>
      <c r="D301" s="230" t="s">
        <v>186</v>
      </c>
      <c r="E301" s="43"/>
      <c r="F301" s="231" t="s">
        <v>2143</v>
      </c>
      <c r="G301" s="43"/>
      <c r="H301" s="43"/>
      <c r="I301" s="232"/>
      <c r="J301" s="43"/>
      <c r="K301" s="43"/>
      <c r="L301" s="47"/>
      <c r="M301" s="233"/>
      <c r="N301" s="23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186</v>
      </c>
      <c r="AU301" s="20" t="s">
        <v>82</v>
      </c>
    </row>
    <row r="302" s="2" customFormat="1" ht="16.5" customHeight="1">
      <c r="A302" s="41"/>
      <c r="B302" s="42"/>
      <c r="C302" s="292" t="s">
        <v>410</v>
      </c>
      <c r="D302" s="292" t="s">
        <v>450</v>
      </c>
      <c r="E302" s="293" t="s">
        <v>2126</v>
      </c>
      <c r="F302" s="294" t="s">
        <v>2127</v>
      </c>
      <c r="G302" s="295" t="s">
        <v>345</v>
      </c>
      <c r="H302" s="296">
        <v>140</v>
      </c>
      <c r="I302" s="297"/>
      <c r="J302" s="298">
        <f>ROUND(I302*H302,2)</f>
        <v>0</v>
      </c>
      <c r="K302" s="294" t="s">
        <v>196</v>
      </c>
      <c r="L302" s="299"/>
      <c r="M302" s="300" t="s">
        <v>19</v>
      </c>
      <c r="N302" s="301" t="s">
        <v>43</v>
      </c>
      <c r="O302" s="87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8" t="s">
        <v>197</v>
      </c>
      <c r="AT302" s="228" t="s">
        <v>450</v>
      </c>
      <c r="AU302" s="228" t="s">
        <v>82</v>
      </c>
      <c r="AY302" s="20" t="s">
        <v>177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20" t="s">
        <v>80</v>
      </c>
      <c r="BK302" s="229">
        <f>ROUND(I302*H302,2)</f>
        <v>0</v>
      </c>
      <c r="BL302" s="20" t="s">
        <v>184</v>
      </c>
      <c r="BM302" s="228" t="s">
        <v>1160</v>
      </c>
    </row>
    <row r="303" s="2" customFormat="1">
      <c r="A303" s="41"/>
      <c r="B303" s="42"/>
      <c r="C303" s="43"/>
      <c r="D303" s="230" t="s">
        <v>186</v>
      </c>
      <c r="E303" s="43"/>
      <c r="F303" s="231" t="s">
        <v>2127</v>
      </c>
      <c r="G303" s="43"/>
      <c r="H303" s="43"/>
      <c r="I303" s="232"/>
      <c r="J303" s="43"/>
      <c r="K303" s="43"/>
      <c r="L303" s="47"/>
      <c r="M303" s="233"/>
      <c r="N303" s="234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186</v>
      </c>
      <c r="AU303" s="20" t="s">
        <v>82</v>
      </c>
    </row>
    <row r="304" s="2" customFormat="1" ht="16.5" customHeight="1">
      <c r="A304" s="41"/>
      <c r="B304" s="42"/>
      <c r="C304" s="292" t="s">
        <v>660</v>
      </c>
      <c r="D304" s="292" t="s">
        <v>450</v>
      </c>
      <c r="E304" s="293" t="s">
        <v>2144</v>
      </c>
      <c r="F304" s="294" t="s">
        <v>2145</v>
      </c>
      <c r="G304" s="295" t="s">
        <v>345</v>
      </c>
      <c r="H304" s="296">
        <v>160</v>
      </c>
      <c r="I304" s="297"/>
      <c r="J304" s="298">
        <f>ROUND(I304*H304,2)</f>
        <v>0</v>
      </c>
      <c r="K304" s="294" t="s">
        <v>196</v>
      </c>
      <c r="L304" s="299"/>
      <c r="M304" s="300" t="s">
        <v>19</v>
      </c>
      <c r="N304" s="301" t="s">
        <v>43</v>
      </c>
      <c r="O304" s="87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8" t="s">
        <v>197</v>
      </c>
      <c r="AT304" s="228" t="s">
        <v>450</v>
      </c>
      <c r="AU304" s="228" t="s">
        <v>82</v>
      </c>
      <c r="AY304" s="20" t="s">
        <v>177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20" t="s">
        <v>80</v>
      </c>
      <c r="BK304" s="229">
        <f>ROUND(I304*H304,2)</f>
        <v>0</v>
      </c>
      <c r="BL304" s="20" t="s">
        <v>184</v>
      </c>
      <c r="BM304" s="228" t="s">
        <v>1168</v>
      </c>
    </row>
    <row r="305" s="2" customFormat="1">
      <c r="A305" s="41"/>
      <c r="B305" s="42"/>
      <c r="C305" s="43"/>
      <c r="D305" s="230" t="s">
        <v>186</v>
      </c>
      <c r="E305" s="43"/>
      <c r="F305" s="231" t="s">
        <v>2145</v>
      </c>
      <c r="G305" s="43"/>
      <c r="H305" s="43"/>
      <c r="I305" s="232"/>
      <c r="J305" s="43"/>
      <c r="K305" s="43"/>
      <c r="L305" s="47"/>
      <c r="M305" s="233"/>
      <c r="N305" s="23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186</v>
      </c>
      <c r="AU305" s="20" t="s">
        <v>82</v>
      </c>
    </row>
    <row r="306" s="2" customFormat="1" ht="16.5" customHeight="1">
      <c r="A306" s="41"/>
      <c r="B306" s="42"/>
      <c r="C306" s="292" t="s">
        <v>416</v>
      </c>
      <c r="D306" s="292" t="s">
        <v>450</v>
      </c>
      <c r="E306" s="293" t="s">
        <v>2146</v>
      </c>
      <c r="F306" s="294" t="s">
        <v>2147</v>
      </c>
      <c r="G306" s="295" t="s">
        <v>195</v>
      </c>
      <c r="H306" s="296">
        <v>11</v>
      </c>
      <c r="I306" s="297"/>
      <c r="J306" s="298">
        <f>ROUND(I306*H306,2)</f>
        <v>0</v>
      </c>
      <c r="K306" s="294" t="s">
        <v>196</v>
      </c>
      <c r="L306" s="299"/>
      <c r="M306" s="300" t="s">
        <v>19</v>
      </c>
      <c r="N306" s="301" t="s">
        <v>43</v>
      </c>
      <c r="O306" s="87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8" t="s">
        <v>197</v>
      </c>
      <c r="AT306" s="228" t="s">
        <v>450</v>
      </c>
      <c r="AU306" s="228" t="s">
        <v>82</v>
      </c>
      <c r="AY306" s="20" t="s">
        <v>177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20" t="s">
        <v>80</v>
      </c>
      <c r="BK306" s="229">
        <f>ROUND(I306*H306,2)</f>
        <v>0</v>
      </c>
      <c r="BL306" s="20" t="s">
        <v>184</v>
      </c>
      <c r="BM306" s="228" t="s">
        <v>1177</v>
      </c>
    </row>
    <row r="307" s="2" customFormat="1">
      <c r="A307" s="41"/>
      <c r="B307" s="42"/>
      <c r="C307" s="43"/>
      <c r="D307" s="230" t="s">
        <v>186</v>
      </c>
      <c r="E307" s="43"/>
      <c r="F307" s="231" t="s">
        <v>2147</v>
      </c>
      <c r="G307" s="43"/>
      <c r="H307" s="43"/>
      <c r="I307" s="232"/>
      <c r="J307" s="43"/>
      <c r="K307" s="43"/>
      <c r="L307" s="47"/>
      <c r="M307" s="233"/>
      <c r="N307" s="23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186</v>
      </c>
      <c r="AU307" s="20" t="s">
        <v>82</v>
      </c>
    </row>
    <row r="308" s="2" customFormat="1" ht="16.5" customHeight="1">
      <c r="A308" s="41"/>
      <c r="B308" s="42"/>
      <c r="C308" s="292" t="s">
        <v>668</v>
      </c>
      <c r="D308" s="292" t="s">
        <v>450</v>
      </c>
      <c r="E308" s="293" t="s">
        <v>2107</v>
      </c>
      <c r="F308" s="294" t="s">
        <v>2108</v>
      </c>
      <c r="G308" s="295" t="s">
        <v>345</v>
      </c>
      <c r="H308" s="296">
        <v>160</v>
      </c>
      <c r="I308" s="297"/>
      <c r="J308" s="298">
        <f>ROUND(I308*H308,2)</f>
        <v>0</v>
      </c>
      <c r="K308" s="294" t="s">
        <v>196</v>
      </c>
      <c r="L308" s="299"/>
      <c r="M308" s="300" t="s">
        <v>19</v>
      </c>
      <c r="N308" s="301" t="s">
        <v>43</v>
      </c>
      <c r="O308" s="87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8" t="s">
        <v>197</v>
      </c>
      <c r="AT308" s="228" t="s">
        <v>450</v>
      </c>
      <c r="AU308" s="228" t="s">
        <v>82</v>
      </c>
      <c r="AY308" s="20" t="s">
        <v>177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20" t="s">
        <v>80</v>
      </c>
      <c r="BK308" s="229">
        <f>ROUND(I308*H308,2)</f>
        <v>0</v>
      </c>
      <c r="BL308" s="20" t="s">
        <v>184</v>
      </c>
      <c r="BM308" s="228" t="s">
        <v>1187</v>
      </c>
    </row>
    <row r="309" s="2" customFormat="1">
      <c r="A309" s="41"/>
      <c r="B309" s="42"/>
      <c r="C309" s="43"/>
      <c r="D309" s="230" t="s">
        <v>186</v>
      </c>
      <c r="E309" s="43"/>
      <c r="F309" s="231" t="s">
        <v>2108</v>
      </c>
      <c r="G309" s="43"/>
      <c r="H309" s="43"/>
      <c r="I309" s="232"/>
      <c r="J309" s="43"/>
      <c r="K309" s="43"/>
      <c r="L309" s="47"/>
      <c r="M309" s="233"/>
      <c r="N309" s="23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186</v>
      </c>
      <c r="AU309" s="20" t="s">
        <v>82</v>
      </c>
    </row>
    <row r="310" s="2" customFormat="1" ht="16.5" customHeight="1">
      <c r="A310" s="41"/>
      <c r="B310" s="42"/>
      <c r="C310" s="292" t="s">
        <v>421</v>
      </c>
      <c r="D310" s="292" t="s">
        <v>450</v>
      </c>
      <c r="E310" s="293" t="s">
        <v>2055</v>
      </c>
      <c r="F310" s="294" t="s">
        <v>2056</v>
      </c>
      <c r="G310" s="295" t="s">
        <v>195</v>
      </c>
      <c r="H310" s="296">
        <v>16</v>
      </c>
      <c r="I310" s="297"/>
      <c r="J310" s="298">
        <f>ROUND(I310*H310,2)</f>
        <v>0</v>
      </c>
      <c r="K310" s="294" t="s">
        <v>196</v>
      </c>
      <c r="L310" s="299"/>
      <c r="M310" s="300" t="s">
        <v>19</v>
      </c>
      <c r="N310" s="301" t="s">
        <v>43</v>
      </c>
      <c r="O310" s="87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8" t="s">
        <v>197</v>
      </c>
      <c r="AT310" s="228" t="s">
        <v>450</v>
      </c>
      <c r="AU310" s="228" t="s">
        <v>82</v>
      </c>
      <c r="AY310" s="20" t="s">
        <v>177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20" t="s">
        <v>80</v>
      </c>
      <c r="BK310" s="229">
        <f>ROUND(I310*H310,2)</f>
        <v>0</v>
      </c>
      <c r="BL310" s="20" t="s">
        <v>184</v>
      </c>
      <c r="BM310" s="228" t="s">
        <v>1197</v>
      </c>
    </row>
    <row r="311" s="2" customFormat="1">
      <c r="A311" s="41"/>
      <c r="B311" s="42"/>
      <c r="C311" s="43"/>
      <c r="D311" s="230" t="s">
        <v>186</v>
      </c>
      <c r="E311" s="43"/>
      <c r="F311" s="231" t="s">
        <v>2056</v>
      </c>
      <c r="G311" s="43"/>
      <c r="H311" s="43"/>
      <c r="I311" s="232"/>
      <c r="J311" s="43"/>
      <c r="K311" s="43"/>
      <c r="L311" s="47"/>
      <c r="M311" s="233"/>
      <c r="N311" s="23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186</v>
      </c>
      <c r="AU311" s="20" t="s">
        <v>82</v>
      </c>
    </row>
    <row r="312" s="12" customFormat="1" ht="22.8" customHeight="1">
      <c r="A312" s="12"/>
      <c r="B312" s="201"/>
      <c r="C312" s="202"/>
      <c r="D312" s="203" t="s">
        <v>71</v>
      </c>
      <c r="E312" s="215" t="s">
        <v>2148</v>
      </c>
      <c r="F312" s="215" t="s">
        <v>2149</v>
      </c>
      <c r="G312" s="202"/>
      <c r="H312" s="202"/>
      <c r="I312" s="205"/>
      <c r="J312" s="216">
        <f>BK312</f>
        <v>0</v>
      </c>
      <c r="K312" s="202"/>
      <c r="L312" s="207"/>
      <c r="M312" s="208"/>
      <c r="N312" s="209"/>
      <c r="O312" s="209"/>
      <c r="P312" s="210">
        <f>SUM(P313:P322)</f>
        <v>0</v>
      </c>
      <c r="Q312" s="209"/>
      <c r="R312" s="210">
        <f>SUM(R313:R322)</f>
        <v>0</v>
      </c>
      <c r="S312" s="209"/>
      <c r="T312" s="211">
        <f>SUM(T313:T322)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2" t="s">
        <v>80</v>
      </c>
      <c r="AT312" s="213" t="s">
        <v>71</v>
      </c>
      <c r="AU312" s="213" t="s">
        <v>80</v>
      </c>
      <c r="AY312" s="212" t="s">
        <v>177</v>
      </c>
      <c r="BK312" s="214">
        <f>SUM(BK313:BK322)</f>
        <v>0</v>
      </c>
    </row>
    <row r="313" s="2" customFormat="1" ht="16.5" customHeight="1">
      <c r="A313" s="41"/>
      <c r="B313" s="42"/>
      <c r="C313" s="292" t="s">
        <v>675</v>
      </c>
      <c r="D313" s="292" t="s">
        <v>450</v>
      </c>
      <c r="E313" s="293" t="s">
        <v>2150</v>
      </c>
      <c r="F313" s="294" t="s">
        <v>2151</v>
      </c>
      <c r="G313" s="295" t="s">
        <v>345</v>
      </c>
      <c r="H313" s="296">
        <v>80</v>
      </c>
      <c r="I313" s="297"/>
      <c r="J313" s="298">
        <f>ROUND(I313*H313,2)</f>
        <v>0</v>
      </c>
      <c r="K313" s="294" t="s">
        <v>196</v>
      </c>
      <c r="L313" s="299"/>
      <c r="M313" s="300" t="s">
        <v>19</v>
      </c>
      <c r="N313" s="301" t="s">
        <v>43</v>
      </c>
      <c r="O313" s="87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8" t="s">
        <v>197</v>
      </c>
      <c r="AT313" s="228" t="s">
        <v>450</v>
      </c>
      <c r="AU313" s="228" t="s">
        <v>82</v>
      </c>
      <c r="AY313" s="20" t="s">
        <v>177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20" t="s">
        <v>80</v>
      </c>
      <c r="BK313" s="229">
        <f>ROUND(I313*H313,2)</f>
        <v>0</v>
      </c>
      <c r="BL313" s="20" t="s">
        <v>184</v>
      </c>
      <c r="BM313" s="228" t="s">
        <v>1207</v>
      </c>
    </row>
    <row r="314" s="2" customFormat="1">
      <c r="A314" s="41"/>
      <c r="B314" s="42"/>
      <c r="C314" s="43"/>
      <c r="D314" s="230" t="s">
        <v>186</v>
      </c>
      <c r="E314" s="43"/>
      <c r="F314" s="231" t="s">
        <v>2151</v>
      </c>
      <c r="G314" s="43"/>
      <c r="H314" s="43"/>
      <c r="I314" s="232"/>
      <c r="J314" s="43"/>
      <c r="K314" s="43"/>
      <c r="L314" s="47"/>
      <c r="M314" s="233"/>
      <c r="N314" s="23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186</v>
      </c>
      <c r="AU314" s="20" t="s">
        <v>82</v>
      </c>
    </row>
    <row r="315" s="2" customFormat="1" ht="16.5" customHeight="1">
      <c r="A315" s="41"/>
      <c r="B315" s="42"/>
      <c r="C315" s="292" t="s">
        <v>426</v>
      </c>
      <c r="D315" s="292" t="s">
        <v>450</v>
      </c>
      <c r="E315" s="293" t="s">
        <v>2152</v>
      </c>
      <c r="F315" s="294" t="s">
        <v>2153</v>
      </c>
      <c r="G315" s="295" t="s">
        <v>195</v>
      </c>
      <c r="H315" s="296">
        <v>80</v>
      </c>
      <c r="I315" s="297"/>
      <c r="J315" s="298">
        <f>ROUND(I315*H315,2)</f>
        <v>0</v>
      </c>
      <c r="K315" s="294" t="s">
        <v>196</v>
      </c>
      <c r="L315" s="299"/>
      <c r="M315" s="300" t="s">
        <v>19</v>
      </c>
      <c r="N315" s="301" t="s">
        <v>43</v>
      </c>
      <c r="O315" s="87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8" t="s">
        <v>197</v>
      </c>
      <c r="AT315" s="228" t="s">
        <v>450</v>
      </c>
      <c r="AU315" s="228" t="s">
        <v>82</v>
      </c>
      <c r="AY315" s="20" t="s">
        <v>177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20" t="s">
        <v>80</v>
      </c>
      <c r="BK315" s="229">
        <f>ROUND(I315*H315,2)</f>
        <v>0</v>
      </c>
      <c r="BL315" s="20" t="s">
        <v>184</v>
      </c>
      <c r="BM315" s="228" t="s">
        <v>948</v>
      </c>
    </row>
    <row r="316" s="2" customFormat="1">
      <c r="A316" s="41"/>
      <c r="B316" s="42"/>
      <c r="C316" s="43"/>
      <c r="D316" s="230" t="s">
        <v>186</v>
      </c>
      <c r="E316" s="43"/>
      <c r="F316" s="231" t="s">
        <v>2153</v>
      </c>
      <c r="G316" s="43"/>
      <c r="H316" s="43"/>
      <c r="I316" s="232"/>
      <c r="J316" s="43"/>
      <c r="K316" s="43"/>
      <c r="L316" s="47"/>
      <c r="M316" s="233"/>
      <c r="N316" s="234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186</v>
      </c>
      <c r="AU316" s="20" t="s">
        <v>82</v>
      </c>
    </row>
    <row r="317" s="2" customFormat="1" ht="16.5" customHeight="1">
      <c r="A317" s="41"/>
      <c r="B317" s="42"/>
      <c r="C317" s="292" t="s">
        <v>682</v>
      </c>
      <c r="D317" s="292" t="s">
        <v>450</v>
      </c>
      <c r="E317" s="293" t="s">
        <v>2154</v>
      </c>
      <c r="F317" s="294" t="s">
        <v>2155</v>
      </c>
      <c r="G317" s="295" t="s">
        <v>345</v>
      </c>
      <c r="H317" s="296">
        <v>80</v>
      </c>
      <c r="I317" s="297"/>
      <c r="J317" s="298">
        <f>ROUND(I317*H317,2)</f>
        <v>0</v>
      </c>
      <c r="K317" s="294" t="s">
        <v>196</v>
      </c>
      <c r="L317" s="299"/>
      <c r="M317" s="300" t="s">
        <v>19</v>
      </c>
      <c r="N317" s="301" t="s">
        <v>43</v>
      </c>
      <c r="O317" s="87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8" t="s">
        <v>197</v>
      </c>
      <c r="AT317" s="228" t="s">
        <v>450</v>
      </c>
      <c r="AU317" s="228" t="s">
        <v>82</v>
      </c>
      <c r="AY317" s="20" t="s">
        <v>177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20" t="s">
        <v>80</v>
      </c>
      <c r="BK317" s="229">
        <f>ROUND(I317*H317,2)</f>
        <v>0</v>
      </c>
      <c r="BL317" s="20" t="s">
        <v>184</v>
      </c>
      <c r="BM317" s="228" t="s">
        <v>953</v>
      </c>
    </row>
    <row r="318" s="2" customFormat="1">
      <c r="A318" s="41"/>
      <c r="B318" s="42"/>
      <c r="C318" s="43"/>
      <c r="D318" s="230" t="s">
        <v>186</v>
      </c>
      <c r="E318" s="43"/>
      <c r="F318" s="231" t="s">
        <v>2155</v>
      </c>
      <c r="G318" s="43"/>
      <c r="H318" s="43"/>
      <c r="I318" s="232"/>
      <c r="J318" s="43"/>
      <c r="K318" s="43"/>
      <c r="L318" s="47"/>
      <c r="M318" s="233"/>
      <c r="N318" s="23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186</v>
      </c>
      <c r="AU318" s="20" t="s">
        <v>82</v>
      </c>
    </row>
    <row r="319" s="2" customFormat="1" ht="16.5" customHeight="1">
      <c r="A319" s="41"/>
      <c r="B319" s="42"/>
      <c r="C319" s="292" t="s">
        <v>431</v>
      </c>
      <c r="D319" s="292" t="s">
        <v>450</v>
      </c>
      <c r="E319" s="293" t="s">
        <v>2156</v>
      </c>
      <c r="F319" s="294" t="s">
        <v>2157</v>
      </c>
      <c r="G319" s="295" t="s">
        <v>345</v>
      </c>
      <c r="H319" s="296">
        <v>160</v>
      </c>
      <c r="I319" s="297"/>
      <c r="J319" s="298">
        <f>ROUND(I319*H319,2)</f>
        <v>0</v>
      </c>
      <c r="K319" s="294" t="s">
        <v>196</v>
      </c>
      <c r="L319" s="299"/>
      <c r="M319" s="300" t="s">
        <v>19</v>
      </c>
      <c r="N319" s="301" t="s">
        <v>43</v>
      </c>
      <c r="O319" s="87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8" t="s">
        <v>197</v>
      </c>
      <c r="AT319" s="228" t="s">
        <v>450</v>
      </c>
      <c r="AU319" s="228" t="s">
        <v>82</v>
      </c>
      <c r="AY319" s="20" t="s">
        <v>177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20" t="s">
        <v>80</v>
      </c>
      <c r="BK319" s="229">
        <f>ROUND(I319*H319,2)</f>
        <v>0</v>
      </c>
      <c r="BL319" s="20" t="s">
        <v>184</v>
      </c>
      <c r="BM319" s="228" t="s">
        <v>1236</v>
      </c>
    </row>
    <row r="320" s="2" customFormat="1">
      <c r="A320" s="41"/>
      <c r="B320" s="42"/>
      <c r="C320" s="43"/>
      <c r="D320" s="230" t="s">
        <v>186</v>
      </c>
      <c r="E320" s="43"/>
      <c r="F320" s="231" t="s">
        <v>2157</v>
      </c>
      <c r="G320" s="43"/>
      <c r="H320" s="43"/>
      <c r="I320" s="232"/>
      <c r="J320" s="43"/>
      <c r="K320" s="43"/>
      <c r="L320" s="47"/>
      <c r="M320" s="233"/>
      <c r="N320" s="234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186</v>
      </c>
      <c r="AU320" s="20" t="s">
        <v>82</v>
      </c>
    </row>
    <row r="321" s="2" customFormat="1" ht="16.5" customHeight="1">
      <c r="A321" s="41"/>
      <c r="B321" s="42"/>
      <c r="C321" s="292" t="s">
        <v>692</v>
      </c>
      <c r="D321" s="292" t="s">
        <v>450</v>
      </c>
      <c r="E321" s="293" t="s">
        <v>2158</v>
      </c>
      <c r="F321" s="294" t="s">
        <v>2159</v>
      </c>
      <c r="G321" s="295" t="s">
        <v>195</v>
      </c>
      <c r="H321" s="296">
        <v>80</v>
      </c>
      <c r="I321" s="297"/>
      <c r="J321" s="298">
        <f>ROUND(I321*H321,2)</f>
        <v>0</v>
      </c>
      <c r="K321" s="294" t="s">
        <v>196</v>
      </c>
      <c r="L321" s="299"/>
      <c r="M321" s="300" t="s">
        <v>19</v>
      </c>
      <c r="N321" s="301" t="s">
        <v>43</v>
      </c>
      <c r="O321" s="87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8" t="s">
        <v>197</v>
      </c>
      <c r="AT321" s="228" t="s">
        <v>450</v>
      </c>
      <c r="AU321" s="228" t="s">
        <v>82</v>
      </c>
      <c r="AY321" s="20" t="s">
        <v>177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20" t="s">
        <v>80</v>
      </c>
      <c r="BK321" s="229">
        <f>ROUND(I321*H321,2)</f>
        <v>0</v>
      </c>
      <c r="BL321" s="20" t="s">
        <v>184</v>
      </c>
      <c r="BM321" s="228" t="s">
        <v>1248</v>
      </c>
    </row>
    <row r="322" s="2" customFormat="1">
      <c r="A322" s="41"/>
      <c r="B322" s="42"/>
      <c r="C322" s="43"/>
      <c r="D322" s="230" t="s">
        <v>186</v>
      </c>
      <c r="E322" s="43"/>
      <c r="F322" s="231" t="s">
        <v>2159</v>
      </c>
      <c r="G322" s="43"/>
      <c r="H322" s="43"/>
      <c r="I322" s="232"/>
      <c r="J322" s="43"/>
      <c r="K322" s="43"/>
      <c r="L322" s="47"/>
      <c r="M322" s="233"/>
      <c r="N322" s="23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186</v>
      </c>
      <c r="AU322" s="20" t="s">
        <v>82</v>
      </c>
    </row>
    <row r="323" s="12" customFormat="1" ht="22.8" customHeight="1">
      <c r="A323" s="12"/>
      <c r="B323" s="201"/>
      <c r="C323" s="202"/>
      <c r="D323" s="203" t="s">
        <v>71</v>
      </c>
      <c r="E323" s="215" t="s">
        <v>2160</v>
      </c>
      <c r="F323" s="215" t="s">
        <v>2161</v>
      </c>
      <c r="G323" s="202"/>
      <c r="H323" s="202"/>
      <c r="I323" s="205"/>
      <c r="J323" s="216">
        <f>BK323</f>
        <v>0</v>
      </c>
      <c r="K323" s="202"/>
      <c r="L323" s="207"/>
      <c r="M323" s="208"/>
      <c r="N323" s="209"/>
      <c r="O323" s="209"/>
      <c r="P323" s="210">
        <f>SUM(P324:P325)</f>
        <v>0</v>
      </c>
      <c r="Q323" s="209"/>
      <c r="R323" s="210">
        <f>SUM(R324:R325)</f>
        <v>0</v>
      </c>
      <c r="S323" s="209"/>
      <c r="T323" s="211">
        <f>SUM(T324:T325)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2" t="s">
        <v>80</v>
      </c>
      <c r="AT323" s="213" t="s">
        <v>71</v>
      </c>
      <c r="AU323" s="213" t="s">
        <v>80</v>
      </c>
      <c r="AY323" s="212" t="s">
        <v>177</v>
      </c>
      <c r="BK323" s="214">
        <f>SUM(BK324:BK325)</f>
        <v>0</v>
      </c>
    </row>
    <row r="324" s="2" customFormat="1">
      <c r="A324" s="41"/>
      <c r="B324" s="42"/>
      <c r="C324" s="292" t="s">
        <v>437</v>
      </c>
      <c r="D324" s="292" t="s">
        <v>450</v>
      </c>
      <c r="E324" s="293" t="s">
        <v>2162</v>
      </c>
      <c r="F324" s="294" t="s">
        <v>2163</v>
      </c>
      <c r="G324" s="295" t="s">
        <v>195</v>
      </c>
      <c r="H324" s="296">
        <v>1</v>
      </c>
      <c r="I324" s="297"/>
      <c r="J324" s="298">
        <f>ROUND(I324*H324,2)</f>
        <v>0</v>
      </c>
      <c r="K324" s="294" t="s">
        <v>196</v>
      </c>
      <c r="L324" s="299"/>
      <c r="M324" s="300" t="s">
        <v>19</v>
      </c>
      <c r="N324" s="301" t="s">
        <v>43</v>
      </c>
      <c r="O324" s="87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8" t="s">
        <v>197</v>
      </c>
      <c r="AT324" s="228" t="s">
        <v>450</v>
      </c>
      <c r="AU324" s="228" t="s">
        <v>82</v>
      </c>
      <c r="AY324" s="20" t="s">
        <v>177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20" t="s">
        <v>80</v>
      </c>
      <c r="BK324" s="229">
        <f>ROUND(I324*H324,2)</f>
        <v>0</v>
      </c>
      <c r="BL324" s="20" t="s">
        <v>184</v>
      </c>
      <c r="BM324" s="228" t="s">
        <v>1259</v>
      </c>
    </row>
    <row r="325" s="2" customFormat="1">
      <c r="A325" s="41"/>
      <c r="B325" s="42"/>
      <c r="C325" s="43"/>
      <c r="D325" s="230" t="s">
        <v>186</v>
      </c>
      <c r="E325" s="43"/>
      <c r="F325" s="231" t="s">
        <v>2164</v>
      </c>
      <c r="G325" s="43"/>
      <c r="H325" s="43"/>
      <c r="I325" s="232"/>
      <c r="J325" s="43"/>
      <c r="K325" s="43"/>
      <c r="L325" s="47"/>
      <c r="M325" s="302"/>
      <c r="N325" s="303"/>
      <c r="O325" s="304"/>
      <c r="P325" s="304"/>
      <c r="Q325" s="304"/>
      <c r="R325" s="304"/>
      <c r="S325" s="304"/>
      <c r="T325" s="305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186</v>
      </c>
      <c r="AU325" s="20" t="s">
        <v>82</v>
      </c>
    </row>
    <row r="326" s="2" customFormat="1" ht="6.96" customHeight="1">
      <c r="A326" s="41"/>
      <c r="B326" s="62"/>
      <c r="C326" s="63"/>
      <c r="D326" s="63"/>
      <c r="E326" s="63"/>
      <c r="F326" s="63"/>
      <c r="G326" s="63"/>
      <c r="H326" s="63"/>
      <c r="I326" s="63"/>
      <c r="J326" s="63"/>
      <c r="K326" s="63"/>
      <c r="L326" s="47"/>
      <c r="M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</row>
  </sheetData>
  <sheetProtection sheet="1" autoFilter="0" formatColumns="0" formatRows="0" objects="1" scenarios="1" spinCount="100000" saltValue="RO7IMK/cTMLFYNdumstqh7Ju8tDcJsoZ2U9exg63D0oLZrbzViC/+JBsWgfJcCr3U+NyMyP7rsEdmDfUxVN34Q==" hashValue="W+xYtMajmLzYMLw5GghONL4pDh2Ajcem7B+aIVB390ZlHaDKNj05tySppig6kwOsx7BXGUQ+0OX7/q73u3xHFA==" algorithmName="SHA-512" password="CC35"/>
  <autoFilter ref="C105:K32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2:H92"/>
    <mergeCell ref="E96:H96"/>
    <mergeCell ref="E94:H94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3"/>
      <c r="AT3" s="20" t="s">
        <v>82</v>
      </c>
    </row>
    <row r="4" s="1" customFormat="1" ht="24.96" customHeight="1">
      <c r="B4" s="23"/>
      <c r="D4" s="145" t="s">
        <v>119</v>
      </c>
      <c r="L4" s="23"/>
      <c r="M4" s="146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7" t="s">
        <v>16</v>
      </c>
      <c r="L6" s="23"/>
    </row>
    <row r="7" s="1" customFormat="1" ht="16.5" customHeight="1">
      <c r="B7" s="23"/>
      <c r="E7" s="148" t="str">
        <f>'Rekapitulace stavby'!K6</f>
        <v>PŘÍSTAVBA DVOU TŘÍD MŠ LAZARETNÍ</v>
      </c>
      <c r="F7" s="147"/>
      <c r="G7" s="147"/>
      <c r="H7" s="147"/>
      <c r="L7" s="23"/>
    </row>
    <row r="8">
      <c r="B8" s="23"/>
      <c r="D8" s="147" t="s">
        <v>120</v>
      </c>
      <c r="L8" s="23"/>
    </row>
    <row r="9" s="1" customFormat="1" ht="16.5" customHeight="1">
      <c r="B9" s="23"/>
      <c r="E9" s="148" t="s">
        <v>1486</v>
      </c>
      <c r="F9" s="1"/>
      <c r="G9" s="1"/>
      <c r="H9" s="1"/>
      <c r="L9" s="23"/>
    </row>
    <row r="10" s="1" customFormat="1" ht="12" customHeight="1">
      <c r="B10" s="23"/>
      <c r="D10" s="147" t="s">
        <v>1487</v>
      </c>
      <c r="L10" s="23"/>
    </row>
    <row r="11" s="2" customFormat="1" ht="16.5" customHeight="1">
      <c r="A11" s="41"/>
      <c r="B11" s="47"/>
      <c r="C11" s="41"/>
      <c r="D11" s="41"/>
      <c r="E11" s="160" t="s">
        <v>1952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7" t="s">
        <v>1953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2165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7" t="s">
        <v>18</v>
      </c>
      <c r="E15" s="41"/>
      <c r="F15" s="136" t="s">
        <v>19</v>
      </c>
      <c r="G15" s="41"/>
      <c r="H15" s="41"/>
      <c r="I15" s="147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7" t="s">
        <v>21</v>
      </c>
      <c r="E16" s="41"/>
      <c r="F16" s="136" t="s">
        <v>22</v>
      </c>
      <c r="G16" s="41"/>
      <c r="H16" s="41"/>
      <c r="I16" s="147" t="s">
        <v>23</v>
      </c>
      <c r="J16" s="151" t="str">
        <f>'Rekapitulace stavby'!AN8</f>
        <v>15. 6. 2021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7" t="s">
        <v>25</v>
      </c>
      <c r="E18" s="41"/>
      <c r="F18" s="41"/>
      <c r="G18" s="41"/>
      <c r="H18" s="41"/>
      <c r="I18" s="147" t="s">
        <v>26</v>
      </c>
      <c r="J18" s="136" t="s">
        <v>19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27</v>
      </c>
      <c r="F19" s="41"/>
      <c r="G19" s="41"/>
      <c r="H19" s="41"/>
      <c r="I19" s="147" t="s">
        <v>28</v>
      </c>
      <c r="J19" s="136" t="s">
        <v>19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7" t="s">
        <v>29</v>
      </c>
      <c r="E21" s="41"/>
      <c r="F21" s="41"/>
      <c r="G21" s="41"/>
      <c r="H21" s="41"/>
      <c r="I21" s="147" t="s">
        <v>26</v>
      </c>
      <c r="J21" s="36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7" t="s">
        <v>28</v>
      </c>
      <c r="J22" s="36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7" t="s">
        <v>31</v>
      </c>
      <c r="E24" s="41"/>
      <c r="F24" s="41"/>
      <c r="G24" s="41"/>
      <c r="H24" s="41"/>
      <c r="I24" s="147" t="s">
        <v>26</v>
      </c>
      <c r="J24" s="136" t="s">
        <v>19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32</v>
      </c>
      <c r="F25" s="41"/>
      <c r="G25" s="41"/>
      <c r="H25" s="41"/>
      <c r="I25" s="147" t="s">
        <v>28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7" t="s">
        <v>34</v>
      </c>
      <c r="E27" s="41"/>
      <c r="F27" s="41"/>
      <c r="G27" s="41"/>
      <c r="H27" s="41"/>
      <c r="I27" s="147" t="s">
        <v>26</v>
      </c>
      <c r="J27" s="136" t="s">
        <v>19</v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35</v>
      </c>
      <c r="F28" s="41"/>
      <c r="G28" s="41"/>
      <c r="H28" s="41"/>
      <c r="I28" s="147" t="s">
        <v>28</v>
      </c>
      <c r="J28" s="136" t="s">
        <v>19</v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7" t="s">
        <v>36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47.25" customHeight="1">
      <c r="A31" s="152"/>
      <c r="B31" s="153"/>
      <c r="C31" s="152"/>
      <c r="D31" s="152"/>
      <c r="E31" s="154" t="s">
        <v>37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38</v>
      </c>
      <c r="E34" s="41"/>
      <c r="F34" s="41"/>
      <c r="G34" s="41"/>
      <c r="H34" s="41"/>
      <c r="I34" s="41"/>
      <c r="J34" s="158">
        <f>ROUND(J106,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40</v>
      </c>
      <c r="G36" s="41"/>
      <c r="H36" s="41"/>
      <c r="I36" s="159" t="s">
        <v>39</v>
      </c>
      <c r="J36" s="159" t="s">
        <v>41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60" t="s">
        <v>42</v>
      </c>
      <c r="E37" s="147" t="s">
        <v>43</v>
      </c>
      <c r="F37" s="161">
        <f>ROUND((SUM(BE106:BE301)),  2)</f>
        <v>0</v>
      </c>
      <c r="G37" s="41"/>
      <c r="H37" s="41"/>
      <c r="I37" s="162">
        <v>0.20999999999999999</v>
      </c>
      <c r="J37" s="161">
        <f>ROUND(((SUM(BE106:BE301))*I37),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7" t="s">
        <v>44</v>
      </c>
      <c r="F38" s="161">
        <f>ROUND((SUM(BF106:BF301)),  2)</f>
        <v>0</v>
      </c>
      <c r="G38" s="41"/>
      <c r="H38" s="41"/>
      <c r="I38" s="162">
        <v>0.14999999999999999</v>
      </c>
      <c r="J38" s="161">
        <f>ROUND(((SUM(BF106:BF301))*I38),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7" t="s">
        <v>45</v>
      </c>
      <c r="F39" s="161">
        <f>ROUND((SUM(BG106:BG301)),  2)</f>
        <v>0</v>
      </c>
      <c r="G39" s="41"/>
      <c r="H39" s="41"/>
      <c r="I39" s="162">
        <v>0.20999999999999999</v>
      </c>
      <c r="J39" s="161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7" t="s">
        <v>46</v>
      </c>
      <c r="F40" s="161">
        <f>ROUND((SUM(BH106:BH301)),  2)</f>
        <v>0</v>
      </c>
      <c r="G40" s="41"/>
      <c r="H40" s="41"/>
      <c r="I40" s="162">
        <v>0.14999999999999999</v>
      </c>
      <c r="J40" s="161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7" t="s">
        <v>47</v>
      </c>
      <c r="F41" s="161">
        <f>ROUND((SUM(BI106:BI301)),  2)</f>
        <v>0</v>
      </c>
      <c r="G41" s="41"/>
      <c r="H41" s="41"/>
      <c r="I41" s="162">
        <v>0</v>
      </c>
      <c r="J41" s="161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3"/>
      <c r="D43" s="164" t="s">
        <v>48</v>
      </c>
      <c r="E43" s="165"/>
      <c r="F43" s="165"/>
      <c r="G43" s="166" t="s">
        <v>49</v>
      </c>
      <c r="H43" s="167" t="s">
        <v>50</v>
      </c>
      <c r="I43" s="165"/>
      <c r="J43" s="168">
        <f>SUM(J34:J41)</f>
        <v>0</v>
      </c>
      <c r="K43" s="169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2"/>
      <c r="C48" s="173"/>
      <c r="D48" s="173"/>
      <c r="E48" s="173"/>
      <c r="F48" s="173"/>
      <c r="G48" s="173"/>
      <c r="H48" s="173"/>
      <c r="I48" s="173"/>
      <c r="J48" s="173"/>
      <c r="K48" s="17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122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4" t="str">
        <f>E7</f>
        <v>PŘÍSTAVBA DVOU TŘÍD MŠ LAZARETNÍ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120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4" t="s">
        <v>1486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1487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306" t="s">
        <v>1952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1953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D.1.4.d.2 - ZAŘÍZENÍ ELEKTROINSTALACE - montáž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Lazaretní 25, 312 00 Plzeň</v>
      </c>
      <c r="G60" s="43"/>
      <c r="H60" s="43"/>
      <c r="I60" s="35" t="s">
        <v>23</v>
      </c>
      <c r="J60" s="75" t="str">
        <f>IF(J16="","",J16)</f>
        <v>15. 6. 2021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 xml:space="preserve">ZŠ a MŠ Lazaretní 25, Plzeň </v>
      </c>
      <c r="G62" s="43"/>
      <c r="H62" s="43"/>
      <c r="I62" s="35" t="s">
        <v>31</v>
      </c>
      <c r="J62" s="39" t="str">
        <f>E25</f>
        <v>projectstudio8 s.r.o.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29</v>
      </c>
      <c r="D63" s="43"/>
      <c r="E63" s="43"/>
      <c r="F63" s="30" t="str">
        <f>IF(E22="","",E22)</f>
        <v>Vyplň údaj</v>
      </c>
      <c r="G63" s="43"/>
      <c r="H63" s="43"/>
      <c r="I63" s="35" t="s">
        <v>34</v>
      </c>
      <c r="J63" s="39" t="str">
        <f>E28</f>
        <v xml:space="preserve">Michal Jirka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123</v>
      </c>
      <c r="D65" s="176"/>
      <c r="E65" s="176"/>
      <c r="F65" s="176"/>
      <c r="G65" s="176"/>
      <c r="H65" s="176"/>
      <c r="I65" s="176"/>
      <c r="J65" s="177" t="s">
        <v>124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70</v>
      </c>
      <c r="D67" s="43"/>
      <c r="E67" s="43"/>
      <c r="F67" s="43"/>
      <c r="G67" s="43"/>
      <c r="H67" s="43"/>
      <c r="I67" s="43"/>
      <c r="J67" s="105">
        <f>J106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125</v>
      </c>
    </row>
    <row r="68" s="9" customFormat="1" ht="24.96" customHeight="1">
      <c r="A68" s="9"/>
      <c r="B68" s="179"/>
      <c r="C68" s="180"/>
      <c r="D68" s="181" t="s">
        <v>1955</v>
      </c>
      <c r="E68" s="182"/>
      <c r="F68" s="182"/>
      <c r="G68" s="182"/>
      <c r="H68" s="182"/>
      <c r="I68" s="182"/>
      <c r="J68" s="183">
        <f>J107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9"/>
      <c r="C69" s="180"/>
      <c r="D69" s="181" t="s">
        <v>1956</v>
      </c>
      <c r="E69" s="182"/>
      <c r="F69" s="182"/>
      <c r="G69" s="182"/>
      <c r="H69" s="182"/>
      <c r="I69" s="182"/>
      <c r="J69" s="183">
        <f>J114</f>
        <v>0</v>
      </c>
      <c r="K69" s="180"/>
      <c r="L69" s="18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9"/>
      <c r="C70" s="180"/>
      <c r="D70" s="181" t="s">
        <v>1957</v>
      </c>
      <c r="E70" s="182"/>
      <c r="F70" s="182"/>
      <c r="G70" s="182"/>
      <c r="H70" s="182"/>
      <c r="I70" s="182"/>
      <c r="J70" s="183">
        <f>J127</f>
        <v>0</v>
      </c>
      <c r="K70" s="180"/>
      <c r="L70" s="18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9"/>
      <c r="C71" s="180"/>
      <c r="D71" s="181" t="s">
        <v>1958</v>
      </c>
      <c r="E71" s="182"/>
      <c r="F71" s="182"/>
      <c r="G71" s="182"/>
      <c r="H71" s="182"/>
      <c r="I71" s="182"/>
      <c r="J71" s="183">
        <f>J136</f>
        <v>0</v>
      </c>
      <c r="K71" s="180"/>
      <c r="L71" s="18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9"/>
      <c r="C72" s="180"/>
      <c r="D72" s="181" t="s">
        <v>1959</v>
      </c>
      <c r="E72" s="182"/>
      <c r="F72" s="182"/>
      <c r="G72" s="182"/>
      <c r="H72" s="182"/>
      <c r="I72" s="182"/>
      <c r="J72" s="183">
        <f>J161</f>
        <v>0</v>
      </c>
      <c r="K72" s="180"/>
      <c r="L72" s="184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9"/>
      <c r="C73" s="180"/>
      <c r="D73" s="181" t="s">
        <v>1960</v>
      </c>
      <c r="E73" s="182"/>
      <c r="F73" s="182"/>
      <c r="G73" s="182"/>
      <c r="H73" s="182"/>
      <c r="I73" s="182"/>
      <c r="J73" s="183">
        <f>J170</f>
        <v>0</v>
      </c>
      <c r="K73" s="180"/>
      <c r="L73" s="184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9"/>
      <c r="C74" s="180"/>
      <c r="D74" s="181" t="s">
        <v>1961</v>
      </c>
      <c r="E74" s="182"/>
      <c r="F74" s="182"/>
      <c r="G74" s="182"/>
      <c r="H74" s="182"/>
      <c r="I74" s="182"/>
      <c r="J74" s="183">
        <f>J175</f>
        <v>0</v>
      </c>
      <c r="K74" s="180"/>
      <c r="L74" s="184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9"/>
      <c r="C75" s="180"/>
      <c r="D75" s="181" t="s">
        <v>1962</v>
      </c>
      <c r="E75" s="182"/>
      <c r="F75" s="182"/>
      <c r="G75" s="182"/>
      <c r="H75" s="182"/>
      <c r="I75" s="182"/>
      <c r="J75" s="183">
        <f>J196</f>
        <v>0</v>
      </c>
      <c r="K75" s="180"/>
      <c r="L75" s="184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9"/>
      <c r="C76" s="180"/>
      <c r="D76" s="181" t="s">
        <v>1963</v>
      </c>
      <c r="E76" s="182"/>
      <c r="F76" s="182"/>
      <c r="G76" s="182"/>
      <c r="H76" s="182"/>
      <c r="I76" s="182"/>
      <c r="J76" s="183">
        <f>J215</f>
        <v>0</v>
      </c>
      <c r="K76" s="180"/>
      <c r="L76" s="184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9"/>
      <c r="C77" s="180"/>
      <c r="D77" s="181" t="s">
        <v>1964</v>
      </c>
      <c r="E77" s="182"/>
      <c r="F77" s="182"/>
      <c r="G77" s="182"/>
      <c r="H77" s="182"/>
      <c r="I77" s="182"/>
      <c r="J77" s="183">
        <f>J218</f>
        <v>0</v>
      </c>
      <c r="K77" s="180"/>
      <c r="L77" s="184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5"/>
      <c r="C78" s="128"/>
      <c r="D78" s="186" t="s">
        <v>1965</v>
      </c>
      <c r="E78" s="187"/>
      <c r="F78" s="187"/>
      <c r="G78" s="187"/>
      <c r="H78" s="187"/>
      <c r="I78" s="187"/>
      <c r="J78" s="188">
        <f>J219</f>
        <v>0</v>
      </c>
      <c r="K78" s="128"/>
      <c r="L78" s="18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5"/>
      <c r="C79" s="128"/>
      <c r="D79" s="186" t="s">
        <v>1966</v>
      </c>
      <c r="E79" s="187"/>
      <c r="F79" s="187"/>
      <c r="G79" s="187"/>
      <c r="H79" s="187"/>
      <c r="I79" s="187"/>
      <c r="J79" s="188">
        <f>J240</f>
        <v>0</v>
      </c>
      <c r="K79" s="128"/>
      <c r="L79" s="18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5"/>
      <c r="C80" s="128"/>
      <c r="D80" s="186" t="s">
        <v>1967</v>
      </c>
      <c r="E80" s="187"/>
      <c r="F80" s="187"/>
      <c r="G80" s="187"/>
      <c r="H80" s="187"/>
      <c r="I80" s="187"/>
      <c r="J80" s="188">
        <f>J255</f>
        <v>0</v>
      </c>
      <c r="K80" s="128"/>
      <c r="L80" s="18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5"/>
      <c r="C81" s="128"/>
      <c r="D81" s="186" t="s">
        <v>2166</v>
      </c>
      <c r="E81" s="187"/>
      <c r="F81" s="187"/>
      <c r="G81" s="187"/>
      <c r="H81" s="187"/>
      <c r="I81" s="187"/>
      <c r="J81" s="188">
        <f>J276</f>
        <v>0</v>
      </c>
      <c r="K81" s="128"/>
      <c r="L81" s="18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5"/>
      <c r="C82" s="128"/>
      <c r="D82" s="186" t="s">
        <v>2167</v>
      </c>
      <c r="E82" s="187"/>
      <c r="F82" s="187"/>
      <c r="G82" s="187"/>
      <c r="H82" s="187"/>
      <c r="I82" s="187"/>
      <c r="J82" s="188">
        <f>J285</f>
        <v>0</v>
      </c>
      <c r="K82" s="128"/>
      <c r="L82" s="18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8" s="2" customFormat="1" ht="6.96" customHeight="1">
      <c r="A88" s="41"/>
      <c r="B88" s="64"/>
      <c r="C88" s="65"/>
      <c r="D88" s="65"/>
      <c r="E88" s="65"/>
      <c r="F88" s="65"/>
      <c r="G88" s="65"/>
      <c r="H88" s="65"/>
      <c r="I88" s="65"/>
      <c r="J88" s="65"/>
      <c r="K88" s="65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24.96" customHeight="1">
      <c r="A89" s="41"/>
      <c r="B89" s="42"/>
      <c r="C89" s="26" t="s">
        <v>162</v>
      </c>
      <c r="D89" s="43"/>
      <c r="E89" s="43"/>
      <c r="F89" s="43"/>
      <c r="G89" s="43"/>
      <c r="H89" s="43"/>
      <c r="I89" s="43"/>
      <c r="J89" s="43"/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16</v>
      </c>
      <c r="D91" s="43"/>
      <c r="E91" s="43"/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6.5" customHeight="1">
      <c r="A92" s="41"/>
      <c r="B92" s="42"/>
      <c r="C92" s="43"/>
      <c r="D92" s="43"/>
      <c r="E92" s="174" t="str">
        <f>E7</f>
        <v>PŘÍSTAVBA DVOU TŘÍD MŠ LAZARETNÍ</v>
      </c>
      <c r="F92" s="35"/>
      <c r="G92" s="35"/>
      <c r="H92" s="35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" customFormat="1" ht="12" customHeight="1">
      <c r="B93" s="24"/>
      <c r="C93" s="35" t="s">
        <v>120</v>
      </c>
      <c r="D93" s="25"/>
      <c r="E93" s="25"/>
      <c r="F93" s="25"/>
      <c r="G93" s="25"/>
      <c r="H93" s="25"/>
      <c r="I93" s="25"/>
      <c r="J93" s="25"/>
      <c r="K93" s="25"/>
      <c r="L93" s="23"/>
    </row>
    <row r="94" s="1" customFormat="1" ht="16.5" customHeight="1">
      <c r="B94" s="24"/>
      <c r="C94" s="25"/>
      <c r="D94" s="25"/>
      <c r="E94" s="174" t="s">
        <v>1486</v>
      </c>
      <c r="F94" s="25"/>
      <c r="G94" s="25"/>
      <c r="H94" s="25"/>
      <c r="I94" s="25"/>
      <c r="J94" s="25"/>
      <c r="K94" s="25"/>
      <c r="L94" s="23"/>
    </row>
    <row r="95" s="1" customFormat="1" ht="12" customHeight="1">
      <c r="B95" s="24"/>
      <c r="C95" s="35" t="s">
        <v>1487</v>
      </c>
      <c r="D95" s="25"/>
      <c r="E95" s="25"/>
      <c r="F95" s="25"/>
      <c r="G95" s="25"/>
      <c r="H95" s="25"/>
      <c r="I95" s="25"/>
      <c r="J95" s="25"/>
      <c r="K95" s="25"/>
      <c r="L95" s="23"/>
    </row>
    <row r="96" s="2" customFormat="1" ht="16.5" customHeight="1">
      <c r="A96" s="41"/>
      <c r="B96" s="42"/>
      <c r="C96" s="43"/>
      <c r="D96" s="43"/>
      <c r="E96" s="306" t="s">
        <v>1952</v>
      </c>
      <c r="F96" s="43"/>
      <c r="G96" s="43"/>
      <c r="H96" s="43"/>
      <c r="I96" s="43"/>
      <c r="J96" s="43"/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1953</v>
      </c>
      <c r="D97" s="43"/>
      <c r="E97" s="43"/>
      <c r="F97" s="43"/>
      <c r="G97" s="43"/>
      <c r="H97" s="43"/>
      <c r="I97" s="43"/>
      <c r="J97" s="43"/>
      <c r="K97" s="4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6.5" customHeight="1">
      <c r="A98" s="41"/>
      <c r="B98" s="42"/>
      <c r="C98" s="43"/>
      <c r="D98" s="43"/>
      <c r="E98" s="72" t="str">
        <f>E13</f>
        <v>D.1.4.d.2 - ZAŘÍZENÍ ELEKTROINSTALACE - montáž</v>
      </c>
      <c r="F98" s="43"/>
      <c r="G98" s="43"/>
      <c r="H98" s="43"/>
      <c r="I98" s="43"/>
      <c r="J98" s="43"/>
      <c r="K98" s="43"/>
      <c r="L98" s="149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6.96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49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21</v>
      </c>
      <c r="D100" s="43"/>
      <c r="E100" s="43"/>
      <c r="F100" s="30" t="str">
        <f>F16</f>
        <v>Lazaretní 25, 312 00 Plzeň</v>
      </c>
      <c r="G100" s="43"/>
      <c r="H100" s="43"/>
      <c r="I100" s="35" t="s">
        <v>23</v>
      </c>
      <c r="J100" s="75" t="str">
        <f>IF(J16="","",J16)</f>
        <v>15. 6. 2021</v>
      </c>
      <c r="K100" s="43"/>
      <c r="L100" s="149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6.96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9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5.15" customHeight="1">
      <c r="A102" s="41"/>
      <c r="B102" s="42"/>
      <c r="C102" s="35" t="s">
        <v>25</v>
      </c>
      <c r="D102" s="43"/>
      <c r="E102" s="43"/>
      <c r="F102" s="30" t="str">
        <f>E19</f>
        <v xml:space="preserve">ZŠ a MŠ Lazaretní 25, Plzeň </v>
      </c>
      <c r="G102" s="43"/>
      <c r="H102" s="43"/>
      <c r="I102" s="35" t="s">
        <v>31</v>
      </c>
      <c r="J102" s="39" t="str">
        <f>E25</f>
        <v>projectstudio8 s.r.o.</v>
      </c>
      <c r="K102" s="43"/>
      <c r="L102" s="149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5.15" customHeight="1">
      <c r="A103" s="41"/>
      <c r="B103" s="42"/>
      <c r="C103" s="35" t="s">
        <v>29</v>
      </c>
      <c r="D103" s="43"/>
      <c r="E103" s="43"/>
      <c r="F103" s="30" t="str">
        <f>IF(E22="","",E22)</f>
        <v>Vyplň údaj</v>
      </c>
      <c r="G103" s="43"/>
      <c r="H103" s="43"/>
      <c r="I103" s="35" t="s">
        <v>34</v>
      </c>
      <c r="J103" s="39" t="str">
        <f>E28</f>
        <v xml:space="preserve">Michal Jirka </v>
      </c>
      <c r="K103" s="43"/>
      <c r="L103" s="149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0.32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9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11" customFormat="1" ht="29.28" customHeight="1">
      <c r="A105" s="190"/>
      <c r="B105" s="191"/>
      <c r="C105" s="192" t="s">
        <v>163</v>
      </c>
      <c r="D105" s="193" t="s">
        <v>57</v>
      </c>
      <c r="E105" s="193" t="s">
        <v>53</v>
      </c>
      <c r="F105" s="193" t="s">
        <v>54</v>
      </c>
      <c r="G105" s="193" t="s">
        <v>164</v>
      </c>
      <c r="H105" s="193" t="s">
        <v>165</v>
      </c>
      <c r="I105" s="193" t="s">
        <v>166</v>
      </c>
      <c r="J105" s="193" t="s">
        <v>124</v>
      </c>
      <c r="K105" s="194" t="s">
        <v>167</v>
      </c>
      <c r="L105" s="195"/>
      <c r="M105" s="95" t="s">
        <v>19</v>
      </c>
      <c r="N105" s="96" t="s">
        <v>42</v>
      </c>
      <c r="O105" s="96" t="s">
        <v>168</v>
      </c>
      <c r="P105" s="96" t="s">
        <v>169</v>
      </c>
      <c r="Q105" s="96" t="s">
        <v>170</v>
      </c>
      <c r="R105" s="96" t="s">
        <v>171</v>
      </c>
      <c r="S105" s="96" t="s">
        <v>172</v>
      </c>
      <c r="T105" s="97" t="s">
        <v>173</v>
      </c>
      <c r="U105" s="190"/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</row>
    <row r="106" s="2" customFormat="1" ht="22.8" customHeight="1">
      <c r="A106" s="41"/>
      <c r="B106" s="42"/>
      <c r="C106" s="102" t="s">
        <v>174</v>
      </c>
      <c r="D106" s="43"/>
      <c r="E106" s="43"/>
      <c r="F106" s="43"/>
      <c r="G106" s="43"/>
      <c r="H106" s="43"/>
      <c r="I106" s="43"/>
      <c r="J106" s="196">
        <f>BK106</f>
        <v>0</v>
      </c>
      <c r="K106" s="43"/>
      <c r="L106" s="47"/>
      <c r="M106" s="98"/>
      <c r="N106" s="197"/>
      <c r="O106" s="99"/>
      <c r="P106" s="198">
        <f>P107+P114+P127+P136+P161+P170+P175+P196+P215+P218</f>
        <v>0</v>
      </c>
      <c r="Q106" s="99"/>
      <c r="R106" s="198">
        <f>R107+R114+R127+R136+R161+R170+R175+R196+R215+R218</f>
        <v>0.00015999999999999999</v>
      </c>
      <c r="S106" s="99"/>
      <c r="T106" s="199">
        <f>T107+T114+T127+T136+T161+T170+T175+T196+T215+T218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71</v>
      </c>
      <c r="AU106" s="20" t="s">
        <v>125</v>
      </c>
      <c r="BK106" s="200">
        <f>BK107+BK114+BK127+BK136+BK161+BK170+BK175+BK196+BK215+BK218</f>
        <v>0</v>
      </c>
    </row>
    <row r="107" s="12" customFormat="1" ht="25.92" customHeight="1">
      <c r="A107" s="12"/>
      <c r="B107" s="201"/>
      <c r="C107" s="202"/>
      <c r="D107" s="203" t="s">
        <v>71</v>
      </c>
      <c r="E107" s="204" t="s">
        <v>320</v>
      </c>
      <c r="F107" s="204" t="s">
        <v>1970</v>
      </c>
      <c r="G107" s="202"/>
      <c r="H107" s="202"/>
      <c r="I107" s="205"/>
      <c r="J107" s="206">
        <f>BK107</f>
        <v>0</v>
      </c>
      <c r="K107" s="202"/>
      <c r="L107" s="207"/>
      <c r="M107" s="208"/>
      <c r="N107" s="209"/>
      <c r="O107" s="209"/>
      <c r="P107" s="210">
        <f>SUM(P108:P113)</f>
        <v>0</v>
      </c>
      <c r="Q107" s="209"/>
      <c r="R107" s="210">
        <f>SUM(R108:R113)</f>
        <v>0</v>
      </c>
      <c r="S107" s="209"/>
      <c r="T107" s="211">
        <f>SUM(T108:T113)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2" t="s">
        <v>80</v>
      </c>
      <c r="AT107" s="213" t="s">
        <v>71</v>
      </c>
      <c r="AU107" s="213" t="s">
        <v>72</v>
      </c>
      <c r="AY107" s="212" t="s">
        <v>177</v>
      </c>
      <c r="BK107" s="214">
        <f>SUM(BK108:BK113)</f>
        <v>0</v>
      </c>
    </row>
    <row r="108" s="2" customFormat="1" ht="16.5" customHeight="1">
      <c r="A108" s="41"/>
      <c r="B108" s="42"/>
      <c r="C108" s="217" t="s">
        <v>80</v>
      </c>
      <c r="D108" s="217" t="s">
        <v>179</v>
      </c>
      <c r="E108" s="218" t="s">
        <v>2168</v>
      </c>
      <c r="F108" s="219" t="s">
        <v>2169</v>
      </c>
      <c r="G108" s="220" t="s">
        <v>195</v>
      </c>
      <c r="H108" s="221">
        <v>1</v>
      </c>
      <c r="I108" s="222"/>
      <c r="J108" s="223">
        <f>ROUND(I108*H108,2)</f>
        <v>0</v>
      </c>
      <c r="K108" s="219" t="s">
        <v>183</v>
      </c>
      <c r="L108" s="47"/>
      <c r="M108" s="224" t="s">
        <v>19</v>
      </c>
      <c r="N108" s="225" t="s">
        <v>43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184</v>
      </c>
      <c r="AT108" s="228" t="s">
        <v>179</v>
      </c>
      <c r="AU108" s="228" t="s">
        <v>80</v>
      </c>
      <c r="AY108" s="20" t="s">
        <v>177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80</v>
      </c>
      <c r="BK108" s="229">
        <f>ROUND(I108*H108,2)</f>
        <v>0</v>
      </c>
      <c r="BL108" s="20" t="s">
        <v>184</v>
      </c>
      <c r="BM108" s="228" t="s">
        <v>82</v>
      </c>
    </row>
    <row r="109" s="2" customFormat="1">
      <c r="A109" s="41"/>
      <c r="B109" s="42"/>
      <c r="C109" s="43"/>
      <c r="D109" s="230" t="s">
        <v>186</v>
      </c>
      <c r="E109" s="43"/>
      <c r="F109" s="231" t="s">
        <v>2170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186</v>
      </c>
      <c r="AU109" s="20" t="s">
        <v>80</v>
      </c>
    </row>
    <row r="110" s="2" customFormat="1" ht="16.5" customHeight="1">
      <c r="A110" s="41"/>
      <c r="B110" s="42"/>
      <c r="C110" s="217" t="s">
        <v>82</v>
      </c>
      <c r="D110" s="217" t="s">
        <v>179</v>
      </c>
      <c r="E110" s="218" t="s">
        <v>2171</v>
      </c>
      <c r="F110" s="219" t="s">
        <v>2172</v>
      </c>
      <c r="G110" s="220" t="s">
        <v>195</v>
      </c>
      <c r="H110" s="221">
        <v>1</v>
      </c>
      <c r="I110" s="222"/>
      <c r="J110" s="223">
        <f>ROUND(I110*H110,2)</f>
        <v>0</v>
      </c>
      <c r="K110" s="219" t="s">
        <v>183</v>
      </c>
      <c r="L110" s="47"/>
      <c r="M110" s="224" t="s">
        <v>19</v>
      </c>
      <c r="N110" s="225" t="s">
        <v>43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184</v>
      </c>
      <c r="AT110" s="228" t="s">
        <v>179</v>
      </c>
      <c r="AU110" s="228" t="s">
        <v>80</v>
      </c>
      <c r="AY110" s="20" t="s">
        <v>177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80</v>
      </c>
      <c r="BK110" s="229">
        <f>ROUND(I110*H110,2)</f>
        <v>0</v>
      </c>
      <c r="BL110" s="20" t="s">
        <v>184</v>
      </c>
      <c r="BM110" s="228" t="s">
        <v>184</v>
      </c>
    </row>
    <row r="111" s="2" customFormat="1">
      <c r="A111" s="41"/>
      <c r="B111" s="42"/>
      <c r="C111" s="43"/>
      <c r="D111" s="230" t="s">
        <v>186</v>
      </c>
      <c r="E111" s="43"/>
      <c r="F111" s="231" t="s">
        <v>2173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186</v>
      </c>
      <c r="AU111" s="20" t="s">
        <v>80</v>
      </c>
    </row>
    <row r="112" s="2" customFormat="1" ht="16.5" customHeight="1">
      <c r="A112" s="41"/>
      <c r="B112" s="42"/>
      <c r="C112" s="217" t="s">
        <v>101</v>
      </c>
      <c r="D112" s="217" t="s">
        <v>179</v>
      </c>
      <c r="E112" s="218" t="s">
        <v>2174</v>
      </c>
      <c r="F112" s="219" t="s">
        <v>2175</v>
      </c>
      <c r="G112" s="220" t="s">
        <v>380</v>
      </c>
      <c r="H112" s="221">
        <v>1</v>
      </c>
      <c r="I112" s="222"/>
      <c r="J112" s="223">
        <f>ROUND(I112*H112,2)</f>
        <v>0</v>
      </c>
      <c r="K112" s="219" t="s">
        <v>196</v>
      </c>
      <c r="L112" s="47"/>
      <c r="M112" s="224" t="s">
        <v>19</v>
      </c>
      <c r="N112" s="225" t="s">
        <v>43</v>
      </c>
      <c r="O112" s="87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8" t="s">
        <v>184</v>
      </c>
      <c r="AT112" s="228" t="s">
        <v>179</v>
      </c>
      <c r="AU112" s="228" t="s">
        <v>80</v>
      </c>
      <c r="AY112" s="20" t="s">
        <v>177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0" t="s">
        <v>80</v>
      </c>
      <c r="BK112" s="229">
        <f>ROUND(I112*H112,2)</f>
        <v>0</v>
      </c>
      <c r="BL112" s="20" t="s">
        <v>184</v>
      </c>
      <c r="BM112" s="228" t="s">
        <v>206</v>
      </c>
    </row>
    <row r="113" s="2" customFormat="1">
      <c r="A113" s="41"/>
      <c r="B113" s="42"/>
      <c r="C113" s="43"/>
      <c r="D113" s="230" t="s">
        <v>186</v>
      </c>
      <c r="E113" s="43"/>
      <c r="F113" s="231" t="s">
        <v>2175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186</v>
      </c>
      <c r="AU113" s="20" t="s">
        <v>80</v>
      </c>
    </row>
    <row r="114" s="12" customFormat="1" ht="25.92" customHeight="1">
      <c r="A114" s="12"/>
      <c r="B114" s="201"/>
      <c r="C114" s="202"/>
      <c r="D114" s="203" t="s">
        <v>71</v>
      </c>
      <c r="E114" s="204" t="s">
        <v>390</v>
      </c>
      <c r="F114" s="204" t="s">
        <v>1977</v>
      </c>
      <c r="G114" s="202"/>
      <c r="H114" s="202"/>
      <c r="I114" s="205"/>
      <c r="J114" s="206">
        <f>BK114</f>
        <v>0</v>
      </c>
      <c r="K114" s="202"/>
      <c r="L114" s="207"/>
      <c r="M114" s="208"/>
      <c r="N114" s="209"/>
      <c r="O114" s="209"/>
      <c r="P114" s="210">
        <f>SUM(P115:P126)</f>
        <v>0</v>
      </c>
      <c r="Q114" s="209"/>
      <c r="R114" s="210">
        <f>SUM(R115:R126)</f>
        <v>0</v>
      </c>
      <c r="S114" s="209"/>
      <c r="T114" s="211">
        <f>SUM(T115:T126)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2" t="s">
        <v>80</v>
      </c>
      <c r="AT114" s="213" t="s">
        <v>71</v>
      </c>
      <c r="AU114" s="213" t="s">
        <v>72</v>
      </c>
      <c r="AY114" s="212" t="s">
        <v>177</v>
      </c>
      <c r="BK114" s="214">
        <f>SUM(BK115:BK126)</f>
        <v>0</v>
      </c>
    </row>
    <row r="115" s="2" customFormat="1" ht="16.5" customHeight="1">
      <c r="A115" s="41"/>
      <c r="B115" s="42"/>
      <c r="C115" s="217" t="s">
        <v>184</v>
      </c>
      <c r="D115" s="217" t="s">
        <v>179</v>
      </c>
      <c r="E115" s="218" t="s">
        <v>2176</v>
      </c>
      <c r="F115" s="219" t="s">
        <v>2177</v>
      </c>
      <c r="G115" s="220" t="s">
        <v>345</v>
      </c>
      <c r="H115" s="221">
        <v>84</v>
      </c>
      <c r="I115" s="222"/>
      <c r="J115" s="223">
        <f>ROUND(I115*H115,2)</f>
        <v>0</v>
      </c>
      <c r="K115" s="219" t="s">
        <v>183</v>
      </c>
      <c r="L115" s="47"/>
      <c r="M115" s="224" t="s">
        <v>19</v>
      </c>
      <c r="N115" s="225" t="s">
        <v>43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184</v>
      </c>
      <c r="AT115" s="228" t="s">
        <v>179</v>
      </c>
      <c r="AU115" s="228" t="s">
        <v>80</v>
      </c>
      <c r="AY115" s="20" t="s">
        <v>177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80</v>
      </c>
      <c r="BK115" s="229">
        <f>ROUND(I115*H115,2)</f>
        <v>0</v>
      </c>
      <c r="BL115" s="20" t="s">
        <v>184</v>
      </c>
      <c r="BM115" s="228" t="s">
        <v>197</v>
      </c>
    </row>
    <row r="116" s="2" customFormat="1">
      <c r="A116" s="41"/>
      <c r="B116" s="42"/>
      <c r="C116" s="43"/>
      <c r="D116" s="230" t="s">
        <v>186</v>
      </c>
      <c r="E116" s="43"/>
      <c r="F116" s="231" t="s">
        <v>2178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186</v>
      </c>
      <c r="AU116" s="20" t="s">
        <v>80</v>
      </c>
    </row>
    <row r="117" s="2" customFormat="1" ht="16.5" customHeight="1">
      <c r="A117" s="41"/>
      <c r="B117" s="42"/>
      <c r="C117" s="217" t="s">
        <v>201</v>
      </c>
      <c r="D117" s="217" t="s">
        <v>179</v>
      </c>
      <c r="E117" s="218" t="s">
        <v>2179</v>
      </c>
      <c r="F117" s="219" t="s">
        <v>2180</v>
      </c>
      <c r="G117" s="220" t="s">
        <v>345</v>
      </c>
      <c r="H117" s="221">
        <v>90</v>
      </c>
      <c r="I117" s="222"/>
      <c r="J117" s="223">
        <f>ROUND(I117*H117,2)</f>
        <v>0</v>
      </c>
      <c r="K117" s="219" t="s">
        <v>183</v>
      </c>
      <c r="L117" s="47"/>
      <c r="M117" s="224" t="s">
        <v>19</v>
      </c>
      <c r="N117" s="225" t="s">
        <v>43</v>
      </c>
      <c r="O117" s="87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8" t="s">
        <v>184</v>
      </c>
      <c r="AT117" s="228" t="s">
        <v>179</v>
      </c>
      <c r="AU117" s="228" t="s">
        <v>80</v>
      </c>
      <c r="AY117" s="20" t="s">
        <v>177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0" t="s">
        <v>80</v>
      </c>
      <c r="BK117" s="229">
        <f>ROUND(I117*H117,2)</f>
        <v>0</v>
      </c>
      <c r="BL117" s="20" t="s">
        <v>184</v>
      </c>
      <c r="BM117" s="228" t="s">
        <v>200</v>
      </c>
    </row>
    <row r="118" s="2" customFormat="1">
      <c r="A118" s="41"/>
      <c r="B118" s="42"/>
      <c r="C118" s="43"/>
      <c r="D118" s="230" t="s">
        <v>186</v>
      </c>
      <c r="E118" s="43"/>
      <c r="F118" s="231" t="s">
        <v>2181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186</v>
      </c>
      <c r="AU118" s="20" t="s">
        <v>80</v>
      </c>
    </row>
    <row r="119" s="2" customFormat="1" ht="16.5" customHeight="1">
      <c r="A119" s="41"/>
      <c r="B119" s="42"/>
      <c r="C119" s="217" t="s">
        <v>206</v>
      </c>
      <c r="D119" s="217" t="s">
        <v>179</v>
      </c>
      <c r="E119" s="218" t="s">
        <v>2182</v>
      </c>
      <c r="F119" s="219" t="s">
        <v>2183</v>
      </c>
      <c r="G119" s="220" t="s">
        <v>345</v>
      </c>
      <c r="H119" s="221">
        <v>1009</v>
      </c>
      <c r="I119" s="222"/>
      <c r="J119" s="223">
        <f>ROUND(I119*H119,2)</f>
        <v>0</v>
      </c>
      <c r="K119" s="219" t="s">
        <v>183</v>
      </c>
      <c r="L119" s="47"/>
      <c r="M119" s="224" t="s">
        <v>19</v>
      </c>
      <c r="N119" s="225" t="s">
        <v>43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184</v>
      </c>
      <c r="AT119" s="228" t="s">
        <v>179</v>
      </c>
      <c r="AU119" s="228" t="s">
        <v>80</v>
      </c>
      <c r="AY119" s="20" t="s">
        <v>177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80</v>
      </c>
      <c r="BK119" s="229">
        <f>ROUND(I119*H119,2)</f>
        <v>0</v>
      </c>
      <c r="BL119" s="20" t="s">
        <v>184</v>
      </c>
      <c r="BM119" s="228" t="s">
        <v>234</v>
      </c>
    </row>
    <row r="120" s="2" customFormat="1">
      <c r="A120" s="41"/>
      <c r="B120" s="42"/>
      <c r="C120" s="43"/>
      <c r="D120" s="230" t="s">
        <v>186</v>
      </c>
      <c r="E120" s="43"/>
      <c r="F120" s="231" t="s">
        <v>2184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186</v>
      </c>
      <c r="AU120" s="20" t="s">
        <v>80</v>
      </c>
    </row>
    <row r="121" s="2" customFormat="1" ht="16.5" customHeight="1">
      <c r="A121" s="41"/>
      <c r="B121" s="42"/>
      <c r="C121" s="217" t="s">
        <v>211</v>
      </c>
      <c r="D121" s="217" t="s">
        <v>179</v>
      </c>
      <c r="E121" s="218" t="s">
        <v>2185</v>
      </c>
      <c r="F121" s="219" t="s">
        <v>2186</v>
      </c>
      <c r="G121" s="220" t="s">
        <v>345</v>
      </c>
      <c r="H121" s="221">
        <v>160</v>
      </c>
      <c r="I121" s="222"/>
      <c r="J121" s="223">
        <f>ROUND(I121*H121,2)</f>
        <v>0</v>
      </c>
      <c r="K121" s="219" t="s">
        <v>183</v>
      </c>
      <c r="L121" s="47"/>
      <c r="M121" s="224" t="s">
        <v>19</v>
      </c>
      <c r="N121" s="225" t="s">
        <v>43</v>
      </c>
      <c r="O121" s="87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184</v>
      </c>
      <c r="AT121" s="228" t="s">
        <v>179</v>
      </c>
      <c r="AU121" s="228" t="s">
        <v>80</v>
      </c>
      <c r="AY121" s="20" t="s">
        <v>177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0" t="s">
        <v>80</v>
      </c>
      <c r="BK121" s="229">
        <f>ROUND(I121*H121,2)</f>
        <v>0</v>
      </c>
      <c r="BL121" s="20" t="s">
        <v>184</v>
      </c>
      <c r="BM121" s="228" t="s">
        <v>214</v>
      </c>
    </row>
    <row r="122" s="2" customFormat="1">
      <c r="A122" s="41"/>
      <c r="B122" s="42"/>
      <c r="C122" s="43"/>
      <c r="D122" s="230" t="s">
        <v>186</v>
      </c>
      <c r="E122" s="43"/>
      <c r="F122" s="231" t="s">
        <v>2187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186</v>
      </c>
      <c r="AU122" s="20" t="s">
        <v>80</v>
      </c>
    </row>
    <row r="123" s="2" customFormat="1" ht="21.75" customHeight="1">
      <c r="A123" s="41"/>
      <c r="B123" s="42"/>
      <c r="C123" s="217" t="s">
        <v>197</v>
      </c>
      <c r="D123" s="217" t="s">
        <v>179</v>
      </c>
      <c r="E123" s="218" t="s">
        <v>2188</v>
      </c>
      <c r="F123" s="219" t="s">
        <v>2189</v>
      </c>
      <c r="G123" s="220" t="s">
        <v>345</v>
      </c>
      <c r="H123" s="221">
        <v>45</v>
      </c>
      <c r="I123" s="222"/>
      <c r="J123" s="223">
        <f>ROUND(I123*H123,2)</f>
        <v>0</v>
      </c>
      <c r="K123" s="219" t="s">
        <v>183</v>
      </c>
      <c r="L123" s="47"/>
      <c r="M123" s="224" t="s">
        <v>19</v>
      </c>
      <c r="N123" s="225" t="s">
        <v>43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184</v>
      </c>
      <c r="AT123" s="228" t="s">
        <v>179</v>
      </c>
      <c r="AU123" s="228" t="s">
        <v>80</v>
      </c>
      <c r="AY123" s="20" t="s">
        <v>177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80</v>
      </c>
      <c r="BK123" s="229">
        <f>ROUND(I123*H123,2)</f>
        <v>0</v>
      </c>
      <c r="BL123" s="20" t="s">
        <v>184</v>
      </c>
      <c r="BM123" s="228" t="s">
        <v>217</v>
      </c>
    </row>
    <row r="124" s="2" customFormat="1">
      <c r="A124" s="41"/>
      <c r="B124" s="42"/>
      <c r="C124" s="43"/>
      <c r="D124" s="230" t="s">
        <v>186</v>
      </c>
      <c r="E124" s="43"/>
      <c r="F124" s="231" t="s">
        <v>2190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186</v>
      </c>
      <c r="AU124" s="20" t="s">
        <v>80</v>
      </c>
    </row>
    <row r="125" s="2" customFormat="1" ht="16.5" customHeight="1">
      <c r="A125" s="41"/>
      <c r="B125" s="42"/>
      <c r="C125" s="217" t="s">
        <v>219</v>
      </c>
      <c r="D125" s="217" t="s">
        <v>179</v>
      </c>
      <c r="E125" s="218" t="s">
        <v>2191</v>
      </c>
      <c r="F125" s="219" t="s">
        <v>2192</v>
      </c>
      <c r="G125" s="220" t="s">
        <v>380</v>
      </c>
      <c r="H125" s="221">
        <v>1</v>
      </c>
      <c r="I125" s="222"/>
      <c r="J125" s="223">
        <f>ROUND(I125*H125,2)</f>
        <v>0</v>
      </c>
      <c r="K125" s="219" t="s">
        <v>196</v>
      </c>
      <c r="L125" s="47"/>
      <c r="M125" s="224" t="s">
        <v>19</v>
      </c>
      <c r="N125" s="225" t="s">
        <v>43</v>
      </c>
      <c r="O125" s="87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184</v>
      </c>
      <c r="AT125" s="228" t="s">
        <v>179</v>
      </c>
      <c r="AU125" s="228" t="s">
        <v>80</v>
      </c>
      <c r="AY125" s="20" t="s">
        <v>177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80</v>
      </c>
      <c r="BK125" s="229">
        <f>ROUND(I125*H125,2)</f>
        <v>0</v>
      </c>
      <c r="BL125" s="20" t="s">
        <v>184</v>
      </c>
      <c r="BM125" s="228" t="s">
        <v>223</v>
      </c>
    </row>
    <row r="126" s="2" customFormat="1">
      <c r="A126" s="41"/>
      <c r="B126" s="42"/>
      <c r="C126" s="43"/>
      <c r="D126" s="230" t="s">
        <v>186</v>
      </c>
      <c r="E126" s="43"/>
      <c r="F126" s="231" t="s">
        <v>2193</v>
      </c>
      <c r="G126" s="43"/>
      <c r="H126" s="43"/>
      <c r="I126" s="232"/>
      <c r="J126" s="43"/>
      <c r="K126" s="43"/>
      <c r="L126" s="47"/>
      <c r="M126" s="233"/>
      <c r="N126" s="23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186</v>
      </c>
      <c r="AU126" s="20" t="s">
        <v>80</v>
      </c>
    </row>
    <row r="127" s="12" customFormat="1" ht="25.92" customHeight="1">
      <c r="A127" s="12"/>
      <c r="B127" s="201"/>
      <c r="C127" s="202"/>
      <c r="D127" s="203" t="s">
        <v>71</v>
      </c>
      <c r="E127" s="204" t="s">
        <v>439</v>
      </c>
      <c r="F127" s="204" t="s">
        <v>1994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SUM(P128:P135)</f>
        <v>0</v>
      </c>
      <c r="Q127" s="209"/>
      <c r="R127" s="210">
        <f>SUM(R128:R135)</f>
        <v>0</v>
      </c>
      <c r="S127" s="209"/>
      <c r="T127" s="211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80</v>
      </c>
      <c r="AT127" s="213" t="s">
        <v>71</v>
      </c>
      <c r="AU127" s="213" t="s">
        <v>72</v>
      </c>
      <c r="AY127" s="212" t="s">
        <v>177</v>
      </c>
      <c r="BK127" s="214">
        <f>SUM(BK128:BK135)</f>
        <v>0</v>
      </c>
    </row>
    <row r="128" s="2" customFormat="1" ht="16.5" customHeight="1">
      <c r="A128" s="41"/>
      <c r="B128" s="42"/>
      <c r="C128" s="217" t="s">
        <v>200</v>
      </c>
      <c r="D128" s="217" t="s">
        <v>179</v>
      </c>
      <c r="E128" s="218" t="s">
        <v>2194</v>
      </c>
      <c r="F128" s="219" t="s">
        <v>2195</v>
      </c>
      <c r="G128" s="220" t="s">
        <v>195</v>
      </c>
      <c r="H128" s="221">
        <v>2</v>
      </c>
      <c r="I128" s="222"/>
      <c r="J128" s="223">
        <f>ROUND(I128*H128,2)</f>
        <v>0</v>
      </c>
      <c r="K128" s="219" t="s">
        <v>183</v>
      </c>
      <c r="L128" s="47"/>
      <c r="M128" s="224" t="s">
        <v>19</v>
      </c>
      <c r="N128" s="225" t="s">
        <v>43</v>
      </c>
      <c r="O128" s="87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8" t="s">
        <v>184</v>
      </c>
      <c r="AT128" s="228" t="s">
        <v>179</v>
      </c>
      <c r="AU128" s="228" t="s">
        <v>80</v>
      </c>
      <c r="AY128" s="20" t="s">
        <v>177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0" t="s">
        <v>80</v>
      </c>
      <c r="BK128" s="229">
        <f>ROUND(I128*H128,2)</f>
        <v>0</v>
      </c>
      <c r="BL128" s="20" t="s">
        <v>184</v>
      </c>
      <c r="BM128" s="228" t="s">
        <v>227</v>
      </c>
    </row>
    <row r="129" s="2" customFormat="1">
      <c r="A129" s="41"/>
      <c r="B129" s="42"/>
      <c r="C129" s="43"/>
      <c r="D129" s="230" t="s">
        <v>186</v>
      </c>
      <c r="E129" s="43"/>
      <c r="F129" s="231" t="s">
        <v>2196</v>
      </c>
      <c r="G129" s="43"/>
      <c r="H129" s="43"/>
      <c r="I129" s="232"/>
      <c r="J129" s="43"/>
      <c r="K129" s="43"/>
      <c r="L129" s="47"/>
      <c r="M129" s="233"/>
      <c r="N129" s="23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186</v>
      </c>
      <c r="AU129" s="20" t="s">
        <v>80</v>
      </c>
    </row>
    <row r="130" s="2" customFormat="1" ht="16.5" customHeight="1">
      <c r="A130" s="41"/>
      <c r="B130" s="42"/>
      <c r="C130" s="217" t="s">
        <v>229</v>
      </c>
      <c r="D130" s="217" t="s">
        <v>179</v>
      </c>
      <c r="E130" s="218" t="s">
        <v>2197</v>
      </c>
      <c r="F130" s="219" t="s">
        <v>2198</v>
      </c>
      <c r="G130" s="220" t="s">
        <v>195</v>
      </c>
      <c r="H130" s="221">
        <v>4</v>
      </c>
      <c r="I130" s="222"/>
      <c r="J130" s="223">
        <f>ROUND(I130*H130,2)</f>
        <v>0</v>
      </c>
      <c r="K130" s="219" t="s">
        <v>183</v>
      </c>
      <c r="L130" s="47"/>
      <c r="M130" s="224" t="s">
        <v>19</v>
      </c>
      <c r="N130" s="225" t="s">
        <v>43</v>
      </c>
      <c r="O130" s="87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8" t="s">
        <v>184</v>
      </c>
      <c r="AT130" s="228" t="s">
        <v>179</v>
      </c>
      <c r="AU130" s="228" t="s">
        <v>80</v>
      </c>
      <c r="AY130" s="20" t="s">
        <v>177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0" t="s">
        <v>80</v>
      </c>
      <c r="BK130" s="229">
        <f>ROUND(I130*H130,2)</f>
        <v>0</v>
      </c>
      <c r="BL130" s="20" t="s">
        <v>184</v>
      </c>
      <c r="BM130" s="228" t="s">
        <v>232</v>
      </c>
    </row>
    <row r="131" s="2" customFormat="1">
      <c r="A131" s="41"/>
      <c r="B131" s="42"/>
      <c r="C131" s="43"/>
      <c r="D131" s="230" t="s">
        <v>186</v>
      </c>
      <c r="E131" s="43"/>
      <c r="F131" s="231" t="s">
        <v>2199</v>
      </c>
      <c r="G131" s="43"/>
      <c r="H131" s="43"/>
      <c r="I131" s="232"/>
      <c r="J131" s="43"/>
      <c r="K131" s="43"/>
      <c r="L131" s="47"/>
      <c r="M131" s="233"/>
      <c r="N131" s="23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186</v>
      </c>
      <c r="AU131" s="20" t="s">
        <v>80</v>
      </c>
    </row>
    <row r="132" s="2" customFormat="1" ht="16.5" customHeight="1">
      <c r="A132" s="41"/>
      <c r="B132" s="42"/>
      <c r="C132" s="217" t="s">
        <v>234</v>
      </c>
      <c r="D132" s="217" t="s">
        <v>179</v>
      </c>
      <c r="E132" s="218" t="s">
        <v>2200</v>
      </c>
      <c r="F132" s="219" t="s">
        <v>2201</v>
      </c>
      <c r="G132" s="220" t="s">
        <v>195</v>
      </c>
      <c r="H132" s="221">
        <v>26</v>
      </c>
      <c r="I132" s="222"/>
      <c r="J132" s="223">
        <f>ROUND(I132*H132,2)</f>
        <v>0</v>
      </c>
      <c r="K132" s="219" t="s">
        <v>183</v>
      </c>
      <c r="L132" s="47"/>
      <c r="M132" s="224" t="s">
        <v>19</v>
      </c>
      <c r="N132" s="225" t="s">
        <v>43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184</v>
      </c>
      <c r="AT132" s="228" t="s">
        <v>179</v>
      </c>
      <c r="AU132" s="228" t="s">
        <v>80</v>
      </c>
      <c r="AY132" s="20" t="s">
        <v>177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80</v>
      </c>
      <c r="BK132" s="229">
        <f>ROUND(I132*H132,2)</f>
        <v>0</v>
      </c>
      <c r="BL132" s="20" t="s">
        <v>184</v>
      </c>
      <c r="BM132" s="228" t="s">
        <v>237</v>
      </c>
    </row>
    <row r="133" s="2" customFormat="1">
      <c r="A133" s="41"/>
      <c r="B133" s="42"/>
      <c r="C133" s="43"/>
      <c r="D133" s="230" t="s">
        <v>186</v>
      </c>
      <c r="E133" s="43"/>
      <c r="F133" s="231" t="s">
        <v>2202</v>
      </c>
      <c r="G133" s="43"/>
      <c r="H133" s="43"/>
      <c r="I133" s="232"/>
      <c r="J133" s="43"/>
      <c r="K133" s="43"/>
      <c r="L133" s="47"/>
      <c r="M133" s="233"/>
      <c r="N133" s="23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186</v>
      </c>
      <c r="AU133" s="20" t="s">
        <v>80</v>
      </c>
    </row>
    <row r="134" s="2" customFormat="1" ht="16.5" customHeight="1">
      <c r="A134" s="41"/>
      <c r="B134" s="42"/>
      <c r="C134" s="217" t="s">
        <v>241</v>
      </c>
      <c r="D134" s="217" t="s">
        <v>179</v>
      </c>
      <c r="E134" s="218" t="s">
        <v>2203</v>
      </c>
      <c r="F134" s="219" t="s">
        <v>2204</v>
      </c>
      <c r="G134" s="220" t="s">
        <v>195</v>
      </c>
      <c r="H134" s="221">
        <v>2</v>
      </c>
      <c r="I134" s="222"/>
      <c r="J134" s="223">
        <f>ROUND(I134*H134,2)</f>
        <v>0</v>
      </c>
      <c r="K134" s="219" t="s">
        <v>183</v>
      </c>
      <c r="L134" s="47"/>
      <c r="M134" s="224" t="s">
        <v>19</v>
      </c>
      <c r="N134" s="225" t="s">
        <v>43</v>
      </c>
      <c r="O134" s="87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8" t="s">
        <v>184</v>
      </c>
      <c r="AT134" s="228" t="s">
        <v>179</v>
      </c>
      <c r="AU134" s="228" t="s">
        <v>80</v>
      </c>
      <c r="AY134" s="20" t="s">
        <v>177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0" t="s">
        <v>80</v>
      </c>
      <c r="BK134" s="229">
        <f>ROUND(I134*H134,2)</f>
        <v>0</v>
      </c>
      <c r="BL134" s="20" t="s">
        <v>184</v>
      </c>
      <c r="BM134" s="228" t="s">
        <v>244</v>
      </c>
    </row>
    <row r="135" s="2" customFormat="1">
      <c r="A135" s="41"/>
      <c r="B135" s="42"/>
      <c r="C135" s="43"/>
      <c r="D135" s="230" t="s">
        <v>186</v>
      </c>
      <c r="E135" s="43"/>
      <c r="F135" s="231" t="s">
        <v>2205</v>
      </c>
      <c r="G135" s="43"/>
      <c r="H135" s="43"/>
      <c r="I135" s="232"/>
      <c r="J135" s="43"/>
      <c r="K135" s="43"/>
      <c r="L135" s="47"/>
      <c r="M135" s="233"/>
      <c r="N135" s="23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186</v>
      </c>
      <c r="AU135" s="20" t="s">
        <v>80</v>
      </c>
    </row>
    <row r="136" s="12" customFormat="1" ht="25.92" customHeight="1">
      <c r="A136" s="12"/>
      <c r="B136" s="201"/>
      <c r="C136" s="202"/>
      <c r="D136" s="203" t="s">
        <v>71</v>
      </c>
      <c r="E136" s="204" t="s">
        <v>536</v>
      </c>
      <c r="F136" s="204" t="s">
        <v>1999</v>
      </c>
      <c r="G136" s="202"/>
      <c r="H136" s="202"/>
      <c r="I136" s="205"/>
      <c r="J136" s="206">
        <f>BK136</f>
        <v>0</v>
      </c>
      <c r="K136" s="202"/>
      <c r="L136" s="207"/>
      <c r="M136" s="208"/>
      <c r="N136" s="209"/>
      <c r="O136" s="209"/>
      <c r="P136" s="210">
        <f>SUM(P137:P160)</f>
        <v>0</v>
      </c>
      <c r="Q136" s="209"/>
      <c r="R136" s="210">
        <f>SUM(R137:R160)</f>
        <v>0</v>
      </c>
      <c r="S136" s="209"/>
      <c r="T136" s="211">
        <f>SUM(T137:T160)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80</v>
      </c>
      <c r="AT136" s="213" t="s">
        <v>71</v>
      </c>
      <c r="AU136" s="213" t="s">
        <v>72</v>
      </c>
      <c r="AY136" s="212" t="s">
        <v>177</v>
      </c>
      <c r="BK136" s="214">
        <f>SUM(BK137:BK160)</f>
        <v>0</v>
      </c>
    </row>
    <row r="137" s="2" customFormat="1" ht="16.5" customHeight="1">
      <c r="A137" s="41"/>
      <c r="B137" s="42"/>
      <c r="C137" s="217" t="s">
        <v>214</v>
      </c>
      <c r="D137" s="217" t="s">
        <v>179</v>
      </c>
      <c r="E137" s="218" t="s">
        <v>2206</v>
      </c>
      <c r="F137" s="219" t="s">
        <v>2207</v>
      </c>
      <c r="G137" s="220" t="s">
        <v>195</v>
      </c>
      <c r="H137" s="221">
        <v>14</v>
      </c>
      <c r="I137" s="222"/>
      <c r="J137" s="223">
        <f>ROUND(I137*H137,2)</f>
        <v>0</v>
      </c>
      <c r="K137" s="219" t="s">
        <v>183</v>
      </c>
      <c r="L137" s="47"/>
      <c r="M137" s="224" t="s">
        <v>19</v>
      </c>
      <c r="N137" s="225" t="s">
        <v>43</v>
      </c>
      <c r="O137" s="87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184</v>
      </c>
      <c r="AT137" s="228" t="s">
        <v>179</v>
      </c>
      <c r="AU137" s="228" t="s">
        <v>80</v>
      </c>
      <c r="AY137" s="20" t="s">
        <v>177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0" t="s">
        <v>80</v>
      </c>
      <c r="BK137" s="229">
        <f>ROUND(I137*H137,2)</f>
        <v>0</v>
      </c>
      <c r="BL137" s="20" t="s">
        <v>184</v>
      </c>
      <c r="BM137" s="228" t="s">
        <v>327</v>
      </c>
    </row>
    <row r="138" s="2" customFormat="1">
      <c r="A138" s="41"/>
      <c r="B138" s="42"/>
      <c r="C138" s="43"/>
      <c r="D138" s="230" t="s">
        <v>186</v>
      </c>
      <c r="E138" s="43"/>
      <c r="F138" s="231" t="s">
        <v>2208</v>
      </c>
      <c r="G138" s="43"/>
      <c r="H138" s="43"/>
      <c r="I138" s="232"/>
      <c r="J138" s="43"/>
      <c r="K138" s="43"/>
      <c r="L138" s="47"/>
      <c r="M138" s="233"/>
      <c r="N138" s="23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186</v>
      </c>
      <c r="AU138" s="20" t="s">
        <v>80</v>
      </c>
    </row>
    <row r="139" s="2" customFormat="1" ht="16.5" customHeight="1">
      <c r="A139" s="41"/>
      <c r="B139" s="42"/>
      <c r="C139" s="217" t="s">
        <v>8</v>
      </c>
      <c r="D139" s="217" t="s">
        <v>179</v>
      </c>
      <c r="E139" s="218" t="s">
        <v>2209</v>
      </c>
      <c r="F139" s="219" t="s">
        <v>2210</v>
      </c>
      <c r="G139" s="220" t="s">
        <v>195</v>
      </c>
      <c r="H139" s="221">
        <v>3</v>
      </c>
      <c r="I139" s="222"/>
      <c r="J139" s="223">
        <f>ROUND(I139*H139,2)</f>
        <v>0</v>
      </c>
      <c r="K139" s="219" t="s">
        <v>183</v>
      </c>
      <c r="L139" s="47"/>
      <c r="M139" s="224" t="s">
        <v>19</v>
      </c>
      <c r="N139" s="225" t="s">
        <v>43</v>
      </c>
      <c r="O139" s="87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184</v>
      </c>
      <c r="AT139" s="228" t="s">
        <v>179</v>
      </c>
      <c r="AU139" s="228" t="s">
        <v>80</v>
      </c>
      <c r="AY139" s="20" t="s">
        <v>177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0" t="s">
        <v>80</v>
      </c>
      <c r="BK139" s="229">
        <f>ROUND(I139*H139,2)</f>
        <v>0</v>
      </c>
      <c r="BL139" s="20" t="s">
        <v>184</v>
      </c>
      <c r="BM139" s="228" t="s">
        <v>337</v>
      </c>
    </row>
    <row r="140" s="2" customFormat="1">
      <c r="A140" s="41"/>
      <c r="B140" s="42"/>
      <c r="C140" s="43"/>
      <c r="D140" s="230" t="s">
        <v>186</v>
      </c>
      <c r="E140" s="43"/>
      <c r="F140" s="231" t="s">
        <v>2211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186</v>
      </c>
      <c r="AU140" s="20" t="s">
        <v>80</v>
      </c>
    </row>
    <row r="141" s="2" customFormat="1" ht="16.5" customHeight="1">
      <c r="A141" s="41"/>
      <c r="B141" s="42"/>
      <c r="C141" s="217" t="s">
        <v>217</v>
      </c>
      <c r="D141" s="217" t="s">
        <v>179</v>
      </c>
      <c r="E141" s="218" t="s">
        <v>2212</v>
      </c>
      <c r="F141" s="219" t="s">
        <v>2213</v>
      </c>
      <c r="G141" s="220" t="s">
        <v>195</v>
      </c>
      <c r="H141" s="221">
        <v>5</v>
      </c>
      <c r="I141" s="222"/>
      <c r="J141" s="223">
        <f>ROUND(I141*H141,2)</f>
        <v>0</v>
      </c>
      <c r="K141" s="219" t="s">
        <v>183</v>
      </c>
      <c r="L141" s="47"/>
      <c r="M141" s="224" t="s">
        <v>19</v>
      </c>
      <c r="N141" s="225" t="s">
        <v>43</v>
      </c>
      <c r="O141" s="87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8" t="s">
        <v>184</v>
      </c>
      <c r="AT141" s="228" t="s">
        <v>179</v>
      </c>
      <c r="AU141" s="228" t="s">
        <v>80</v>
      </c>
      <c r="AY141" s="20" t="s">
        <v>177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0" t="s">
        <v>80</v>
      </c>
      <c r="BK141" s="229">
        <f>ROUND(I141*H141,2)</f>
        <v>0</v>
      </c>
      <c r="BL141" s="20" t="s">
        <v>184</v>
      </c>
      <c r="BM141" s="228" t="s">
        <v>348</v>
      </c>
    </row>
    <row r="142" s="2" customFormat="1">
      <c r="A142" s="41"/>
      <c r="B142" s="42"/>
      <c r="C142" s="43"/>
      <c r="D142" s="230" t="s">
        <v>186</v>
      </c>
      <c r="E142" s="43"/>
      <c r="F142" s="231" t="s">
        <v>2214</v>
      </c>
      <c r="G142" s="43"/>
      <c r="H142" s="43"/>
      <c r="I142" s="232"/>
      <c r="J142" s="43"/>
      <c r="K142" s="43"/>
      <c r="L142" s="47"/>
      <c r="M142" s="233"/>
      <c r="N142" s="23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186</v>
      </c>
      <c r="AU142" s="20" t="s">
        <v>80</v>
      </c>
    </row>
    <row r="143" s="2" customFormat="1" ht="16.5" customHeight="1">
      <c r="A143" s="41"/>
      <c r="B143" s="42"/>
      <c r="C143" s="217" t="s">
        <v>265</v>
      </c>
      <c r="D143" s="217" t="s">
        <v>179</v>
      </c>
      <c r="E143" s="218" t="s">
        <v>2215</v>
      </c>
      <c r="F143" s="219" t="s">
        <v>2216</v>
      </c>
      <c r="G143" s="220" t="s">
        <v>195</v>
      </c>
      <c r="H143" s="221">
        <v>4</v>
      </c>
      <c r="I143" s="222"/>
      <c r="J143" s="223">
        <f>ROUND(I143*H143,2)</f>
        <v>0</v>
      </c>
      <c r="K143" s="219" t="s">
        <v>183</v>
      </c>
      <c r="L143" s="47"/>
      <c r="M143" s="224" t="s">
        <v>19</v>
      </c>
      <c r="N143" s="225" t="s">
        <v>43</v>
      </c>
      <c r="O143" s="87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184</v>
      </c>
      <c r="AT143" s="228" t="s">
        <v>179</v>
      </c>
      <c r="AU143" s="228" t="s">
        <v>80</v>
      </c>
      <c r="AY143" s="20" t="s">
        <v>177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0" t="s">
        <v>80</v>
      </c>
      <c r="BK143" s="229">
        <f>ROUND(I143*H143,2)</f>
        <v>0</v>
      </c>
      <c r="BL143" s="20" t="s">
        <v>184</v>
      </c>
      <c r="BM143" s="228" t="s">
        <v>358</v>
      </c>
    </row>
    <row r="144" s="2" customFormat="1">
      <c r="A144" s="41"/>
      <c r="B144" s="42"/>
      <c r="C144" s="43"/>
      <c r="D144" s="230" t="s">
        <v>186</v>
      </c>
      <c r="E144" s="43"/>
      <c r="F144" s="231" t="s">
        <v>2217</v>
      </c>
      <c r="G144" s="43"/>
      <c r="H144" s="43"/>
      <c r="I144" s="232"/>
      <c r="J144" s="43"/>
      <c r="K144" s="43"/>
      <c r="L144" s="47"/>
      <c r="M144" s="233"/>
      <c r="N144" s="23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186</v>
      </c>
      <c r="AU144" s="20" t="s">
        <v>80</v>
      </c>
    </row>
    <row r="145" s="2" customFormat="1" ht="16.5" customHeight="1">
      <c r="A145" s="41"/>
      <c r="B145" s="42"/>
      <c r="C145" s="217" t="s">
        <v>223</v>
      </c>
      <c r="D145" s="217" t="s">
        <v>179</v>
      </c>
      <c r="E145" s="218" t="s">
        <v>2218</v>
      </c>
      <c r="F145" s="219" t="s">
        <v>2219</v>
      </c>
      <c r="G145" s="220" t="s">
        <v>195</v>
      </c>
      <c r="H145" s="221">
        <v>2</v>
      </c>
      <c r="I145" s="222"/>
      <c r="J145" s="223">
        <f>ROUND(I145*H145,2)</f>
        <v>0</v>
      </c>
      <c r="K145" s="219" t="s">
        <v>183</v>
      </c>
      <c r="L145" s="47"/>
      <c r="M145" s="224" t="s">
        <v>19</v>
      </c>
      <c r="N145" s="225" t="s">
        <v>43</v>
      </c>
      <c r="O145" s="87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184</v>
      </c>
      <c r="AT145" s="228" t="s">
        <v>179</v>
      </c>
      <c r="AU145" s="228" t="s">
        <v>80</v>
      </c>
      <c r="AY145" s="20" t="s">
        <v>177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0" t="s">
        <v>80</v>
      </c>
      <c r="BK145" s="229">
        <f>ROUND(I145*H145,2)</f>
        <v>0</v>
      </c>
      <c r="BL145" s="20" t="s">
        <v>184</v>
      </c>
      <c r="BM145" s="228" t="s">
        <v>368</v>
      </c>
    </row>
    <row r="146" s="2" customFormat="1">
      <c r="A146" s="41"/>
      <c r="B146" s="42"/>
      <c r="C146" s="43"/>
      <c r="D146" s="230" t="s">
        <v>186</v>
      </c>
      <c r="E146" s="43"/>
      <c r="F146" s="231" t="s">
        <v>2220</v>
      </c>
      <c r="G146" s="43"/>
      <c r="H146" s="43"/>
      <c r="I146" s="232"/>
      <c r="J146" s="43"/>
      <c r="K146" s="43"/>
      <c r="L146" s="47"/>
      <c r="M146" s="233"/>
      <c r="N146" s="23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186</v>
      </c>
      <c r="AU146" s="20" t="s">
        <v>80</v>
      </c>
    </row>
    <row r="147" s="2" customFormat="1" ht="16.5" customHeight="1">
      <c r="A147" s="41"/>
      <c r="B147" s="42"/>
      <c r="C147" s="217" t="s">
        <v>275</v>
      </c>
      <c r="D147" s="217" t="s">
        <v>179</v>
      </c>
      <c r="E147" s="218" t="s">
        <v>2221</v>
      </c>
      <c r="F147" s="219" t="s">
        <v>2222</v>
      </c>
      <c r="G147" s="220" t="s">
        <v>195</v>
      </c>
      <c r="H147" s="221">
        <v>2</v>
      </c>
      <c r="I147" s="222"/>
      <c r="J147" s="223">
        <f>ROUND(I147*H147,2)</f>
        <v>0</v>
      </c>
      <c r="K147" s="219" t="s">
        <v>183</v>
      </c>
      <c r="L147" s="47"/>
      <c r="M147" s="224" t="s">
        <v>19</v>
      </c>
      <c r="N147" s="225" t="s">
        <v>43</v>
      </c>
      <c r="O147" s="87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8" t="s">
        <v>184</v>
      </c>
      <c r="AT147" s="228" t="s">
        <v>179</v>
      </c>
      <c r="AU147" s="228" t="s">
        <v>80</v>
      </c>
      <c r="AY147" s="20" t="s">
        <v>177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0" t="s">
        <v>80</v>
      </c>
      <c r="BK147" s="229">
        <f>ROUND(I147*H147,2)</f>
        <v>0</v>
      </c>
      <c r="BL147" s="20" t="s">
        <v>184</v>
      </c>
      <c r="BM147" s="228" t="s">
        <v>318</v>
      </c>
    </row>
    <row r="148" s="2" customFormat="1">
      <c r="A148" s="41"/>
      <c r="B148" s="42"/>
      <c r="C148" s="43"/>
      <c r="D148" s="230" t="s">
        <v>186</v>
      </c>
      <c r="E148" s="43"/>
      <c r="F148" s="231" t="s">
        <v>2223</v>
      </c>
      <c r="G148" s="43"/>
      <c r="H148" s="43"/>
      <c r="I148" s="232"/>
      <c r="J148" s="43"/>
      <c r="K148" s="43"/>
      <c r="L148" s="47"/>
      <c r="M148" s="233"/>
      <c r="N148" s="23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186</v>
      </c>
      <c r="AU148" s="20" t="s">
        <v>80</v>
      </c>
    </row>
    <row r="149" s="2" customFormat="1" ht="16.5" customHeight="1">
      <c r="A149" s="41"/>
      <c r="B149" s="42"/>
      <c r="C149" s="217" t="s">
        <v>227</v>
      </c>
      <c r="D149" s="217" t="s">
        <v>179</v>
      </c>
      <c r="E149" s="218" t="s">
        <v>2224</v>
      </c>
      <c r="F149" s="219" t="s">
        <v>2225</v>
      </c>
      <c r="G149" s="220" t="s">
        <v>380</v>
      </c>
      <c r="H149" s="221">
        <v>0.75</v>
      </c>
      <c r="I149" s="222"/>
      <c r="J149" s="223">
        <f>ROUND(I149*H149,2)</f>
        <v>0</v>
      </c>
      <c r="K149" s="219" t="s">
        <v>196</v>
      </c>
      <c r="L149" s="47"/>
      <c r="M149" s="224" t="s">
        <v>19</v>
      </c>
      <c r="N149" s="225" t="s">
        <v>43</v>
      </c>
      <c r="O149" s="87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8" t="s">
        <v>184</v>
      </c>
      <c r="AT149" s="228" t="s">
        <v>179</v>
      </c>
      <c r="AU149" s="228" t="s">
        <v>80</v>
      </c>
      <c r="AY149" s="20" t="s">
        <v>177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0" t="s">
        <v>80</v>
      </c>
      <c r="BK149" s="229">
        <f>ROUND(I149*H149,2)</f>
        <v>0</v>
      </c>
      <c r="BL149" s="20" t="s">
        <v>184</v>
      </c>
      <c r="BM149" s="228" t="s">
        <v>386</v>
      </c>
    </row>
    <row r="150" s="2" customFormat="1">
      <c r="A150" s="41"/>
      <c r="B150" s="42"/>
      <c r="C150" s="43"/>
      <c r="D150" s="230" t="s">
        <v>186</v>
      </c>
      <c r="E150" s="43"/>
      <c r="F150" s="231" t="s">
        <v>2226</v>
      </c>
      <c r="G150" s="43"/>
      <c r="H150" s="43"/>
      <c r="I150" s="232"/>
      <c r="J150" s="43"/>
      <c r="K150" s="43"/>
      <c r="L150" s="47"/>
      <c r="M150" s="233"/>
      <c r="N150" s="23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186</v>
      </c>
      <c r="AU150" s="20" t="s">
        <v>80</v>
      </c>
    </row>
    <row r="151" s="2" customFormat="1" ht="16.5" customHeight="1">
      <c r="A151" s="41"/>
      <c r="B151" s="42"/>
      <c r="C151" s="217" t="s">
        <v>7</v>
      </c>
      <c r="D151" s="217" t="s">
        <v>179</v>
      </c>
      <c r="E151" s="218" t="s">
        <v>2227</v>
      </c>
      <c r="F151" s="219" t="s">
        <v>2228</v>
      </c>
      <c r="G151" s="220" t="s">
        <v>195</v>
      </c>
      <c r="H151" s="221">
        <v>1</v>
      </c>
      <c r="I151" s="222"/>
      <c r="J151" s="223">
        <f>ROUND(I151*H151,2)</f>
        <v>0</v>
      </c>
      <c r="K151" s="219" t="s">
        <v>183</v>
      </c>
      <c r="L151" s="47"/>
      <c r="M151" s="224" t="s">
        <v>19</v>
      </c>
      <c r="N151" s="225" t="s">
        <v>43</v>
      </c>
      <c r="O151" s="87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8" t="s">
        <v>184</v>
      </c>
      <c r="AT151" s="228" t="s">
        <v>179</v>
      </c>
      <c r="AU151" s="228" t="s">
        <v>80</v>
      </c>
      <c r="AY151" s="20" t="s">
        <v>177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20" t="s">
        <v>80</v>
      </c>
      <c r="BK151" s="229">
        <f>ROUND(I151*H151,2)</f>
        <v>0</v>
      </c>
      <c r="BL151" s="20" t="s">
        <v>184</v>
      </c>
      <c r="BM151" s="228" t="s">
        <v>397</v>
      </c>
    </row>
    <row r="152" s="2" customFormat="1">
      <c r="A152" s="41"/>
      <c r="B152" s="42"/>
      <c r="C152" s="43"/>
      <c r="D152" s="230" t="s">
        <v>186</v>
      </c>
      <c r="E152" s="43"/>
      <c r="F152" s="231" t="s">
        <v>2229</v>
      </c>
      <c r="G152" s="43"/>
      <c r="H152" s="43"/>
      <c r="I152" s="232"/>
      <c r="J152" s="43"/>
      <c r="K152" s="43"/>
      <c r="L152" s="47"/>
      <c r="M152" s="233"/>
      <c r="N152" s="23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186</v>
      </c>
      <c r="AU152" s="20" t="s">
        <v>80</v>
      </c>
    </row>
    <row r="153" s="2" customFormat="1" ht="16.5" customHeight="1">
      <c r="A153" s="41"/>
      <c r="B153" s="42"/>
      <c r="C153" s="217" t="s">
        <v>232</v>
      </c>
      <c r="D153" s="217" t="s">
        <v>179</v>
      </c>
      <c r="E153" s="218" t="s">
        <v>2230</v>
      </c>
      <c r="F153" s="219" t="s">
        <v>2231</v>
      </c>
      <c r="G153" s="220" t="s">
        <v>195</v>
      </c>
      <c r="H153" s="221">
        <v>1</v>
      </c>
      <c r="I153" s="222"/>
      <c r="J153" s="223">
        <f>ROUND(I153*H153,2)</f>
        <v>0</v>
      </c>
      <c r="K153" s="219" t="s">
        <v>183</v>
      </c>
      <c r="L153" s="47"/>
      <c r="M153" s="224" t="s">
        <v>19</v>
      </c>
      <c r="N153" s="225" t="s">
        <v>43</v>
      </c>
      <c r="O153" s="87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184</v>
      </c>
      <c r="AT153" s="228" t="s">
        <v>179</v>
      </c>
      <c r="AU153" s="228" t="s">
        <v>80</v>
      </c>
      <c r="AY153" s="20" t="s">
        <v>177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0" t="s">
        <v>80</v>
      </c>
      <c r="BK153" s="229">
        <f>ROUND(I153*H153,2)</f>
        <v>0</v>
      </c>
      <c r="BL153" s="20" t="s">
        <v>184</v>
      </c>
      <c r="BM153" s="228" t="s">
        <v>407</v>
      </c>
    </row>
    <row r="154" s="2" customFormat="1">
      <c r="A154" s="41"/>
      <c r="B154" s="42"/>
      <c r="C154" s="43"/>
      <c r="D154" s="230" t="s">
        <v>186</v>
      </c>
      <c r="E154" s="43"/>
      <c r="F154" s="231" t="s">
        <v>2232</v>
      </c>
      <c r="G154" s="43"/>
      <c r="H154" s="43"/>
      <c r="I154" s="232"/>
      <c r="J154" s="43"/>
      <c r="K154" s="43"/>
      <c r="L154" s="47"/>
      <c r="M154" s="233"/>
      <c r="N154" s="23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186</v>
      </c>
      <c r="AU154" s="20" t="s">
        <v>80</v>
      </c>
    </row>
    <row r="155" s="2" customFormat="1" ht="16.5" customHeight="1">
      <c r="A155" s="41"/>
      <c r="B155" s="42"/>
      <c r="C155" s="217" t="s">
        <v>295</v>
      </c>
      <c r="D155" s="217" t="s">
        <v>179</v>
      </c>
      <c r="E155" s="218" t="s">
        <v>2233</v>
      </c>
      <c r="F155" s="219" t="s">
        <v>2234</v>
      </c>
      <c r="G155" s="220" t="s">
        <v>380</v>
      </c>
      <c r="H155" s="221">
        <v>2.5</v>
      </c>
      <c r="I155" s="222"/>
      <c r="J155" s="223">
        <f>ROUND(I155*H155,2)</f>
        <v>0</v>
      </c>
      <c r="K155" s="219" t="s">
        <v>196</v>
      </c>
      <c r="L155" s="47"/>
      <c r="M155" s="224" t="s">
        <v>19</v>
      </c>
      <c r="N155" s="225" t="s">
        <v>43</v>
      </c>
      <c r="O155" s="87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184</v>
      </c>
      <c r="AT155" s="228" t="s">
        <v>179</v>
      </c>
      <c r="AU155" s="228" t="s">
        <v>80</v>
      </c>
      <c r="AY155" s="20" t="s">
        <v>177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0" t="s">
        <v>80</v>
      </c>
      <c r="BK155" s="229">
        <f>ROUND(I155*H155,2)</f>
        <v>0</v>
      </c>
      <c r="BL155" s="20" t="s">
        <v>184</v>
      </c>
      <c r="BM155" s="228" t="s">
        <v>418</v>
      </c>
    </row>
    <row r="156" s="2" customFormat="1">
      <c r="A156" s="41"/>
      <c r="B156" s="42"/>
      <c r="C156" s="43"/>
      <c r="D156" s="230" t="s">
        <v>186</v>
      </c>
      <c r="E156" s="43"/>
      <c r="F156" s="231" t="s">
        <v>2235</v>
      </c>
      <c r="G156" s="43"/>
      <c r="H156" s="43"/>
      <c r="I156" s="232"/>
      <c r="J156" s="43"/>
      <c r="K156" s="43"/>
      <c r="L156" s="47"/>
      <c r="M156" s="233"/>
      <c r="N156" s="23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186</v>
      </c>
      <c r="AU156" s="20" t="s">
        <v>80</v>
      </c>
    </row>
    <row r="157" s="2" customFormat="1" ht="16.5" customHeight="1">
      <c r="A157" s="41"/>
      <c r="B157" s="42"/>
      <c r="C157" s="217" t="s">
        <v>237</v>
      </c>
      <c r="D157" s="217" t="s">
        <v>179</v>
      </c>
      <c r="E157" s="218" t="s">
        <v>2236</v>
      </c>
      <c r="F157" s="219" t="s">
        <v>2237</v>
      </c>
      <c r="G157" s="220" t="s">
        <v>380</v>
      </c>
      <c r="H157" s="221">
        <v>0.5</v>
      </c>
      <c r="I157" s="222"/>
      <c r="J157" s="223">
        <f>ROUND(I157*H157,2)</f>
        <v>0</v>
      </c>
      <c r="K157" s="219" t="s">
        <v>196</v>
      </c>
      <c r="L157" s="47"/>
      <c r="M157" s="224" t="s">
        <v>19</v>
      </c>
      <c r="N157" s="225" t="s">
        <v>43</v>
      </c>
      <c r="O157" s="87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184</v>
      </c>
      <c r="AT157" s="228" t="s">
        <v>179</v>
      </c>
      <c r="AU157" s="228" t="s">
        <v>80</v>
      </c>
      <c r="AY157" s="20" t="s">
        <v>177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20" t="s">
        <v>80</v>
      </c>
      <c r="BK157" s="229">
        <f>ROUND(I157*H157,2)</f>
        <v>0</v>
      </c>
      <c r="BL157" s="20" t="s">
        <v>184</v>
      </c>
      <c r="BM157" s="228" t="s">
        <v>428</v>
      </c>
    </row>
    <row r="158" s="2" customFormat="1">
      <c r="A158" s="41"/>
      <c r="B158" s="42"/>
      <c r="C158" s="43"/>
      <c r="D158" s="230" t="s">
        <v>186</v>
      </c>
      <c r="E158" s="43"/>
      <c r="F158" s="231" t="s">
        <v>2238</v>
      </c>
      <c r="G158" s="43"/>
      <c r="H158" s="43"/>
      <c r="I158" s="232"/>
      <c r="J158" s="43"/>
      <c r="K158" s="43"/>
      <c r="L158" s="47"/>
      <c r="M158" s="233"/>
      <c r="N158" s="23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186</v>
      </c>
      <c r="AU158" s="20" t="s">
        <v>80</v>
      </c>
    </row>
    <row r="159" s="2" customFormat="1" ht="16.5" customHeight="1">
      <c r="A159" s="41"/>
      <c r="B159" s="42"/>
      <c r="C159" s="217" t="s">
        <v>306</v>
      </c>
      <c r="D159" s="217" t="s">
        <v>179</v>
      </c>
      <c r="E159" s="218" t="s">
        <v>2239</v>
      </c>
      <c r="F159" s="219" t="s">
        <v>2240</v>
      </c>
      <c r="G159" s="220" t="s">
        <v>380</v>
      </c>
      <c r="H159" s="221">
        <v>1.8</v>
      </c>
      <c r="I159" s="222"/>
      <c r="J159" s="223">
        <f>ROUND(I159*H159,2)</f>
        <v>0</v>
      </c>
      <c r="K159" s="219" t="s">
        <v>196</v>
      </c>
      <c r="L159" s="47"/>
      <c r="M159" s="224" t="s">
        <v>19</v>
      </c>
      <c r="N159" s="225" t="s">
        <v>43</v>
      </c>
      <c r="O159" s="87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8" t="s">
        <v>184</v>
      </c>
      <c r="AT159" s="228" t="s">
        <v>179</v>
      </c>
      <c r="AU159" s="228" t="s">
        <v>80</v>
      </c>
      <c r="AY159" s="20" t="s">
        <v>177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20" t="s">
        <v>80</v>
      </c>
      <c r="BK159" s="229">
        <f>ROUND(I159*H159,2)</f>
        <v>0</v>
      </c>
      <c r="BL159" s="20" t="s">
        <v>184</v>
      </c>
      <c r="BM159" s="228" t="s">
        <v>441</v>
      </c>
    </row>
    <row r="160" s="2" customFormat="1">
      <c r="A160" s="41"/>
      <c r="B160" s="42"/>
      <c r="C160" s="43"/>
      <c r="D160" s="230" t="s">
        <v>186</v>
      </c>
      <c r="E160" s="43"/>
      <c r="F160" s="231" t="s">
        <v>2240</v>
      </c>
      <c r="G160" s="43"/>
      <c r="H160" s="43"/>
      <c r="I160" s="232"/>
      <c r="J160" s="43"/>
      <c r="K160" s="43"/>
      <c r="L160" s="47"/>
      <c r="M160" s="233"/>
      <c r="N160" s="23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186</v>
      </c>
      <c r="AU160" s="20" t="s">
        <v>80</v>
      </c>
    </row>
    <row r="161" s="12" customFormat="1" ht="25.92" customHeight="1">
      <c r="A161" s="12"/>
      <c r="B161" s="201"/>
      <c r="C161" s="202"/>
      <c r="D161" s="203" t="s">
        <v>71</v>
      </c>
      <c r="E161" s="204" t="s">
        <v>650</v>
      </c>
      <c r="F161" s="204" t="s">
        <v>2029</v>
      </c>
      <c r="G161" s="202"/>
      <c r="H161" s="202"/>
      <c r="I161" s="205"/>
      <c r="J161" s="206">
        <f>BK161</f>
        <v>0</v>
      </c>
      <c r="K161" s="202"/>
      <c r="L161" s="207"/>
      <c r="M161" s="208"/>
      <c r="N161" s="209"/>
      <c r="O161" s="209"/>
      <c r="P161" s="210">
        <f>SUM(P162:P169)</f>
        <v>0</v>
      </c>
      <c r="Q161" s="209"/>
      <c r="R161" s="210">
        <f>SUM(R162:R169)</f>
        <v>0</v>
      </c>
      <c r="S161" s="209"/>
      <c r="T161" s="211">
        <f>SUM(T162:T169)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2" t="s">
        <v>80</v>
      </c>
      <c r="AT161" s="213" t="s">
        <v>71</v>
      </c>
      <c r="AU161" s="213" t="s">
        <v>72</v>
      </c>
      <c r="AY161" s="212" t="s">
        <v>177</v>
      </c>
      <c r="BK161" s="214">
        <f>SUM(BK162:BK169)</f>
        <v>0</v>
      </c>
    </row>
    <row r="162" s="2" customFormat="1" ht="16.5" customHeight="1">
      <c r="A162" s="41"/>
      <c r="B162" s="42"/>
      <c r="C162" s="217" t="s">
        <v>244</v>
      </c>
      <c r="D162" s="217" t="s">
        <v>179</v>
      </c>
      <c r="E162" s="218" t="s">
        <v>2241</v>
      </c>
      <c r="F162" s="219" t="s">
        <v>2242</v>
      </c>
      <c r="G162" s="220" t="s">
        <v>195</v>
      </c>
      <c r="H162" s="221">
        <v>1</v>
      </c>
      <c r="I162" s="222"/>
      <c r="J162" s="223">
        <f>ROUND(I162*H162,2)</f>
        <v>0</v>
      </c>
      <c r="K162" s="219" t="s">
        <v>183</v>
      </c>
      <c r="L162" s="47"/>
      <c r="M162" s="224" t="s">
        <v>19</v>
      </c>
      <c r="N162" s="225" t="s">
        <v>43</v>
      </c>
      <c r="O162" s="87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184</v>
      </c>
      <c r="AT162" s="228" t="s">
        <v>179</v>
      </c>
      <c r="AU162" s="228" t="s">
        <v>80</v>
      </c>
      <c r="AY162" s="20" t="s">
        <v>177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80</v>
      </c>
      <c r="BK162" s="229">
        <f>ROUND(I162*H162,2)</f>
        <v>0</v>
      </c>
      <c r="BL162" s="20" t="s">
        <v>184</v>
      </c>
      <c r="BM162" s="228" t="s">
        <v>454</v>
      </c>
    </row>
    <row r="163" s="2" customFormat="1">
      <c r="A163" s="41"/>
      <c r="B163" s="42"/>
      <c r="C163" s="43"/>
      <c r="D163" s="230" t="s">
        <v>186</v>
      </c>
      <c r="E163" s="43"/>
      <c r="F163" s="231" t="s">
        <v>2243</v>
      </c>
      <c r="G163" s="43"/>
      <c r="H163" s="43"/>
      <c r="I163" s="232"/>
      <c r="J163" s="43"/>
      <c r="K163" s="43"/>
      <c r="L163" s="47"/>
      <c r="M163" s="233"/>
      <c r="N163" s="23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186</v>
      </c>
      <c r="AU163" s="20" t="s">
        <v>80</v>
      </c>
    </row>
    <row r="164" s="2" customFormat="1" ht="16.5" customHeight="1">
      <c r="A164" s="41"/>
      <c r="B164" s="42"/>
      <c r="C164" s="217" t="s">
        <v>322</v>
      </c>
      <c r="D164" s="217" t="s">
        <v>179</v>
      </c>
      <c r="E164" s="218" t="s">
        <v>2244</v>
      </c>
      <c r="F164" s="219" t="s">
        <v>2245</v>
      </c>
      <c r="G164" s="220" t="s">
        <v>195</v>
      </c>
      <c r="H164" s="221">
        <v>34</v>
      </c>
      <c r="I164" s="222"/>
      <c r="J164" s="223">
        <f>ROUND(I164*H164,2)</f>
        <v>0</v>
      </c>
      <c r="K164" s="219" t="s">
        <v>183</v>
      </c>
      <c r="L164" s="47"/>
      <c r="M164" s="224" t="s">
        <v>19</v>
      </c>
      <c r="N164" s="225" t="s">
        <v>43</v>
      </c>
      <c r="O164" s="87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8" t="s">
        <v>184</v>
      </c>
      <c r="AT164" s="228" t="s">
        <v>179</v>
      </c>
      <c r="AU164" s="228" t="s">
        <v>80</v>
      </c>
      <c r="AY164" s="20" t="s">
        <v>177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20" t="s">
        <v>80</v>
      </c>
      <c r="BK164" s="229">
        <f>ROUND(I164*H164,2)</f>
        <v>0</v>
      </c>
      <c r="BL164" s="20" t="s">
        <v>184</v>
      </c>
      <c r="BM164" s="228" t="s">
        <v>464</v>
      </c>
    </row>
    <row r="165" s="2" customFormat="1">
      <c r="A165" s="41"/>
      <c r="B165" s="42"/>
      <c r="C165" s="43"/>
      <c r="D165" s="230" t="s">
        <v>186</v>
      </c>
      <c r="E165" s="43"/>
      <c r="F165" s="231" t="s">
        <v>2246</v>
      </c>
      <c r="G165" s="43"/>
      <c r="H165" s="43"/>
      <c r="I165" s="232"/>
      <c r="J165" s="43"/>
      <c r="K165" s="43"/>
      <c r="L165" s="47"/>
      <c r="M165" s="233"/>
      <c r="N165" s="23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186</v>
      </c>
      <c r="AU165" s="20" t="s">
        <v>80</v>
      </c>
    </row>
    <row r="166" s="2" customFormat="1" ht="16.5" customHeight="1">
      <c r="A166" s="41"/>
      <c r="B166" s="42"/>
      <c r="C166" s="217" t="s">
        <v>327</v>
      </c>
      <c r="D166" s="217" t="s">
        <v>179</v>
      </c>
      <c r="E166" s="218" t="s">
        <v>2247</v>
      </c>
      <c r="F166" s="219" t="s">
        <v>2248</v>
      </c>
      <c r="G166" s="220" t="s">
        <v>195</v>
      </c>
      <c r="H166" s="221">
        <v>1</v>
      </c>
      <c r="I166" s="222"/>
      <c r="J166" s="223">
        <f>ROUND(I166*H166,2)</f>
        <v>0</v>
      </c>
      <c r="K166" s="219" t="s">
        <v>183</v>
      </c>
      <c r="L166" s="47"/>
      <c r="M166" s="224" t="s">
        <v>19</v>
      </c>
      <c r="N166" s="225" t="s">
        <v>43</v>
      </c>
      <c r="O166" s="87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8" t="s">
        <v>184</v>
      </c>
      <c r="AT166" s="228" t="s">
        <v>179</v>
      </c>
      <c r="AU166" s="228" t="s">
        <v>80</v>
      </c>
      <c r="AY166" s="20" t="s">
        <v>177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0" t="s">
        <v>80</v>
      </c>
      <c r="BK166" s="229">
        <f>ROUND(I166*H166,2)</f>
        <v>0</v>
      </c>
      <c r="BL166" s="20" t="s">
        <v>184</v>
      </c>
      <c r="BM166" s="228" t="s">
        <v>325</v>
      </c>
    </row>
    <row r="167" s="2" customFormat="1">
      <c r="A167" s="41"/>
      <c r="B167" s="42"/>
      <c r="C167" s="43"/>
      <c r="D167" s="230" t="s">
        <v>186</v>
      </c>
      <c r="E167" s="43"/>
      <c r="F167" s="231" t="s">
        <v>2249</v>
      </c>
      <c r="G167" s="43"/>
      <c r="H167" s="43"/>
      <c r="I167" s="232"/>
      <c r="J167" s="43"/>
      <c r="K167" s="43"/>
      <c r="L167" s="47"/>
      <c r="M167" s="233"/>
      <c r="N167" s="23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186</v>
      </c>
      <c r="AU167" s="20" t="s">
        <v>80</v>
      </c>
    </row>
    <row r="168" s="2" customFormat="1" ht="16.5" customHeight="1">
      <c r="A168" s="41"/>
      <c r="B168" s="42"/>
      <c r="C168" s="217" t="s">
        <v>332</v>
      </c>
      <c r="D168" s="217" t="s">
        <v>179</v>
      </c>
      <c r="E168" s="218" t="s">
        <v>2250</v>
      </c>
      <c r="F168" s="219" t="s">
        <v>2251</v>
      </c>
      <c r="G168" s="220" t="s">
        <v>380</v>
      </c>
      <c r="H168" s="221">
        <v>3</v>
      </c>
      <c r="I168" s="222"/>
      <c r="J168" s="223">
        <f>ROUND(I168*H168,2)</f>
        <v>0</v>
      </c>
      <c r="K168" s="219" t="s">
        <v>196</v>
      </c>
      <c r="L168" s="47"/>
      <c r="M168" s="224" t="s">
        <v>19</v>
      </c>
      <c r="N168" s="225" t="s">
        <v>43</v>
      </c>
      <c r="O168" s="87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184</v>
      </c>
      <c r="AT168" s="228" t="s">
        <v>179</v>
      </c>
      <c r="AU168" s="228" t="s">
        <v>80</v>
      </c>
      <c r="AY168" s="20" t="s">
        <v>177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0" t="s">
        <v>80</v>
      </c>
      <c r="BK168" s="229">
        <f>ROUND(I168*H168,2)</f>
        <v>0</v>
      </c>
      <c r="BL168" s="20" t="s">
        <v>184</v>
      </c>
      <c r="BM168" s="228" t="s">
        <v>330</v>
      </c>
    </row>
    <row r="169" s="2" customFormat="1">
      <c r="A169" s="41"/>
      <c r="B169" s="42"/>
      <c r="C169" s="43"/>
      <c r="D169" s="230" t="s">
        <v>186</v>
      </c>
      <c r="E169" s="43"/>
      <c r="F169" s="231" t="s">
        <v>2251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186</v>
      </c>
      <c r="AU169" s="20" t="s">
        <v>80</v>
      </c>
    </row>
    <row r="170" s="12" customFormat="1" ht="25.92" customHeight="1">
      <c r="A170" s="12"/>
      <c r="B170" s="201"/>
      <c r="C170" s="202"/>
      <c r="D170" s="203" t="s">
        <v>71</v>
      </c>
      <c r="E170" s="204" t="s">
        <v>690</v>
      </c>
      <c r="F170" s="204" t="s">
        <v>2041</v>
      </c>
      <c r="G170" s="202"/>
      <c r="H170" s="202"/>
      <c r="I170" s="205"/>
      <c r="J170" s="206">
        <f>BK170</f>
        <v>0</v>
      </c>
      <c r="K170" s="202"/>
      <c r="L170" s="207"/>
      <c r="M170" s="208"/>
      <c r="N170" s="209"/>
      <c r="O170" s="209"/>
      <c r="P170" s="210">
        <f>SUM(P171:P174)</f>
        <v>0</v>
      </c>
      <c r="Q170" s="209"/>
      <c r="R170" s="210">
        <f>SUM(R171:R174)</f>
        <v>0</v>
      </c>
      <c r="S170" s="209"/>
      <c r="T170" s="211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80</v>
      </c>
      <c r="AT170" s="213" t="s">
        <v>71</v>
      </c>
      <c r="AU170" s="213" t="s">
        <v>72</v>
      </c>
      <c r="AY170" s="212" t="s">
        <v>177</v>
      </c>
      <c r="BK170" s="214">
        <f>SUM(BK171:BK174)</f>
        <v>0</v>
      </c>
    </row>
    <row r="171" s="2" customFormat="1" ht="16.5" customHeight="1">
      <c r="A171" s="41"/>
      <c r="B171" s="42"/>
      <c r="C171" s="217" t="s">
        <v>337</v>
      </c>
      <c r="D171" s="217" t="s">
        <v>179</v>
      </c>
      <c r="E171" s="218" t="s">
        <v>2252</v>
      </c>
      <c r="F171" s="219" t="s">
        <v>2253</v>
      </c>
      <c r="G171" s="220" t="s">
        <v>195</v>
      </c>
      <c r="H171" s="221">
        <v>26</v>
      </c>
      <c r="I171" s="222"/>
      <c r="J171" s="223">
        <f>ROUND(I171*H171,2)</f>
        <v>0</v>
      </c>
      <c r="K171" s="219" t="s">
        <v>183</v>
      </c>
      <c r="L171" s="47"/>
      <c r="M171" s="224" t="s">
        <v>19</v>
      </c>
      <c r="N171" s="225" t="s">
        <v>43</v>
      </c>
      <c r="O171" s="87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8" t="s">
        <v>184</v>
      </c>
      <c r="AT171" s="228" t="s">
        <v>179</v>
      </c>
      <c r="AU171" s="228" t="s">
        <v>80</v>
      </c>
      <c r="AY171" s="20" t="s">
        <v>177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20" t="s">
        <v>80</v>
      </c>
      <c r="BK171" s="229">
        <f>ROUND(I171*H171,2)</f>
        <v>0</v>
      </c>
      <c r="BL171" s="20" t="s">
        <v>184</v>
      </c>
      <c r="BM171" s="228" t="s">
        <v>335</v>
      </c>
    </row>
    <row r="172" s="2" customFormat="1">
      <c r="A172" s="41"/>
      <c r="B172" s="42"/>
      <c r="C172" s="43"/>
      <c r="D172" s="230" t="s">
        <v>186</v>
      </c>
      <c r="E172" s="43"/>
      <c r="F172" s="231" t="s">
        <v>2254</v>
      </c>
      <c r="G172" s="43"/>
      <c r="H172" s="43"/>
      <c r="I172" s="232"/>
      <c r="J172" s="43"/>
      <c r="K172" s="43"/>
      <c r="L172" s="47"/>
      <c r="M172" s="233"/>
      <c r="N172" s="23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186</v>
      </c>
      <c r="AU172" s="20" t="s">
        <v>80</v>
      </c>
    </row>
    <row r="173" s="2" customFormat="1" ht="16.5" customHeight="1">
      <c r="A173" s="41"/>
      <c r="B173" s="42"/>
      <c r="C173" s="217" t="s">
        <v>342</v>
      </c>
      <c r="D173" s="217" t="s">
        <v>179</v>
      </c>
      <c r="E173" s="218" t="s">
        <v>2255</v>
      </c>
      <c r="F173" s="219" t="s">
        <v>2256</v>
      </c>
      <c r="G173" s="220" t="s">
        <v>195</v>
      </c>
      <c r="H173" s="221">
        <v>23</v>
      </c>
      <c r="I173" s="222"/>
      <c r="J173" s="223">
        <f>ROUND(I173*H173,2)</f>
        <v>0</v>
      </c>
      <c r="K173" s="219" t="s">
        <v>183</v>
      </c>
      <c r="L173" s="47"/>
      <c r="M173" s="224" t="s">
        <v>19</v>
      </c>
      <c r="N173" s="225" t="s">
        <v>43</v>
      </c>
      <c r="O173" s="87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8" t="s">
        <v>184</v>
      </c>
      <c r="AT173" s="228" t="s">
        <v>179</v>
      </c>
      <c r="AU173" s="228" t="s">
        <v>80</v>
      </c>
      <c r="AY173" s="20" t="s">
        <v>177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20" t="s">
        <v>80</v>
      </c>
      <c r="BK173" s="229">
        <f>ROUND(I173*H173,2)</f>
        <v>0</v>
      </c>
      <c r="BL173" s="20" t="s">
        <v>184</v>
      </c>
      <c r="BM173" s="228" t="s">
        <v>340</v>
      </c>
    </row>
    <row r="174" s="2" customFormat="1">
      <c r="A174" s="41"/>
      <c r="B174" s="42"/>
      <c r="C174" s="43"/>
      <c r="D174" s="230" t="s">
        <v>186</v>
      </c>
      <c r="E174" s="43"/>
      <c r="F174" s="231" t="s">
        <v>2257</v>
      </c>
      <c r="G174" s="43"/>
      <c r="H174" s="43"/>
      <c r="I174" s="232"/>
      <c r="J174" s="43"/>
      <c r="K174" s="43"/>
      <c r="L174" s="47"/>
      <c r="M174" s="233"/>
      <c r="N174" s="23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186</v>
      </c>
      <c r="AU174" s="20" t="s">
        <v>80</v>
      </c>
    </row>
    <row r="175" s="12" customFormat="1" ht="25.92" customHeight="1">
      <c r="A175" s="12"/>
      <c r="B175" s="201"/>
      <c r="C175" s="202"/>
      <c r="D175" s="203" t="s">
        <v>71</v>
      </c>
      <c r="E175" s="204" t="s">
        <v>735</v>
      </c>
      <c r="F175" s="204" t="s">
        <v>2052</v>
      </c>
      <c r="G175" s="202"/>
      <c r="H175" s="202"/>
      <c r="I175" s="205"/>
      <c r="J175" s="206">
        <f>BK175</f>
        <v>0</v>
      </c>
      <c r="K175" s="202"/>
      <c r="L175" s="207"/>
      <c r="M175" s="208"/>
      <c r="N175" s="209"/>
      <c r="O175" s="209"/>
      <c r="P175" s="210">
        <f>SUM(P176:P195)</f>
        <v>0</v>
      </c>
      <c r="Q175" s="209"/>
      <c r="R175" s="210">
        <f>SUM(R176:R195)</f>
        <v>0</v>
      </c>
      <c r="S175" s="209"/>
      <c r="T175" s="211">
        <f>SUM(T176:T195)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80</v>
      </c>
      <c r="AT175" s="213" t="s">
        <v>71</v>
      </c>
      <c r="AU175" s="213" t="s">
        <v>72</v>
      </c>
      <c r="AY175" s="212" t="s">
        <v>177</v>
      </c>
      <c r="BK175" s="214">
        <f>SUM(BK176:BK195)</f>
        <v>0</v>
      </c>
    </row>
    <row r="176" s="2" customFormat="1" ht="16.5" customHeight="1">
      <c r="A176" s="41"/>
      <c r="B176" s="42"/>
      <c r="C176" s="217" t="s">
        <v>348</v>
      </c>
      <c r="D176" s="217" t="s">
        <v>179</v>
      </c>
      <c r="E176" s="218" t="s">
        <v>2258</v>
      </c>
      <c r="F176" s="219" t="s">
        <v>2259</v>
      </c>
      <c r="G176" s="220" t="s">
        <v>195</v>
      </c>
      <c r="H176" s="221">
        <v>104</v>
      </c>
      <c r="I176" s="222"/>
      <c r="J176" s="223">
        <f>ROUND(I176*H176,2)</f>
        <v>0</v>
      </c>
      <c r="K176" s="219" t="s">
        <v>183</v>
      </c>
      <c r="L176" s="47"/>
      <c r="M176" s="224" t="s">
        <v>19</v>
      </c>
      <c r="N176" s="225" t="s">
        <v>43</v>
      </c>
      <c r="O176" s="87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8" t="s">
        <v>184</v>
      </c>
      <c r="AT176" s="228" t="s">
        <v>179</v>
      </c>
      <c r="AU176" s="228" t="s">
        <v>80</v>
      </c>
      <c r="AY176" s="20" t="s">
        <v>177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20" t="s">
        <v>80</v>
      </c>
      <c r="BK176" s="229">
        <f>ROUND(I176*H176,2)</f>
        <v>0</v>
      </c>
      <c r="BL176" s="20" t="s">
        <v>184</v>
      </c>
      <c r="BM176" s="228" t="s">
        <v>346</v>
      </c>
    </row>
    <row r="177" s="2" customFormat="1">
      <c r="A177" s="41"/>
      <c r="B177" s="42"/>
      <c r="C177" s="43"/>
      <c r="D177" s="230" t="s">
        <v>186</v>
      </c>
      <c r="E177" s="43"/>
      <c r="F177" s="231" t="s">
        <v>2260</v>
      </c>
      <c r="G177" s="43"/>
      <c r="H177" s="43"/>
      <c r="I177" s="232"/>
      <c r="J177" s="43"/>
      <c r="K177" s="43"/>
      <c r="L177" s="47"/>
      <c r="M177" s="233"/>
      <c r="N177" s="23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186</v>
      </c>
      <c r="AU177" s="20" t="s">
        <v>80</v>
      </c>
    </row>
    <row r="178" s="2" customFormat="1" ht="16.5" customHeight="1">
      <c r="A178" s="41"/>
      <c r="B178" s="42"/>
      <c r="C178" s="217" t="s">
        <v>353</v>
      </c>
      <c r="D178" s="217" t="s">
        <v>179</v>
      </c>
      <c r="E178" s="218" t="s">
        <v>2261</v>
      </c>
      <c r="F178" s="219" t="s">
        <v>2262</v>
      </c>
      <c r="G178" s="220" t="s">
        <v>195</v>
      </c>
      <c r="H178" s="221">
        <v>36</v>
      </c>
      <c r="I178" s="222"/>
      <c r="J178" s="223">
        <f>ROUND(I178*H178,2)</f>
        <v>0</v>
      </c>
      <c r="K178" s="219" t="s">
        <v>183</v>
      </c>
      <c r="L178" s="47"/>
      <c r="M178" s="224" t="s">
        <v>19</v>
      </c>
      <c r="N178" s="225" t="s">
        <v>43</v>
      </c>
      <c r="O178" s="87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184</v>
      </c>
      <c r="AT178" s="228" t="s">
        <v>179</v>
      </c>
      <c r="AU178" s="228" t="s">
        <v>80</v>
      </c>
      <c r="AY178" s="20" t="s">
        <v>177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0" t="s">
        <v>80</v>
      </c>
      <c r="BK178" s="229">
        <f>ROUND(I178*H178,2)</f>
        <v>0</v>
      </c>
      <c r="BL178" s="20" t="s">
        <v>184</v>
      </c>
      <c r="BM178" s="228" t="s">
        <v>351</v>
      </c>
    </row>
    <row r="179" s="2" customFormat="1">
      <c r="A179" s="41"/>
      <c r="B179" s="42"/>
      <c r="C179" s="43"/>
      <c r="D179" s="230" t="s">
        <v>186</v>
      </c>
      <c r="E179" s="43"/>
      <c r="F179" s="231" t="s">
        <v>2263</v>
      </c>
      <c r="G179" s="43"/>
      <c r="H179" s="43"/>
      <c r="I179" s="232"/>
      <c r="J179" s="43"/>
      <c r="K179" s="43"/>
      <c r="L179" s="47"/>
      <c r="M179" s="233"/>
      <c r="N179" s="23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186</v>
      </c>
      <c r="AU179" s="20" t="s">
        <v>80</v>
      </c>
    </row>
    <row r="180" s="2" customFormat="1" ht="16.5" customHeight="1">
      <c r="A180" s="41"/>
      <c r="B180" s="42"/>
      <c r="C180" s="217" t="s">
        <v>358</v>
      </c>
      <c r="D180" s="217" t="s">
        <v>179</v>
      </c>
      <c r="E180" s="218" t="s">
        <v>2264</v>
      </c>
      <c r="F180" s="219" t="s">
        <v>2265</v>
      </c>
      <c r="G180" s="220" t="s">
        <v>195</v>
      </c>
      <c r="H180" s="221">
        <v>22</v>
      </c>
      <c r="I180" s="222"/>
      <c r="J180" s="223">
        <f>ROUND(I180*H180,2)</f>
        <v>0</v>
      </c>
      <c r="K180" s="219" t="s">
        <v>183</v>
      </c>
      <c r="L180" s="47"/>
      <c r="M180" s="224" t="s">
        <v>19</v>
      </c>
      <c r="N180" s="225" t="s">
        <v>43</v>
      </c>
      <c r="O180" s="87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184</v>
      </c>
      <c r="AT180" s="228" t="s">
        <v>179</v>
      </c>
      <c r="AU180" s="228" t="s">
        <v>80</v>
      </c>
      <c r="AY180" s="20" t="s">
        <v>177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80</v>
      </c>
      <c r="BK180" s="229">
        <f>ROUND(I180*H180,2)</f>
        <v>0</v>
      </c>
      <c r="BL180" s="20" t="s">
        <v>184</v>
      </c>
      <c r="BM180" s="228" t="s">
        <v>356</v>
      </c>
    </row>
    <row r="181" s="2" customFormat="1">
      <c r="A181" s="41"/>
      <c r="B181" s="42"/>
      <c r="C181" s="43"/>
      <c r="D181" s="230" t="s">
        <v>186</v>
      </c>
      <c r="E181" s="43"/>
      <c r="F181" s="231" t="s">
        <v>2266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186</v>
      </c>
      <c r="AU181" s="20" t="s">
        <v>80</v>
      </c>
    </row>
    <row r="182" s="2" customFormat="1" ht="16.5" customHeight="1">
      <c r="A182" s="41"/>
      <c r="B182" s="42"/>
      <c r="C182" s="217" t="s">
        <v>363</v>
      </c>
      <c r="D182" s="217" t="s">
        <v>179</v>
      </c>
      <c r="E182" s="218" t="s">
        <v>2267</v>
      </c>
      <c r="F182" s="219" t="s">
        <v>2268</v>
      </c>
      <c r="G182" s="220" t="s">
        <v>195</v>
      </c>
      <c r="H182" s="221">
        <v>1</v>
      </c>
      <c r="I182" s="222"/>
      <c r="J182" s="223">
        <f>ROUND(I182*H182,2)</f>
        <v>0</v>
      </c>
      <c r="K182" s="219" t="s">
        <v>183</v>
      </c>
      <c r="L182" s="47"/>
      <c r="M182" s="224" t="s">
        <v>19</v>
      </c>
      <c r="N182" s="225" t="s">
        <v>43</v>
      </c>
      <c r="O182" s="87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8" t="s">
        <v>184</v>
      </c>
      <c r="AT182" s="228" t="s">
        <v>179</v>
      </c>
      <c r="AU182" s="228" t="s">
        <v>80</v>
      </c>
      <c r="AY182" s="20" t="s">
        <v>177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20" t="s">
        <v>80</v>
      </c>
      <c r="BK182" s="229">
        <f>ROUND(I182*H182,2)</f>
        <v>0</v>
      </c>
      <c r="BL182" s="20" t="s">
        <v>184</v>
      </c>
      <c r="BM182" s="228" t="s">
        <v>361</v>
      </c>
    </row>
    <row r="183" s="2" customFormat="1">
      <c r="A183" s="41"/>
      <c r="B183" s="42"/>
      <c r="C183" s="43"/>
      <c r="D183" s="230" t="s">
        <v>186</v>
      </c>
      <c r="E183" s="43"/>
      <c r="F183" s="231" t="s">
        <v>2269</v>
      </c>
      <c r="G183" s="43"/>
      <c r="H183" s="43"/>
      <c r="I183" s="232"/>
      <c r="J183" s="43"/>
      <c r="K183" s="43"/>
      <c r="L183" s="47"/>
      <c r="M183" s="233"/>
      <c r="N183" s="23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186</v>
      </c>
      <c r="AU183" s="20" t="s">
        <v>80</v>
      </c>
    </row>
    <row r="184" s="2" customFormat="1" ht="16.5" customHeight="1">
      <c r="A184" s="41"/>
      <c r="B184" s="42"/>
      <c r="C184" s="217" t="s">
        <v>368</v>
      </c>
      <c r="D184" s="217" t="s">
        <v>179</v>
      </c>
      <c r="E184" s="218" t="s">
        <v>2270</v>
      </c>
      <c r="F184" s="219" t="s">
        <v>2271</v>
      </c>
      <c r="G184" s="220" t="s">
        <v>380</v>
      </c>
      <c r="H184" s="221">
        <v>2.2000000000000002</v>
      </c>
      <c r="I184" s="222"/>
      <c r="J184" s="223">
        <f>ROUND(I184*H184,2)</f>
        <v>0</v>
      </c>
      <c r="K184" s="219" t="s">
        <v>196</v>
      </c>
      <c r="L184" s="47"/>
      <c r="M184" s="224" t="s">
        <v>19</v>
      </c>
      <c r="N184" s="225" t="s">
        <v>43</v>
      </c>
      <c r="O184" s="87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184</v>
      </c>
      <c r="AT184" s="228" t="s">
        <v>179</v>
      </c>
      <c r="AU184" s="228" t="s">
        <v>80</v>
      </c>
      <c r="AY184" s="20" t="s">
        <v>177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0" t="s">
        <v>80</v>
      </c>
      <c r="BK184" s="229">
        <f>ROUND(I184*H184,2)</f>
        <v>0</v>
      </c>
      <c r="BL184" s="20" t="s">
        <v>184</v>
      </c>
      <c r="BM184" s="228" t="s">
        <v>568</v>
      </c>
    </row>
    <row r="185" s="2" customFormat="1">
      <c r="A185" s="41"/>
      <c r="B185" s="42"/>
      <c r="C185" s="43"/>
      <c r="D185" s="230" t="s">
        <v>186</v>
      </c>
      <c r="E185" s="43"/>
      <c r="F185" s="231" t="s">
        <v>2272</v>
      </c>
      <c r="G185" s="43"/>
      <c r="H185" s="43"/>
      <c r="I185" s="232"/>
      <c r="J185" s="43"/>
      <c r="K185" s="43"/>
      <c r="L185" s="47"/>
      <c r="M185" s="233"/>
      <c r="N185" s="23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186</v>
      </c>
      <c r="AU185" s="20" t="s">
        <v>80</v>
      </c>
    </row>
    <row r="186" s="2" customFormat="1" ht="16.5" customHeight="1">
      <c r="A186" s="41"/>
      <c r="B186" s="42"/>
      <c r="C186" s="217" t="s">
        <v>374</v>
      </c>
      <c r="D186" s="217" t="s">
        <v>179</v>
      </c>
      <c r="E186" s="218" t="s">
        <v>2273</v>
      </c>
      <c r="F186" s="219" t="s">
        <v>2274</v>
      </c>
      <c r="G186" s="220" t="s">
        <v>380</v>
      </c>
      <c r="H186" s="221">
        <v>2</v>
      </c>
      <c r="I186" s="222"/>
      <c r="J186" s="223">
        <f>ROUND(I186*H186,2)</f>
        <v>0</v>
      </c>
      <c r="K186" s="219" t="s">
        <v>196</v>
      </c>
      <c r="L186" s="47"/>
      <c r="M186" s="224" t="s">
        <v>19</v>
      </c>
      <c r="N186" s="225" t="s">
        <v>43</v>
      </c>
      <c r="O186" s="87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8" t="s">
        <v>184</v>
      </c>
      <c r="AT186" s="228" t="s">
        <v>179</v>
      </c>
      <c r="AU186" s="228" t="s">
        <v>80</v>
      </c>
      <c r="AY186" s="20" t="s">
        <v>177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20" t="s">
        <v>80</v>
      </c>
      <c r="BK186" s="229">
        <f>ROUND(I186*H186,2)</f>
        <v>0</v>
      </c>
      <c r="BL186" s="20" t="s">
        <v>184</v>
      </c>
      <c r="BM186" s="228" t="s">
        <v>366</v>
      </c>
    </row>
    <row r="187" s="2" customFormat="1">
      <c r="A187" s="41"/>
      <c r="B187" s="42"/>
      <c r="C187" s="43"/>
      <c r="D187" s="230" t="s">
        <v>186</v>
      </c>
      <c r="E187" s="43"/>
      <c r="F187" s="231" t="s">
        <v>2274</v>
      </c>
      <c r="G187" s="43"/>
      <c r="H187" s="43"/>
      <c r="I187" s="232"/>
      <c r="J187" s="43"/>
      <c r="K187" s="43"/>
      <c r="L187" s="47"/>
      <c r="M187" s="233"/>
      <c r="N187" s="23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186</v>
      </c>
      <c r="AU187" s="20" t="s">
        <v>80</v>
      </c>
    </row>
    <row r="188" s="2" customFormat="1" ht="16.5" customHeight="1">
      <c r="A188" s="41"/>
      <c r="B188" s="42"/>
      <c r="C188" s="217" t="s">
        <v>318</v>
      </c>
      <c r="D188" s="217" t="s">
        <v>179</v>
      </c>
      <c r="E188" s="218" t="s">
        <v>2275</v>
      </c>
      <c r="F188" s="219" t="s">
        <v>2276</v>
      </c>
      <c r="G188" s="220" t="s">
        <v>345</v>
      </c>
      <c r="H188" s="221">
        <v>25</v>
      </c>
      <c r="I188" s="222"/>
      <c r="J188" s="223">
        <f>ROUND(I188*H188,2)</f>
        <v>0</v>
      </c>
      <c r="K188" s="219" t="s">
        <v>183</v>
      </c>
      <c r="L188" s="47"/>
      <c r="M188" s="224" t="s">
        <v>19</v>
      </c>
      <c r="N188" s="225" t="s">
        <v>43</v>
      </c>
      <c r="O188" s="87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8" t="s">
        <v>184</v>
      </c>
      <c r="AT188" s="228" t="s">
        <v>179</v>
      </c>
      <c r="AU188" s="228" t="s">
        <v>80</v>
      </c>
      <c r="AY188" s="20" t="s">
        <v>177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20" t="s">
        <v>80</v>
      </c>
      <c r="BK188" s="229">
        <f>ROUND(I188*H188,2)</f>
        <v>0</v>
      </c>
      <c r="BL188" s="20" t="s">
        <v>184</v>
      </c>
      <c r="BM188" s="228" t="s">
        <v>372</v>
      </c>
    </row>
    <row r="189" s="2" customFormat="1">
      <c r="A189" s="41"/>
      <c r="B189" s="42"/>
      <c r="C189" s="43"/>
      <c r="D189" s="230" t="s">
        <v>186</v>
      </c>
      <c r="E189" s="43"/>
      <c r="F189" s="231" t="s">
        <v>2277</v>
      </c>
      <c r="G189" s="43"/>
      <c r="H189" s="43"/>
      <c r="I189" s="232"/>
      <c r="J189" s="43"/>
      <c r="K189" s="43"/>
      <c r="L189" s="47"/>
      <c r="M189" s="233"/>
      <c r="N189" s="23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186</v>
      </c>
      <c r="AU189" s="20" t="s">
        <v>80</v>
      </c>
    </row>
    <row r="190" s="2" customFormat="1" ht="16.5" customHeight="1">
      <c r="A190" s="41"/>
      <c r="B190" s="42"/>
      <c r="C190" s="217" t="s">
        <v>382</v>
      </c>
      <c r="D190" s="217" t="s">
        <v>179</v>
      </c>
      <c r="E190" s="218" t="s">
        <v>2278</v>
      </c>
      <c r="F190" s="219" t="s">
        <v>2279</v>
      </c>
      <c r="G190" s="220" t="s">
        <v>371</v>
      </c>
      <c r="H190" s="221">
        <v>2</v>
      </c>
      <c r="I190" s="222"/>
      <c r="J190" s="223">
        <f>ROUND(I190*H190,2)</f>
        <v>0</v>
      </c>
      <c r="K190" s="219" t="s">
        <v>183</v>
      </c>
      <c r="L190" s="47"/>
      <c r="M190" s="224" t="s">
        <v>19</v>
      </c>
      <c r="N190" s="225" t="s">
        <v>43</v>
      </c>
      <c r="O190" s="87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8" t="s">
        <v>184</v>
      </c>
      <c r="AT190" s="228" t="s">
        <v>179</v>
      </c>
      <c r="AU190" s="228" t="s">
        <v>80</v>
      </c>
      <c r="AY190" s="20" t="s">
        <v>177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20" t="s">
        <v>80</v>
      </c>
      <c r="BK190" s="229">
        <f>ROUND(I190*H190,2)</f>
        <v>0</v>
      </c>
      <c r="BL190" s="20" t="s">
        <v>184</v>
      </c>
      <c r="BM190" s="228" t="s">
        <v>377</v>
      </c>
    </row>
    <row r="191" s="2" customFormat="1">
      <c r="A191" s="41"/>
      <c r="B191" s="42"/>
      <c r="C191" s="43"/>
      <c r="D191" s="230" t="s">
        <v>186</v>
      </c>
      <c r="E191" s="43"/>
      <c r="F191" s="231" t="s">
        <v>2280</v>
      </c>
      <c r="G191" s="43"/>
      <c r="H191" s="43"/>
      <c r="I191" s="232"/>
      <c r="J191" s="43"/>
      <c r="K191" s="43"/>
      <c r="L191" s="47"/>
      <c r="M191" s="233"/>
      <c r="N191" s="23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186</v>
      </c>
      <c r="AU191" s="20" t="s">
        <v>80</v>
      </c>
    </row>
    <row r="192" s="2" customFormat="1" ht="16.5" customHeight="1">
      <c r="A192" s="41"/>
      <c r="B192" s="42"/>
      <c r="C192" s="217" t="s">
        <v>386</v>
      </c>
      <c r="D192" s="217" t="s">
        <v>179</v>
      </c>
      <c r="E192" s="218" t="s">
        <v>2281</v>
      </c>
      <c r="F192" s="219" t="s">
        <v>2282</v>
      </c>
      <c r="G192" s="220" t="s">
        <v>380</v>
      </c>
      <c r="H192" s="221">
        <v>2.7999999999999998</v>
      </c>
      <c r="I192" s="222"/>
      <c r="J192" s="223">
        <f>ROUND(I192*H192,2)</f>
        <v>0</v>
      </c>
      <c r="K192" s="219" t="s">
        <v>196</v>
      </c>
      <c r="L192" s="47"/>
      <c r="M192" s="224" t="s">
        <v>19</v>
      </c>
      <c r="N192" s="225" t="s">
        <v>43</v>
      </c>
      <c r="O192" s="87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8" t="s">
        <v>184</v>
      </c>
      <c r="AT192" s="228" t="s">
        <v>179</v>
      </c>
      <c r="AU192" s="228" t="s">
        <v>80</v>
      </c>
      <c r="AY192" s="20" t="s">
        <v>177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20" t="s">
        <v>80</v>
      </c>
      <c r="BK192" s="229">
        <f>ROUND(I192*H192,2)</f>
        <v>0</v>
      </c>
      <c r="BL192" s="20" t="s">
        <v>184</v>
      </c>
      <c r="BM192" s="228" t="s">
        <v>381</v>
      </c>
    </row>
    <row r="193" s="2" customFormat="1">
      <c r="A193" s="41"/>
      <c r="B193" s="42"/>
      <c r="C193" s="43"/>
      <c r="D193" s="230" t="s">
        <v>186</v>
      </c>
      <c r="E193" s="43"/>
      <c r="F193" s="231" t="s">
        <v>2283</v>
      </c>
      <c r="G193" s="43"/>
      <c r="H193" s="43"/>
      <c r="I193" s="232"/>
      <c r="J193" s="43"/>
      <c r="K193" s="43"/>
      <c r="L193" s="47"/>
      <c r="M193" s="233"/>
      <c r="N193" s="23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186</v>
      </c>
      <c r="AU193" s="20" t="s">
        <v>80</v>
      </c>
    </row>
    <row r="194" s="2" customFormat="1" ht="16.5" customHeight="1">
      <c r="A194" s="41"/>
      <c r="B194" s="42"/>
      <c r="C194" s="217" t="s">
        <v>392</v>
      </c>
      <c r="D194" s="217" t="s">
        <v>179</v>
      </c>
      <c r="E194" s="218" t="s">
        <v>2284</v>
      </c>
      <c r="F194" s="219" t="s">
        <v>2285</v>
      </c>
      <c r="G194" s="220" t="s">
        <v>380</v>
      </c>
      <c r="H194" s="221">
        <v>3</v>
      </c>
      <c r="I194" s="222"/>
      <c r="J194" s="223">
        <f>ROUND(I194*H194,2)</f>
        <v>0</v>
      </c>
      <c r="K194" s="219" t="s">
        <v>196</v>
      </c>
      <c r="L194" s="47"/>
      <c r="M194" s="224" t="s">
        <v>19</v>
      </c>
      <c r="N194" s="225" t="s">
        <v>43</v>
      </c>
      <c r="O194" s="87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8" t="s">
        <v>184</v>
      </c>
      <c r="AT194" s="228" t="s">
        <v>179</v>
      </c>
      <c r="AU194" s="228" t="s">
        <v>80</v>
      </c>
      <c r="AY194" s="20" t="s">
        <v>177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20" t="s">
        <v>80</v>
      </c>
      <c r="BK194" s="229">
        <f>ROUND(I194*H194,2)</f>
        <v>0</v>
      </c>
      <c r="BL194" s="20" t="s">
        <v>184</v>
      </c>
      <c r="BM194" s="228" t="s">
        <v>385</v>
      </c>
    </row>
    <row r="195" s="2" customFormat="1">
      <c r="A195" s="41"/>
      <c r="B195" s="42"/>
      <c r="C195" s="43"/>
      <c r="D195" s="230" t="s">
        <v>186</v>
      </c>
      <c r="E195" s="43"/>
      <c r="F195" s="231" t="s">
        <v>2286</v>
      </c>
      <c r="G195" s="43"/>
      <c r="H195" s="43"/>
      <c r="I195" s="232"/>
      <c r="J195" s="43"/>
      <c r="K195" s="43"/>
      <c r="L195" s="47"/>
      <c r="M195" s="233"/>
      <c r="N195" s="23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186</v>
      </c>
      <c r="AU195" s="20" t="s">
        <v>80</v>
      </c>
    </row>
    <row r="196" s="12" customFormat="1" ht="25.92" customHeight="1">
      <c r="A196" s="12"/>
      <c r="B196" s="201"/>
      <c r="C196" s="202"/>
      <c r="D196" s="203" t="s">
        <v>71</v>
      </c>
      <c r="E196" s="204" t="s">
        <v>2075</v>
      </c>
      <c r="F196" s="204" t="s">
        <v>2076</v>
      </c>
      <c r="G196" s="202"/>
      <c r="H196" s="202"/>
      <c r="I196" s="205"/>
      <c r="J196" s="206">
        <f>BK196</f>
        <v>0</v>
      </c>
      <c r="K196" s="202"/>
      <c r="L196" s="207"/>
      <c r="M196" s="208"/>
      <c r="N196" s="209"/>
      <c r="O196" s="209"/>
      <c r="P196" s="210">
        <f>SUM(P197:P214)</f>
        <v>0</v>
      </c>
      <c r="Q196" s="209"/>
      <c r="R196" s="210">
        <f>SUM(R197:R214)</f>
        <v>0</v>
      </c>
      <c r="S196" s="209"/>
      <c r="T196" s="211">
        <f>SUM(T197:T214)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80</v>
      </c>
      <c r="AT196" s="213" t="s">
        <v>71</v>
      </c>
      <c r="AU196" s="213" t="s">
        <v>72</v>
      </c>
      <c r="AY196" s="212" t="s">
        <v>177</v>
      </c>
      <c r="BK196" s="214">
        <f>SUM(BK197:BK214)</f>
        <v>0</v>
      </c>
    </row>
    <row r="197" s="2" customFormat="1" ht="16.5" customHeight="1">
      <c r="A197" s="41"/>
      <c r="B197" s="42"/>
      <c r="C197" s="217" t="s">
        <v>397</v>
      </c>
      <c r="D197" s="217" t="s">
        <v>179</v>
      </c>
      <c r="E197" s="218" t="s">
        <v>2287</v>
      </c>
      <c r="F197" s="219" t="s">
        <v>2288</v>
      </c>
      <c r="G197" s="220" t="s">
        <v>345</v>
      </c>
      <c r="H197" s="221">
        <v>210</v>
      </c>
      <c r="I197" s="222"/>
      <c r="J197" s="223">
        <f>ROUND(I197*H197,2)</f>
        <v>0</v>
      </c>
      <c r="K197" s="219" t="s">
        <v>183</v>
      </c>
      <c r="L197" s="47"/>
      <c r="M197" s="224" t="s">
        <v>19</v>
      </c>
      <c r="N197" s="225" t="s">
        <v>43</v>
      </c>
      <c r="O197" s="87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8" t="s">
        <v>184</v>
      </c>
      <c r="AT197" s="228" t="s">
        <v>179</v>
      </c>
      <c r="AU197" s="228" t="s">
        <v>80</v>
      </c>
      <c r="AY197" s="20" t="s">
        <v>177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20" t="s">
        <v>80</v>
      </c>
      <c r="BK197" s="229">
        <f>ROUND(I197*H197,2)</f>
        <v>0</v>
      </c>
      <c r="BL197" s="20" t="s">
        <v>184</v>
      </c>
      <c r="BM197" s="228" t="s">
        <v>389</v>
      </c>
    </row>
    <row r="198" s="2" customFormat="1">
      <c r="A198" s="41"/>
      <c r="B198" s="42"/>
      <c r="C198" s="43"/>
      <c r="D198" s="230" t="s">
        <v>186</v>
      </c>
      <c r="E198" s="43"/>
      <c r="F198" s="231" t="s">
        <v>2289</v>
      </c>
      <c r="G198" s="43"/>
      <c r="H198" s="43"/>
      <c r="I198" s="232"/>
      <c r="J198" s="43"/>
      <c r="K198" s="43"/>
      <c r="L198" s="47"/>
      <c r="M198" s="233"/>
      <c r="N198" s="23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186</v>
      </c>
      <c r="AU198" s="20" t="s">
        <v>80</v>
      </c>
    </row>
    <row r="199" s="2" customFormat="1" ht="16.5" customHeight="1">
      <c r="A199" s="41"/>
      <c r="B199" s="42"/>
      <c r="C199" s="217" t="s">
        <v>402</v>
      </c>
      <c r="D199" s="217" t="s">
        <v>179</v>
      </c>
      <c r="E199" s="218" t="s">
        <v>2290</v>
      </c>
      <c r="F199" s="219" t="s">
        <v>2291</v>
      </c>
      <c r="G199" s="220" t="s">
        <v>345</v>
      </c>
      <c r="H199" s="221">
        <v>30</v>
      </c>
      <c r="I199" s="222"/>
      <c r="J199" s="223">
        <f>ROUND(I199*H199,2)</f>
        <v>0</v>
      </c>
      <c r="K199" s="219" t="s">
        <v>183</v>
      </c>
      <c r="L199" s="47"/>
      <c r="M199" s="224" t="s">
        <v>19</v>
      </c>
      <c r="N199" s="225" t="s">
        <v>43</v>
      </c>
      <c r="O199" s="87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184</v>
      </c>
      <c r="AT199" s="228" t="s">
        <v>179</v>
      </c>
      <c r="AU199" s="228" t="s">
        <v>80</v>
      </c>
      <c r="AY199" s="20" t="s">
        <v>177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0" t="s">
        <v>80</v>
      </c>
      <c r="BK199" s="229">
        <f>ROUND(I199*H199,2)</f>
        <v>0</v>
      </c>
      <c r="BL199" s="20" t="s">
        <v>184</v>
      </c>
      <c r="BM199" s="228" t="s">
        <v>395</v>
      </c>
    </row>
    <row r="200" s="2" customFormat="1">
      <c r="A200" s="41"/>
      <c r="B200" s="42"/>
      <c r="C200" s="43"/>
      <c r="D200" s="230" t="s">
        <v>186</v>
      </c>
      <c r="E200" s="43"/>
      <c r="F200" s="231" t="s">
        <v>2292</v>
      </c>
      <c r="G200" s="43"/>
      <c r="H200" s="43"/>
      <c r="I200" s="232"/>
      <c r="J200" s="43"/>
      <c r="K200" s="43"/>
      <c r="L200" s="47"/>
      <c r="M200" s="233"/>
      <c r="N200" s="23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186</v>
      </c>
      <c r="AU200" s="20" t="s">
        <v>80</v>
      </c>
    </row>
    <row r="201" s="2" customFormat="1" ht="16.5" customHeight="1">
      <c r="A201" s="41"/>
      <c r="B201" s="42"/>
      <c r="C201" s="217" t="s">
        <v>407</v>
      </c>
      <c r="D201" s="217" t="s">
        <v>179</v>
      </c>
      <c r="E201" s="218" t="s">
        <v>2293</v>
      </c>
      <c r="F201" s="219" t="s">
        <v>2294</v>
      </c>
      <c r="G201" s="220" t="s">
        <v>195</v>
      </c>
      <c r="H201" s="221">
        <v>3</v>
      </c>
      <c r="I201" s="222"/>
      <c r="J201" s="223">
        <f>ROUND(I201*H201,2)</f>
        <v>0</v>
      </c>
      <c r="K201" s="219" t="s">
        <v>183</v>
      </c>
      <c r="L201" s="47"/>
      <c r="M201" s="224" t="s">
        <v>19</v>
      </c>
      <c r="N201" s="225" t="s">
        <v>43</v>
      </c>
      <c r="O201" s="87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8" t="s">
        <v>184</v>
      </c>
      <c r="AT201" s="228" t="s">
        <v>179</v>
      </c>
      <c r="AU201" s="228" t="s">
        <v>80</v>
      </c>
      <c r="AY201" s="20" t="s">
        <v>177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20" t="s">
        <v>80</v>
      </c>
      <c r="BK201" s="229">
        <f>ROUND(I201*H201,2)</f>
        <v>0</v>
      </c>
      <c r="BL201" s="20" t="s">
        <v>184</v>
      </c>
      <c r="BM201" s="228" t="s">
        <v>400</v>
      </c>
    </row>
    <row r="202" s="2" customFormat="1">
      <c r="A202" s="41"/>
      <c r="B202" s="42"/>
      <c r="C202" s="43"/>
      <c r="D202" s="230" t="s">
        <v>186</v>
      </c>
      <c r="E202" s="43"/>
      <c r="F202" s="231" t="s">
        <v>2295</v>
      </c>
      <c r="G202" s="43"/>
      <c r="H202" s="43"/>
      <c r="I202" s="232"/>
      <c r="J202" s="43"/>
      <c r="K202" s="43"/>
      <c r="L202" s="47"/>
      <c r="M202" s="233"/>
      <c r="N202" s="23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186</v>
      </c>
      <c r="AU202" s="20" t="s">
        <v>80</v>
      </c>
    </row>
    <row r="203" s="2" customFormat="1" ht="16.5" customHeight="1">
      <c r="A203" s="41"/>
      <c r="B203" s="42"/>
      <c r="C203" s="217" t="s">
        <v>413</v>
      </c>
      <c r="D203" s="217" t="s">
        <v>179</v>
      </c>
      <c r="E203" s="218" t="s">
        <v>2296</v>
      </c>
      <c r="F203" s="219" t="s">
        <v>2297</v>
      </c>
      <c r="G203" s="220" t="s">
        <v>195</v>
      </c>
      <c r="H203" s="221">
        <v>33</v>
      </c>
      <c r="I203" s="222"/>
      <c r="J203" s="223">
        <f>ROUND(I203*H203,2)</f>
        <v>0</v>
      </c>
      <c r="K203" s="219" t="s">
        <v>183</v>
      </c>
      <c r="L203" s="47"/>
      <c r="M203" s="224" t="s">
        <v>19</v>
      </c>
      <c r="N203" s="225" t="s">
        <v>43</v>
      </c>
      <c r="O203" s="87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8" t="s">
        <v>184</v>
      </c>
      <c r="AT203" s="228" t="s">
        <v>179</v>
      </c>
      <c r="AU203" s="228" t="s">
        <v>80</v>
      </c>
      <c r="AY203" s="20" t="s">
        <v>177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20" t="s">
        <v>80</v>
      </c>
      <c r="BK203" s="229">
        <f>ROUND(I203*H203,2)</f>
        <v>0</v>
      </c>
      <c r="BL203" s="20" t="s">
        <v>184</v>
      </c>
      <c r="BM203" s="228" t="s">
        <v>405</v>
      </c>
    </row>
    <row r="204" s="2" customFormat="1">
      <c r="A204" s="41"/>
      <c r="B204" s="42"/>
      <c r="C204" s="43"/>
      <c r="D204" s="230" t="s">
        <v>186</v>
      </c>
      <c r="E204" s="43"/>
      <c r="F204" s="231" t="s">
        <v>2298</v>
      </c>
      <c r="G204" s="43"/>
      <c r="H204" s="43"/>
      <c r="I204" s="232"/>
      <c r="J204" s="43"/>
      <c r="K204" s="43"/>
      <c r="L204" s="47"/>
      <c r="M204" s="233"/>
      <c r="N204" s="23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186</v>
      </c>
      <c r="AU204" s="20" t="s">
        <v>80</v>
      </c>
    </row>
    <row r="205" s="2" customFormat="1" ht="16.5" customHeight="1">
      <c r="A205" s="41"/>
      <c r="B205" s="42"/>
      <c r="C205" s="217" t="s">
        <v>418</v>
      </c>
      <c r="D205" s="217" t="s">
        <v>179</v>
      </c>
      <c r="E205" s="218" t="s">
        <v>2299</v>
      </c>
      <c r="F205" s="219" t="s">
        <v>2300</v>
      </c>
      <c r="G205" s="220" t="s">
        <v>195</v>
      </c>
      <c r="H205" s="221">
        <v>5</v>
      </c>
      <c r="I205" s="222"/>
      <c r="J205" s="223">
        <f>ROUND(I205*H205,2)</f>
        <v>0</v>
      </c>
      <c r="K205" s="219" t="s">
        <v>183</v>
      </c>
      <c r="L205" s="47"/>
      <c r="M205" s="224" t="s">
        <v>19</v>
      </c>
      <c r="N205" s="225" t="s">
        <v>43</v>
      </c>
      <c r="O205" s="87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8" t="s">
        <v>184</v>
      </c>
      <c r="AT205" s="228" t="s">
        <v>179</v>
      </c>
      <c r="AU205" s="228" t="s">
        <v>80</v>
      </c>
      <c r="AY205" s="20" t="s">
        <v>177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0" t="s">
        <v>80</v>
      </c>
      <c r="BK205" s="229">
        <f>ROUND(I205*H205,2)</f>
        <v>0</v>
      </c>
      <c r="BL205" s="20" t="s">
        <v>184</v>
      </c>
      <c r="BM205" s="228" t="s">
        <v>410</v>
      </c>
    </row>
    <row r="206" s="2" customFormat="1">
      <c r="A206" s="41"/>
      <c r="B206" s="42"/>
      <c r="C206" s="43"/>
      <c r="D206" s="230" t="s">
        <v>186</v>
      </c>
      <c r="E206" s="43"/>
      <c r="F206" s="231" t="s">
        <v>2301</v>
      </c>
      <c r="G206" s="43"/>
      <c r="H206" s="43"/>
      <c r="I206" s="232"/>
      <c r="J206" s="43"/>
      <c r="K206" s="43"/>
      <c r="L206" s="47"/>
      <c r="M206" s="233"/>
      <c r="N206" s="23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186</v>
      </c>
      <c r="AU206" s="20" t="s">
        <v>80</v>
      </c>
    </row>
    <row r="207" s="2" customFormat="1" ht="16.5" customHeight="1">
      <c r="A207" s="41"/>
      <c r="B207" s="42"/>
      <c r="C207" s="217" t="s">
        <v>423</v>
      </c>
      <c r="D207" s="217" t="s">
        <v>179</v>
      </c>
      <c r="E207" s="218" t="s">
        <v>2302</v>
      </c>
      <c r="F207" s="219" t="s">
        <v>2303</v>
      </c>
      <c r="G207" s="220" t="s">
        <v>195</v>
      </c>
      <c r="H207" s="221">
        <v>5</v>
      </c>
      <c r="I207" s="222"/>
      <c r="J207" s="223">
        <f>ROUND(I207*H207,2)</f>
        <v>0</v>
      </c>
      <c r="K207" s="219" t="s">
        <v>183</v>
      </c>
      <c r="L207" s="47"/>
      <c r="M207" s="224" t="s">
        <v>19</v>
      </c>
      <c r="N207" s="225" t="s">
        <v>43</v>
      </c>
      <c r="O207" s="87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8" t="s">
        <v>184</v>
      </c>
      <c r="AT207" s="228" t="s">
        <v>179</v>
      </c>
      <c r="AU207" s="228" t="s">
        <v>80</v>
      </c>
      <c r="AY207" s="20" t="s">
        <v>177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20" t="s">
        <v>80</v>
      </c>
      <c r="BK207" s="229">
        <f>ROUND(I207*H207,2)</f>
        <v>0</v>
      </c>
      <c r="BL207" s="20" t="s">
        <v>184</v>
      </c>
      <c r="BM207" s="228" t="s">
        <v>416</v>
      </c>
    </row>
    <row r="208" s="2" customFormat="1">
      <c r="A208" s="41"/>
      <c r="B208" s="42"/>
      <c r="C208" s="43"/>
      <c r="D208" s="230" t="s">
        <v>186</v>
      </c>
      <c r="E208" s="43"/>
      <c r="F208" s="231" t="s">
        <v>2304</v>
      </c>
      <c r="G208" s="43"/>
      <c r="H208" s="43"/>
      <c r="I208" s="232"/>
      <c r="J208" s="43"/>
      <c r="K208" s="43"/>
      <c r="L208" s="47"/>
      <c r="M208" s="233"/>
      <c r="N208" s="23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186</v>
      </c>
      <c r="AU208" s="20" t="s">
        <v>80</v>
      </c>
    </row>
    <row r="209" s="2" customFormat="1" ht="16.5" customHeight="1">
      <c r="A209" s="41"/>
      <c r="B209" s="42"/>
      <c r="C209" s="217" t="s">
        <v>428</v>
      </c>
      <c r="D209" s="217" t="s">
        <v>179</v>
      </c>
      <c r="E209" s="218" t="s">
        <v>2305</v>
      </c>
      <c r="F209" s="219" t="s">
        <v>2306</v>
      </c>
      <c r="G209" s="220" t="s">
        <v>195</v>
      </c>
      <c r="H209" s="221">
        <v>5</v>
      </c>
      <c r="I209" s="222"/>
      <c r="J209" s="223">
        <f>ROUND(I209*H209,2)</f>
        <v>0</v>
      </c>
      <c r="K209" s="219" t="s">
        <v>183</v>
      </c>
      <c r="L209" s="47"/>
      <c r="M209" s="224" t="s">
        <v>19</v>
      </c>
      <c r="N209" s="225" t="s">
        <v>43</v>
      </c>
      <c r="O209" s="87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8" t="s">
        <v>184</v>
      </c>
      <c r="AT209" s="228" t="s">
        <v>179</v>
      </c>
      <c r="AU209" s="228" t="s">
        <v>80</v>
      </c>
      <c r="AY209" s="20" t="s">
        <v>177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20" t="s">
        <v>80</v>
      </c>
      <c r="BK209" s="229">
        <f>ROUND(I209*H209,2)</f>
        <v>0</v>
      </c>
      <c r="BL209" s="20" t="s">
        <v>184</v>
      </c>
      <c r="BM209" s="228" t="s">
        <v>421</v>
      </c>
    </row>
    <row r="210" s="2" customFormat="1">
      <c r="A210" s="41"/>
      <c r="B210" s="42"/>
      <c r="C210" s="43"/>
      <c r="D210" s="230" t="s">
        <v>186</v>
      </c>
      <c r="E210" s="43"/>
      <c r="F210" s="231" t="s">
        <v>2307</v>
      </c>
      <c r="G210" s="43"/>
      <c r="H210" s="43"/>
      <c r="I210" s="232"/>
      <c r="J210" s="43"/>
      <c r="K210" s="43"/>
      <c r="L210" s="47"/>
      <c r="M210" s="233"/>
      <c r="N210" s="23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186</v>
      </c>
      <c r="AU210" s="20" t="s">
        <v>80</v>
      </c>
    </row>
    <row r="211" s="2" customFormat="1" ht="16.5" customHeight="1">
      <c r="A211" s="41"/>
      <c r="B211" s="42"/>
      <c r="C211" s="217" t="s">
        <v>434</v>
      </c>
      <c r="D211" s="217" t="s">
        <v>179</v>
      </c>
      <c r="E211" s="218" t="s">
        <v>2308</v>
      </c>
      <c r="F211" s="219" t="s">
        <v>2309</v>
      </c>
      <c r="G211" s="220" t="s">
        <v>380</v>
      </c>
      <c r="H211" s="221">
        <v>2</v>
      </c>
      <c r="I211" s="222"/>
      <c r="J211" s="223">
        <f>ROUND(I211*H211,2)</f>
        <v>0</v>
      </c>
      <c r="K211" s="219" t="s">
        <v>196</v>
      </c>
      <c r="L211" s="47"/>
      <c r="M211" s="224" t="s">
        <v>19</v>
      </c>
      <c r="N211" s="225" t="s">
        <v>43</v>
      </c>
      <c r="O211" s="87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184</v>
      </c>
      <c r="AT211" s="228" t="s">
        <v>179</v>
      </c>
      <c r="AU211" s="228" t="s">
        <v>80</v>
      </c>
      <c r="AY211" s="20" t="s">
        <v>177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0" t="s">
        <v>80</v>
      </c>
      <c r="BK211" s="229">
        <f>ROUND(I211*H211,2)</f>
        <v>0</v>
      </c>
      <c r="BL211" s="20" t="s">
        <v>184</v>
      </c>
      <c r="BM211" s="228" t="s">
        <v>426</v>
      </c>
    </row>
    <row r="212" s="2" customFormat="1">
      <c r="A212" s="41"/>
      <c r="B212" s="42"/>
      <c r="C212" s="43"/>
      <c r="D212" s="230" t="s">
        <v>186</v>
      </c>
      <c r="E212" s="43"/>
      <c r="F212" s="231" t="s">
        <v>2309</v>
      </c>
      <c r="G212" s="43"/>
      <c r="H212" s="43"/>
      <c r="I212" s="232"/>
      <c r="J212" s="43"/>
      <c r="K212" s="43"/>
      <c r="L212" s="47"/>
      <c r="M212" s="233"/>
      <c r="N212" s="23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186</v>
      </c>
      <c r="AU212" s="20" t="s">
        <v>80</v>
      </c>
    </row>
    <row r="213" s="2" customFormat="1" ht="16.5" customHeight="1">
      <c r="A213" s="41"/>
      <c r="B213" s="42"/>
      <c r="C213" s="217" t="s">
        <v>441</v>
      </c>
      <c r="D213" s="217" t="s">
        <v>179</v>
      </c>
      <c r="E213" s="218" t="s">
        <v>2310</v>
      </c>
      <c r="F213" s="219" t="s">
        <v>2311</v>
      </c>
      <c r="G213" s="220" t="s">
        <v>380</v>
      </c>
      <c r="H213" s="221">
        <v>17</v>
      </c>
      <c r="I213" s="222"/>
      <c r="J213" s="223">
        <f>ROUND(I213*H213,2)</f>
        <v>0</v>
      </c>
      <c r="K213" s="219" t="s">
        <v>196</v>
      </c>
      <c r="L213" s="47"/>
      <c r="M213" s="224" t="s">
        <v>19</v>
      </c>
      <c r="N213" s="225" t="s">
        <v>43</v>
      </c>
      <c r="O213" s="87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8" t="s">
        <v>184</v>
      </c>
      <c r="AT213" s="228" t="s">
        <v>179</v>
      </c>
      <c r="AU213" s="228" t="s">
        <v>80</v>
      </c>
      <c r="AY213" s="20" t="s">
        <v>177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20" t="s">
        <v>80</v>
      </c>
      <c r="BK213" s="229">
        <f>ROUND(I213*H213,2)</f>
        <v>0</v>
      </c>
      <c r="BL213" s="20" t="s">
        <v>184</v>
      </c>
      <c r="BM213" s="228" t="s">
        <v>431</v>
      </c>
    </row>
    <row r="214" s="2" customFormat="1">
      <c r="A214" s="41"/>
      <c r="B214" s="42"/>
      <c r="C214" s="43"/>
      <c r="D214" s="230" t="s">
        <v>186</v>
      </c>
      <c r="E214" s="43"/>
      <c r="F214" s="231" t="s">
        <v>2311</v>
      </c>
      <c r="G214" s="43"/>
      <c r="H214" s="43"/>
      <c r="I214" s="232"/>
      <c r="J214" s="43"/>
      <c r="K214" s="43"/>
      <c r="L214" s="47"/>
      <c r="M214" s="233"/>
      <c r="N214" s="23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186</v>
      </c>
      <c r="AU214" s="20" t="s">
        <v>80</v>
      </c>
    </row>
    <row r="215" s="12" customFormat="1" ht="25.92" customHeight="1">
      <c r="A215" s="12"/>
      <c r="B215" s="201"/>
      <c r="C215" s="202"/>
      <c r="D215" s="203" t="s">
        <v>71</v>
      </c>
      <c r="E215" s="204" t="s">
        <v>2097</v>
      </c>
      <c r="F215" s="204" t="s">
        <v>2098</v>
      </c>
      <c r="G215" s="202"/>
      <c r="H215" s="202"/>
      <c r="I215" s="205"/>
      <c r="J215" s="206">
        <f>BK215</f>
        <v>0</v>
      </c>
      <c r="K215" s="202"/>
      <c r="L215" s="207"/>
      <c r="M215" s="208"/>
      <c r="N215" s="209"/>
      <c r="O215" s="209"/>
      <c r="P215" s="210">
        <f>SUM(P216:P217)</f>
        <v>0</v>
      </c>
      <c r="Q215" s="209"/>
      <c r="R215" s="210">
        <f>SUM(R216:R217)</f>
        <v>0</v>
      </c>
      <c r="S215" s="209"/>
      <c r="T215" s="211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2" t="s">
        <v>80</v>
      </c>
      <c r="AT215" s="213" t="s">
        <v>71</v>
      </c>
      <c r="AU215" s="213" t="s">
        <v>72</v>
      </c>
      <c r="AY215" s="212" t="s">
        <v>177</v>
      </c>
      <c r="BK215" s="214">
        <f>SUM(BK216:BK217)</f>
        <v>0</v>
      </c>
    </row>
    <row r="216" s="2" customFormat="1" ht="16.5" customHeight="1">
      <c r="A216" s="41"/>
      <c r="B216" s="42"/>
      <c r="C216" s="217" t="s">
        <v>449</v>
      </c>
      <c r="D216" s="217" t="s">
        <v>179</v>
      </c>
      <c r="E216" s="218" t="s">
        <v>2312</v>
      </c>
      <c r="F216" s="219" t="s">
        <v>2313</v>
      </c>
      <c r="G216" s="220" t="s">
        <v>380</v>
      </c>
      <c r="H216" s="221">
        <v>4.5</v>
      </c>
      <c r="I216" s="222"/>
      <c r="J216" s="223">
        <f>ROUND(I216*H216,2)</f>
        <v>0</v>
      </c>
      <c r="K216" s="219" t="s">
        <v>196</v>
      </c>
      <c r="L216" s="47"/>
      <c r="M216" s="224" t="s">
        <v>19</v>
      </c>
      <c r="N216" s="225" t="s">
        <v>43</v>
      </c>
      <c r="O216" s="87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8" t="s">
        <v>184</v>
      </c>
      <c r="AT216" s="228" t="s">
        <v>179</v>
      </c>
      <c r="AU216" s="228" t="s">
        <v>80</v>
      </c>
      <c r="AY216" s="20" t="s">
        <v>177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20" t="s">
        <v>80</v>
      </c>
      <c r="BK216" s="229">
        <f>ROUND(I216*H216,2)</f>
        <v>0</v>
      </c>
      <c r="BL216" s="20" t="s">
        <v>184</v>
      </c>
      <c r="BM216" s="228" t="s">
        <v>437</v>
      </c>
    </row>
    <row r="217" s="2" customFormat="1">
      <c r="A217" s="41"/>
      <c r="B217" s="42"/>
      <c r="C217" s="43"/>
      <c r="D217" s="230" t="s">
        <v>186</v>
      </c>
      <c r="E217" s="43"/>
      <c r="F217" s="231" t="s">
        <v>2314</v>
      </c>
      <c r="G217" s="43"/>
      <c r="H217" s="43"/>
      <c r="I217" s="232"/>
      <c r="J217" s="43"/>
      <c r="K217" s="43"/>
      <c r="L217" s="47"/>
      <c r="M217" s="233"/>
      <c r="N217" s="23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186</v>
      </c>
      <c r="AU217" s="20" t="s">
        <v>80</v>
      </c>
    </row>
    <row r="218" s="12" customFormat="1" ht="25.92" customHeight="1">
      <c r="A218" s="12"/>
      <c r="B218" s="201"/>
      <c r="C218" s="202"/>
      <c r="D218" s="203" t="s">
        <v>71</v>
      </c>
      <c r="E218" s="204" t="s">
        <v>2101</v>
      </c>
      <c r="F218" s="204" t="s">
        <v>2102</v>
      </c>
      <c r="G218" s="202"/>
      <c r="H218" s="202"/>
      <c r="I218" s="205"/>
      <c r="J218" s="206">
        <f>BK218</f>
        <v>0</v>
      </c>
      <c r="K218" s="202"/>
      <c r="L218" s="207"/>
      <c r="M218" s="208"/>
      <c r="N218" s="209"/>
      <c r="O218" s="209"/>
      <c r="P218" s="210">
        <f>P219+P240+P255+P276+P285</f>
        <v>0</v>
      </c>
      <c r="Q218" s="209"/>
      <c r="R218" s="210">
        <f>R219+R240+R255+R276+R285</f>
        <v>0.00015999999999999999</v>
      </c>
      <c r="S218" s="209"/>
      <c r="T218" s="211">
        <f>T219+T240+T255+T276+T285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2" t="s">
        <v>80</v>
      </c>
      <c r="AT218" s="213" t="s">
        <v>71</v>
      </c>
      <c r="AU218" s="213" t="s">
        <v>72</v>
      </c>
      <c r="AY218" s="212" t="s">
        <v>177</v>
      </c>
      <c r="BK218" s="214">
        <f>BK219+BK240+BK255+BK276+BK285</f>
        <v>0</v>
      </c>
    </row>
    <row r="219" s="12" customFormat="1" ht="22.8" customHeight="1">
      <c r="A219" s="12"/>
      <c r="B219" s="201"/>
      <c r="C219" s="202"/>
      <c r="D219" s="203" t="s">
        <v>71</v>
      </c>
      <c r="E219" s="215" t="s">
        <v>2103</v>
      </c>
      <c r="F219" s="215" t="s">
        <v>2104</v>
      </c>
      <c r="G219" s="202"/>
      <c r="H219" s="202"/>
      <c r="I219" s="205"/>
      <c r="J219" s="216">
        <f>BK219</f>
        <v>0</v>
      </c>
      <c r="K219" s="202"/>
      <c r="L219" s="207"/>
      <c r="M219" s="208"/>
      <c r="N219" s="209"/>
      <c r="O219" s="209"/>
      <c r="P219" s="210">
        <f>SUM(P220:P239)</f>
        <v>0</v>
      </c>
      <c r="Q219" s="209"/>
      <c r="R219" s="210">
        <f>SUM(R220:R239)</f>
        <v>0</v>
      </c>
      <c r="S219" s="209"/>
      <c r="T219" s="211">
        <f>SUM(T220:T239)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2" t="s">
        <v>80</v>
      </c>
      <c r="AT219" s="213" t="s">
        <v>71</v>
      </c>
      <c r="AU219" s="213" t="s">
        <v>80</v>
      </c>
      <c r="AY219" s="212" t="s">
        <v>177</v>
      </c>
      <c r="BK219" s="214">
        <f>SUM(BK220:BK239)</f>
        <v>0</v>
      </c>
    </row>
    <row r="220" s="2" customFormat="1" ht="16.5" customHeight="1">
      <c r="A220" s="41"/>
      <c r="B220" s="42"/>
      <c r="C220" s="217" t="s">
        <v>454</v>
      </c>
      <c r="D220" s="217" t="s">
        <v>179</v>
      </c>
      <c r="E220" s="218" t="s">
        <v>2315</v>
      </c>
      <c r="F220" s="219" t="s">
        <v>2316</v>
      </c>
      <c r="G220" s="220" t="s">
        <v>195</v>
      </c>
      <c r="H220" s="221">
        <v>1</v>
      </c>
      <c r="I220" s="222"/>
      <c r="J220" s="223">
        <f>ROUND(I220*H220,2)</f>
        <v>0</v>
      </c>
      <c r="K220" s="219" t="s">
        <v>183</v>
      </c>
      <c r="L220" s="47"/>
      <c r="M220" s="224" t="s">
        <v>19</v>
      </c>
      <c r="N220" s="225" t="s">
        <v>43</v>
      </c>
      <c r="O220" s="87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8" t="s">
        <v>184</v>
      </c>
      <c r="AT220" s="228" t="s">
        <v>179</v>
      </c>
      <c r="AU220" s="228" t="s">
        <v>82</v>
      </c>
      <c r="AY220" s="20" t="s">
        <v>177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20" t="s">
        <v>80</v>
      </c>
      <c r="BK220" s="229">
        <f>ROUND(I220*H220,2)</f>
        <v>0</v>
      </c>
      <c r="BL220" s="20" t="s">
        <v>184</v>
      </c>
      <c r="BM220" s="228" t="s">
        <v>706</v>
      </c>
    </row>
    <row r="221" s="2" customFormat="1">
      <c r="A221" s="41"/>
      <c r="B221" s="42"/>
      <c r="C221" s="43"/>
      <c r="D221" s="230" t="s">
        <v>186</v>
      </c>
      <c r="E221" s="43"/>
      <c r="F221" s="231" t="s">
        <v>2317</v>
      </c>
      <c r="G221" s="43"/>
      <c r="H221" s="43"/>
      <c r="I221" s="232"/>
      <c r="J221" s="43"/>
      <c r="K221" s="43"/>
      <c r="L221" s="47"/>
      <c r="M221" s="233"/>
      <c r="N221" s="23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186</v>
      </c>
      <c r="AU221" s="20" t="s">
        <v>82</v>
      </c>
    </row>
    <row r="222" s="2" customFormat="1" ht="16.5" customHeight="1">
      <c r="A222" s="41"/>
      <c r="B222" s="42"/>
      <c r="C222" s="217" t="s">
        <v>459</v>
      </c>
      <c r="D222" s="217" t="s">
        <v>179</v>
      </c>
      <c r="E222" s="218" t="s">
        <v>2275</v>
      </c>
      <c r="F222" s="219" t="s">
        <v>2276</v>
      </c>
      <c r="G222" s="220" t="s">
        <v>345</v>
      </c>
      <c r="H222" s="221">
        <v>95</v>
      </c>
      <c r="I222" s="222"/>
      <c r="J222" s="223">
        <f>ROUND(I222*H222,2)</f>
        <v>0</v>
      </c>
      <c r="K222" s="219" t="s">
        <v>183</v>
      </c>
      <c r="L222" s="47"/>
      <c r="M222" s="224" t="s">
        <v>19</v>
      </c>
      <c r="N222" s="225" t="s">
        <v>43</v>
      </c>
      <c r="O222" s="87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8" t="s">
        <v>184</v>
      </c>
      <c r="AT222" s="228" t="s">
        <v>179</v>
      </c>
      <c r="AU222" s="228" t="s">
        <v>82</v>
      </c>
      <c r="AY222" s="20" t="s">
        <v>177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20" t="s">
        <v>80</v>
      </c>
      <c r="BK222" s="229">
        <f>ROUND(I222*H222,2)</f>
        <v>0</v>
      </c>
      <c r="BL222" s="20" t="s">
        <v>184</v>
      </c>
      <c r="BM222" s="228" t="s">
        <v>717</v>
      </c>
    </row>
    <row r="223" s="2" customFormat="1">
      <c r="A223" s="41"/>
      <c r="B223" s="42"/>
      <c r="C223" s="43"/>
      <c r="D223" s="230" t="s">
        <v>186</v>
      </c>
      <c r="E223" s="43"/>
      <c r="F223" s="231" t="s">
        <v>2277</v>
      </c>
      <c r="G223" s="43"/>
      <c r="H223" s="43"/>
      <c r="I223" s="232"/>
      <c r="J223" s="43"/>
      <c r="K223" s="43"/>
      <c r="L223" s="47"/>
      <c r="M223" s="233"/>
      <c r="N223" s="23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186</v>
      </c>
      <c r="AU223" s="20" t="s">
        <v>82</v>
      </c>
    </row>
    <row r="224" s="2" customFormat="1" ht="16.5" customHeight="1">
      <c r="A224" s="41"/>
      <c r="B224" s="42"/>
      <c r="C224" s="217" t="s">
        <v>464</v>
      </c>
      <c r="D224" s="217" t="s">
        <v>179</v>
      </c>
      <c r="E224" s="218" t="s">
        <v>2258</v>
      </c>
      <c r="F224" s="219" t="s">
        <v>2259</v>
      </c>
      <c r="G224" s="220" t="s">
        <v>195</v>
      </c>
      <c r="H224" s="221">
        <v>8</v>
      </c>
      <c r="I224" s="222"/>
      <c r="J224" s="223">
        <f>ROUND(I224*H224,2)</f>
        <v>0</v>
      </c>
      <c r="K224" s="219" t="s">
        <v>183</v>
      </c>
      <c r="L224" s="47"/>
      <c r="M224" s="224" t="s">
        <v>19</v>
      </c>
      <c r="N224" s="225" t="s">
        <v>43</v>
      </c>
      <c r="O224" s="87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8" t="s">
        <v>184</v>
      </c>
      <c r="AT224" s="228" t="s">
        <v>179</v>
      </c>
      <c r="AU224" s="228" t="s">
        <v>82</v>
      </c>
      <c r="AY224" s="20" t="s">
        <v>177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20" t="s">
        <v>80</v>
      </c>
      <c r="BK224" s="229">
        <f>ROUND(I224*H224,2)</f>
        <v>0</v>
      </c>
      <c r="BL224" s="20" t="s">
        <v>184</v>
      </c>
      <c r="BM224" s="228" t="s">
        <v>726</v>
      </c>
    </row>
    <row r="225" s="2" customFormat="1">
      <c r="A225" s="41"/>
      <c r="B225" s="42"/>
      <c r="C225" s="43"/>
      <c r="D225" s="230" t="s">
        <v>186</v>
      </c>
      <c r="E225" s="43"/>
      <c r="F225" s="231" t="s">
        <v>2260</v>
      </c>
      <c r="G225" s="43"/>
      <c r="H225" s="43"/>
      <c r="I225" s="232"/>
      <c r="J225" s="43"/>
      <c r="K225" s="43"/>
      <c r="L225" s="47"/>
      <c r="M225" s="233"/>
      <c r="N225" s="23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186</v>
      </c>
      <c r="AU225" s="20" t="s">
        <v>82</v>
      </c>
    </row>
    <row r="226" s="2" customFormat="1" ht="16.5" customHeight="1">
      <c r="A226" s="41"/>
      <c r="B226" s="42"/>
      <c r="C226" s="217" t="s">
        <v>469</v>
      </c>
      <c r="D226" s="217" t="s">
        <v>179</v>
      </c>
      <c r="E226" s="218" t="s">
        <v>2261</v>
      </c>
      <c r="F226" s="219" t="s">
        <v>2262</v>
      </c>
      <c r="G226" s="220" t="s">
        <v>195</v>
      </c>
      <c r="H226" s="221">
        <v>12</v>
      </c>
      <c r="I226" s="222"/>
      <c r="J226" s="223">
        <f>ROUND(I226*H226,2)</f>
        <v>0</v>
      </c>
      <c r="K226" s="219" t="s">
        <v>183</v>
      </c>
      <c r="L226" s="47"/>
      <c r="M226" s="224" t="s">
        <v>19</v>
      </c>
      <c r="N226" s="225" t="s">
        <v>43</v>
      </c>
      <c r="O226" s="87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8" t="s">
        <v>184</v>
      </c>
      <c r="AT226" s="228" t="s">
        <v>179</v>
      </c>
      <c r="AU226" s="228" t="s">
        <v>82</v>
      </c>
      <c r="AY226" s="20" t="s">
        <v>177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20" t="s">
        <v>80</v>
      </c>
      <c r="BK226" s="229">
        <f>ROUND(I226*H226,2)</f>
        <v>0</v>
      </c>
      <c r="BL226" s="20" t="s">
        <v>184</v>
      </c>
      <c r="BM226" s="228" t="s">
        <v>737</v>
      </c>
    </row>
    <row r="227" s="2" customFormat="1">
      <c r="A227" s="41"/>
      <c r="B227" s="42"/>
      <c r="C227" s="43"/>
      <c r="D227" s="230" t="s">
        <v>186</v>
      </c>
      <c r="E227" s="43"/>
      <c r="F227" s="231" t="s">
        <v>2263</v>
      </c>
      <c r="G227" s="43"/>
      <c r="H227" s="43"/>
      <c r="I227" s="232"/>
      <c r="J227" s="43"/>
      <c r="K227" s="43"/>
      <c r="L227" s="47"/>
      <c r="M227" s="233"/>
      <c r="N227" s="23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186</v>
      </c>
      <c r="AU227" s="20" t="s">
        <v>82</v>
      </c>
    </row>
    <row r="228" s="2" customFormat="1" ht="21.75" customHeight="1">
      <c r="A228" s="41"/>
      <c r="B228" s="42"/>
      <c r="C228" s="217" t="s">
        <v>325</v>
      </c>
      <c r="D228" s="217" t="s">
        <v>179</v>
      </c>
      <c r="E228" s="218" t="s">
        <v>2318</v>
      </c>
      <c r="F228" s="219" t="s">
        <v>2319</v>
      </c>
      <c r="G228" s="220" t="s">
        <v>345</v>
      </c>
      <c r="H228" s="221">
        <v>110</v>
      </c>
      <c r="I228" s="222"/>
      <c r="J228" s="223">
        <f>ROUND(I228*H228,2)</f>
        <v>0</v>
      </c>
      <c r="K228" s="219" t="s">
        <v>183</v>
      </c>
      <c r="L228" s="47"/>
      <c r="M228" s="224" t="s">
        <v>19</v>
      </c>
      <c r="N228" s="225" t="s">
        <v>43</v>
      </c>
      <c r="O228" s="87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8" t="s">
        <v>184</v>
      </c>
      <c r="AT228" s="228" t="s">
        <v>179</v>
      </c>
      <c r="AU228" s="228" t="s">
        <v>82</v>
      </c>
      <c r="AY228" s="20" t="s">
        <v>177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20" t="s">
        <v>80</v>
      </c>
      <c r="BK228" s="229">
        <f>ROUND(I228*H228,2)</f>
        <v>0</v>
      </c>
      <c r="BL228" s="20" t="s">
        <v>184</v>
      </c>
      <c r="BM228" s="228" t="s">
        <v>750</v>
      </c>
    </row>
    <row r="229" s="2" customFormat="1">
      <c r="A229" s="41"/>
      <c r="B229" s="42"/>
      <c r="C229" s="43"/>
      <c r="D229" s="230" t="s">
        <v>186</v>
      </c>
      <c r="E229" s="43"/>
      <c r="F229" s="231" t="s">
        <v>2320</v>
      </c>
      <c r="G229" s="43"/>
      <c r="H229" s="43"/>
      <c r="I229" s="232"/>
      <c r="J229" s="43"/>
      <c r="K229" s="43"/>
      <c r="L229" s="47"/>
      <c r="M229" s="233"/>
      <c r="N229" s="23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186</v>
      </c>
      <c r="AU229" s="20" t="s">
        <v>82</v>
      </c>
    </row>
    <row r="230" s="2" customFormat="1" ht="16.5" customHeight="1">
      <c r="A230" s="41"/>
      <c r="B230" s="42"/>
      <c r="C230" s="217" t="s">
        <v>485</v>
      </c>
      <c r="D230" s="217" t="s">
        <v>179</v>
      </c>
      <c r="E230" s="218" t="s">
        <v>2321</v>
      </c>
      <c r="F230" s="219" t="s">
        <v>2322</v>
      </c>
      <c r="G230" s="220" t="s">
        <v>195</v>
      </c>
      <c r="H230" s="221">
        <v>4</v>
      </c>
      <c r="I230" s="222"/>
      <c r="J230" s="223">
        <f>ROUND(I230*H230,2)</f>
        <v>0</v>
      </c>
      <c r="K230" s="219" t="s">
        <v>183</v>
      </c>
      <c r="L230" s="47"/>
      <c r="M230" s="224" t="s">
        <v>19</v>
      </c>
      <c r="N230" s="225" t="s">
        <v>43</v>
      </c>
      <c r="O230" s="87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8" t="s">
        <v>184</v>
      </c>
      <c r="AT230" s="228" t="s">
        <v>179</v>
      </c>
      <c r="AU230" s="228" t="s">
        <v>82</v>
      </c>
      <c r="AY230" s="20" t="s">
        <v>177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20" t="s">
        <v>80</v>
      </c>
      <c r="BK230" s="229">
        <f>ROUND(I230*H230,2)</f>
        <v>0</v>
      </c>
      <c r="BL230" s="20" t="s">
        <v>184</v>
      </c>
      <c r="BM230" s="228" t="s">
        <v>762</v>
      </c>
    </row>
    <row r="231" s="2" customFormat="1">
      <c r="A231" s="41"/>
      <c r="B231" s="42"/>
      <c r="C231" s="43"/>
      <c r="D231" s="230" t="s">
        <v>186</v>
      </c>
      <c r="E231" s="43"/>
      <c r="F231" s="231" t="s">
        <v>2323</v>
      </c>
      <c r="G231" s="43"/>
      <c r="H231" s="43"/>
      <c r="I231" s="232"/>
      <c r="J231" s="43"/>
      <c r="K231" s="43"/>
      <c r="L231" s="47"/>
      <c r="M231" s="233"/>
      <c r="N231" s="23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186</v>
      </c>
      <c r="AU231" s="20" t="s">
        <v>82</v>
      </c>
    </row>
    <row r="232" s="2" customFormat="1" ht="16.5" customHeight="1">
      <c r="A232" s="41"/>
      <c r="B232" s="42"/>
      <c r="C232" s="217" t="s">
        <v>330</v>
      </c>
      <c r="D232" s="217" t="s">
        <v>179</v>
      </c>
      <c r="E232" s="218" t="s">
        <v>2324</v>
      </c>
      <c r="F232" s="219" t="s">
        <v>2325</v>
      </c>
      <c r="G232" s="220" t="s">
        <v>195</v>
      </c>
      <c r="H232" s="221">
        <v>4</v>
      </c>
      <c r="I232" s="222"/>
      <c r="J232" s="223">
        <f>ROUND(I232*H232,2)</f>
        <v>0</v>
      </c>
      <c r="K232" s="219" t="s">
        <v>183</v>
      </c>
      <c r="L232" s="47"/>
      <c r="M232" s="224" t="s">
        <v>19</v>
      </c>
      <c r="N232" s="225" t="s">
        <v>43</v>
      </c>
      <c r="O232" s="87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8" t="s">
        <v>184</v>
      </c>
      <c r="AT232" s="228" t="s">
        <v>179</v>
      </c>
      <c r="AU232" s="228" t="s">
        <v>82</v>
      </c>
      <c r="AY232" s="20" t="s">
        <v>177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20" t="s">
        <v>80</v>
      </c>
      <c r="BK232" s="229">
        <f>ROUND(I232*H232,2)</f>
        <v>0</v>
      </c>
      <c r="BL232" s="20" t="s">
        <v>184</v>
      </c>
      <c r="BM232" s="228" t="s">
        <v>773</v>
      </c>
    </row>
    <row r="233" s="2" customFormat="1">
      <c r="A233" s="41"/>
      <c r="B233" s="42"/>
      <c r="C233" s="43"/>
      <c r="D233" s="230" t="s">
        <v>186</v>
      </c>
      <c r="E233" s="43"/>
      <c r="F233" s="231" t="s">
        <v>2326</v>
      </c>
      <c r="G233" s="43"/>
      <c r="H233" s="43"/>
      <c r="I233" s="232"/>
      <c r="J233" s="43"/>
      <c r="K233" s="43"/>
      <c r="L233" s="47"/>
      <c r="M233" s="233"/>
      <c r="N233" s="23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186</v>
      </c>
      <c r="AU233" s="20" t="s">
        <v>82</v>
      </c>
    </row>
    <row r="234" s="2" customFormat="1" ht="16.5" customHeight="1">
      <c r="A234" s="41"/>
      <c r="B234" s="42"/>
      <c r="C234" s="217" t="s">
        <v>494</v>
      </c>
      <c r="D234" s="217" t="s">
        <v>179</v>
      </c>
      <c r="E234" s="218" t="s">
        <v>2327</v>
      </c>
      <c r="F234" s="219" t="s">
        <v>2328</v>
      </c>
      <c r="G234" s="220" t="s">
        <v>345</v>
      </c>
      <c r="H234" s="221">
        <v>410</v>
      </c>
      <c r="I234" s="222"/>
      <c r="J234" s="223">
        <f>ROUND(I234*H234,2)</f>
        <v>0</v>
      </c>
      <c r="K234" s="219" t="s">
        <v>183</v>
      </c>
      <c r="L234" s="47"/>
      <c r="M234" s="224" t="s">
        <v>19</v>
      </c>
      <c r="N234" s="225" t="s">
        <v>43</v>
      </c>
      <c r="O234" s="87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8" t="s">
        <v>184</v>
      </c>
      <c r="AT234" s="228" t="s">
        <v>179</v>
      </c>
      <c r="AU234" s="228" t="s">
        <v>82</v>
      </c>
      <c r="AY234" s="20" t="s">
        <v>177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20" t="s">
        <v>80</v>
      </c>
      <c r="BK234" s="229">
        <f>ROUND(I234*H234,2)</f>
        <v>0</v>
      </c>
      <c r="BL234" s="20" t="s">
        <v>184</v>
      </c>
      <c r="BM234" s="228" t="s">
        <v>785</v>
      </c>
    </row>
    <row r="235" s="2" customFormat="1">
      <c r="A235" s="41"/>
      <c r="B235" s="42"/>
      <c r="C235" s="43"/>
      <c r="D235" s="230" t="s">
        <v>186</v>
      </c>
      <c r="E235" s="43"/>
      <c r="F235" s="231" t="s">
        <v>2329</v>
      </c>
      <c r="G235" s="43"/>
      <c r="H235" s="43"/>
      <c r="I235" s="232"/>
      <c r="J235" s="43"/>
      <c r="K235" s="43"/>
      <c r="L235" s="47"/>
      <c r="M235" s="233"/>
      <c r="N235" s="23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186</v>
      </c>
      <c r="AU235" s="20" t="s">
        <v>82</v>
      </c>
    </row>
    <row r="236" s="2" customFormat="1" ht="16.5" customHeight="1">
      <c r="A236" s="41"/>
      <c r="B236" s="42"/>
      <c r="C236" s="217" t="s">
        <v>335</v>
      </c>
      <c r="D236" s="217" t="s">
        <v>179</v>
      </c>
      <c r="E236" s="218" t="s">
        <v>2330</v>
      </c>
      <c r="F236" s="219" t="s">
        <v>2331</v>
      </c>
      <c r="G236" s="220" t="s">
        <v>380</v>
      </c>
      <c r="H236" s="221">
        <v>8</v>
      </c>
      <c r="I236" s="222"/>
      <c r="J236" s="223">
        <f>ROUND(I236*H236,2)</f>
        <v>0</v>
      </c>
      <c r="K236" s="219" t="s">
        <v>196</v>
      </c>
      <c r="L236" s="47"/>
      <c r="M236" s="224" t="s">
        <v>19</v>
      </c>
      <c r="N236" s="225" t="s">
        <v>43</v>
      </c>
      <c r="O236" s="87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8" t="s">
        <v>184</v>
      </c>
      <c r="AT236" s="228" t="s">
        <v>179</v>
      </c>
      <c r="AU236" s="228" t="s">
        <v>82</v>
      </c>
      <c r="AY236" s="20" t="s">
        <v>177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20" t="s">
        <v>80</v>
      </c>
      <c r="BK236" s="229">
        <f>ROUND(I236*H236,2)</f>
        <v>0</v>
      </c>
      <c r="BL236" s="20" t="s">
        <v>184</v>
      </c>
      <c r="BM236" s="228" t="s">
        <v>799</v>
      </c>
    </row>
    <row r="237" s="2" customFormat="1">
      <c r="A237" s="41"/>
      <c r="B237" s="42"/>
      <c r="C237" s="43"/>
      <c r="D237" s="230" t="s">
        <v>186</v>
      </c>
      <c r="E237" s="43"/>
      <c r="F237" s="231" t="s">
        <v>2331</v>
      </c>
      <c r="G237" s="43"/>
      <c r="H237" s="43"/>
      <c r="I237" s="232"/>
      <c r="J237" s="43"/>
      <c r="K237" s="43"/>
      <c r="L237" s="47"/>
      <c r="M237" s="233"/>
      <c r="N237" s="23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186</v>
      </c>
      <c r="AU237" s="20" t="s">
        <v>82</v>
      </c>
    </row>
    <row r="238" s="2" customFormat="1">
      <c r="A238" s="41"/>
      <c r="B238" s="42"/>
      <c r="C238" s="217" t="s">
        <v>503</v>
      </c>
      <c r="D238" s="217" t="s">
        <v>179</v>
      </c>
      <c r="E238" s="218" t="s">
        <v>2332</v>
      </c>
      <c r="F238" s="219" t="s">
        <v>2333</v>
      </c>
      <c r="G238" s="220" t="s">
        <v>195</v>
      </c>
      <c r="H238" s="221">
        <v>1</v>
      </c>
      <c r="I238" s="222"/>
      <c r="J238" s="223">
        <f>ROUND(I238*H238,2)</f>
        <v>0</v>
      </c>
      <c r="K238" s="219" t="s">
        <v>196</v>
      </c>
      <c r="L238" s="47"/>
      <c r="M238" s="224" t="s">
        <v>19</v>
      </c>
      <c r="N238" s="225" t="s">
        <v>43</v>
      </c>
      <c r="O238" s="87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8" t="s">
        <v>184</v>
      </c>
      <c r="AT238" s="228" t="s">
        <v>179</v>
      </c>
      <c r="AU238" s="228" t="s">
        <v>82</v>
      </c>
      <c r="AY238" s="20" t="s">
        <v>177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20" t="s">
        <v>80</v>
      </c>
      <c r="BK238" s="229">
        <f>ROUND(I238*H238,2)</f>
        <v>0</v>
      </c>
      <c r="BL238" s="20" t="s">
        <v>184</v>
      </c>
      <c r="BM238" s="228" t="s">
        <v>809</v>
      </c>
    </row>
    <row r="239" s="2" customFormat="1">
      <c r="A239" s="41"/>
      <c r="B239" s="42"/>
      <c r="C239" s="43"/>
      <c r="D239" s="230" t="s">
        <v>186</v>
      </c>
      <c r="E239" s="43"/>
      <c r="F239" s="231" t="s">
        <v>2333</v>
      </c>
      <c r="G239" s="43"/>
      <c r="H239" s="43"/>
      <c r="I239" s="232"/>
      <c r="J239" s="43"/>
      <c r="K239" s="43"/>
      <c r="L239" s="47"/>
      <c r="M239" s="233"/>
      <c r="N239" s="23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186</v>
      </c>
      <c r="AU239" s="20" t="s">
        <v>82</v>
      </c>
    </row>
    <row r="240" s="12" customFormat="1" ht="22.8" customHeight="1">
      <c r="A240" s="12"/>
      <c r="B240" s="201"/>
      <c r="C240" s="202"/>
      <c r="D240" s="203" t="s">
        <v>71</v>
      </c>
      <c r="E240" s="215" t="s">
        <v>2117</v>
      </c>
      <c r="F240" s="215" t="s">
        <v>2118</v>
      </c>
      <c r="G240" s="202"/>
      <c r="H240" s="202"/>
      <c r="I240" s="205"/>
      <c r="J240" s="216">
        <f>BK240</f>
        <v>0</v>
      </c>
      <c r="K240" s="202"/>
      <c r="L240" s="207"/>
      <c r="M240" s="208"/>
      <c r="N240" s="209"/>
      <c r="O240" s="209"/>
      <c r="P240" s="210">
        <f>SUM(P241:P254)</f>
        <v>0</v>
      </c>
      <c r="Q240" s="209"/>
      <c r="R240" s="210">
        <f>SUM(R241:R254)</f>
        <v>0</v>
      </c>
      <c r="S240" s="209"/>
      <c r="T240" s="211">
        <f>SUM(T241:T254)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2" t="s">
        <v>80</v>
      </c>
      <c r="AT240" s="213" t="s">
        <v>71</v>
      </c>
      <c r="AU240" s="213" t="s">
        <v>80</v>
      </c>
      <c r="AY240" s="212" t="s">
        <v>177</v>
      </c>
      <c r="BK240" s="214">
        <f>SUM(BK241:BK254)</f>
        <v>0</v>
      </c>
    </row>
    <row r="241" s="2" customFormat="1" ht="16.5" customHeight="1">
      <c r="A241" s="41"/>
      <c r="B241" s="42"/>
      <c r="C241" s="217" t="s">
        <v>340</v>
      </c>
      <c r="D241" s="217" t="s">
        <v>179</v>
      </c>
      <c r="E241" s="218" t="s">
        <v>2334</v>
      </c>
      <c r="F241" s="219" t="s">
        <v>2335</v>
      </c>
      <c r="G241" s="220" t="s">
        <v>195</v>
      </c>
      <c r="H241" s="221">
        <v>2</v>
      </c>
      <c r="I241" s="222"/>
      <c r="J241" s="223">
        <f>ROUND(I241*H241,2)</f>
        <v>0</v>
      </c>
      <c r="K241" s="219" t="s">
        <v>183</v>
      </c>
      <c r="L241" s="47"/>
      <c r="M241" s="224" t="s">
        <v>19</v>
      </c>
      <c r="N241" s="225" t="s">
        <v>43</v>
      </c>
      <c r="O241" s="87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8" t="s">
        <v>184</v>
      </c>
      <c r="AT241" s="228" t="s">
        <v>179</v>
      </c>
      <c r="AU241" s="228" t="s">
        <v>82</v>
      </c>
      <c r="AY241" s="20" t="s">
        <v>177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20" t="s">
        <v>80</v>
      </c>
      <c r="BK241" s="229">
        <f>ROUND(I241*H241,2)</f>
        <v>0</v>
      </c>
      <c r="BL241" s="20" t="s">
        <v>184</v>
      </c>
      <c r="BM241" s="228" t="s">
        <v>822</v>
      </c>
    </row>
    <row r="242" s="2" customFormat="1">
      <c r="A242" s="41"/>
      <c r="B242" s="42"/>
      <c r="C242" s="43"/>
      <c r="D242" s="230" t="s">
        <v>186</v>
      </c>
      <c r="E242" s="43"/>
      <c r="F242" s="231" t="s">
        <v>2336</v>
      </c>
      <c r="G242" s="43"/>
      <c r="H242" s="43"/>
      <c r="I242" s="232"/>
      <c r="J242" s="43"/>
      <c r="K242" s="43"/>
      <c r="L242" s="47"/>
      <c r="M242" s="233"/>
      <c r="N242" s="23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186</v>
      </c>
      <c r="AU242" s="20" t="s">
        <v>82</v>
      </c>
    </row>
    <row r="243" s="2" customFormat="1" ht="16.5" customHeight="1">
      <c r="A243" s="41"/>
      <c r="B243" s="42"/>
      <c r="C243" s="217" t="s">
        <v>513</v>
      </c>
      <c r="D243" s="217" t="s">
        <v>179</v>
      </c>
      <c r="E243" s="218" t="s">
        <v>2337</v>
      </c>
      <c r="F243" s="219" t="s">
        <v>2338</v>
      </c>
      <c r="G243" s="220" t="s">
        <v>195</v>
      </c>
      <c r="H243" s="221">
        <v>5</v>
      </c>
      <c r="I243" s="222"/>
      <c r="J243" s="223">
        <f>ROUND(I243*H243,2)</f>
        <v>0</v>
      </c>
      <c r="K243" s="219" t="s">
        <v>183</v>
      </c>
      <c r="L243" s="47"/>
      <c r="M243" s="224" t="s">
        <v>19</v>
      </c>
      <c r="N243" s="225" t="s">
        <v>43</v>
      </c>
      <c r="O243" s="87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8" t="s">
        <v>184</v>
      </c>
      <c r="AT243" s="228" t="s">
        <v>179</v>
      </c>
      <c r="AU243" s="228" t="s">
        <v>82</v>
      </c>
      <c r="AY243" s="20" t="s">
        <v>177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20" t="s">
        <v>80</v>
      </c>
      <c r="BK243" s="229">
        <f>ROUND(I243*H243,2)</f>
        <v>0</v>
      </c>
      <c r="BL243" s="20" t="s">
        <v>184</v>
      </c>
      <c r="BM243" s="228" t="s">
        <v>836</v>
      </c>
    </row>
    <row r="244" s="2" customFormat="1">
      <c r="A244" s="41"/>
      <c r="B244" s="42"/>
      <c r="C244" s="43"/>
      <c r="D244" s="230" t="s">
        <v>186</v>
      </c>
      <c r="E244" s="43"/>
      <c r="F244" s="231" t="s">
        <v>2339</v>
      </c>
      <c r="G244" s="43"/>
      <c r="H244" s="43"/>
      <c r="I244" s="232"/>
      <c r="J244" s="43"/>
      <c r="K244" s="43"/>
      <c r="L244" s="47"/>
      <c r="M244" s="233"/>
      <c r="N244" s="23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186</v>
      </c>
      <c r="AU244" s="20" t="s">
        <v>82</v>
      </c>
    </row>
    <row r="245" s="2" customFormat="1" ht="16.5" customHeight="1">
      <c r="A245" s="41"/>
      <c r="B245" s="42"/>
      <c r="C245" s="217" t="s">
        <v>346</v>
      </c>
      <c r="D245" s="217" t="s">
        <v>179</v>
      </c>
      <c r="E245" s="218" t="s">
        <v>2327</v>
      </c>
      <c r="F245" s="219" t="s">
        <v>2328</v>
      </c>
      <c r="G245" s="220" t="s">
        <v>345</v>
      </c>
      <c r="H245" s="221">
        <v>150</v>
      </c>
      <c r="I245" s="222"/>
      <c r="J245" s="223">
        <f>ROUND(I245*H245,2)</f>
        <v>0</v>
      </c>
      <c r="K245" s="219" t="s">
        <v>183</v>
      </c>
      <c r="L245" s="47"/>
      <c r="M245" s="224" t="s">
        <v>19</v>
      </c>
      <c r="N245" s="225" t="s">
        <v>43</v>
      </c>
      <c r="O245" s="87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8" t="s">
        <v>184</v>
      </c>
      <c r="AT245" s="228" t="s">
        <v>179</v>
      </c>
      <c r="AU245" s="228" t="s">
        <v>82</v>
      </c>
      <c r="AY245" s="20" t="s">
        <v>177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20" t="s">
        <v>80</v>
      </c>
      <c r="BK245" s="229">
        <f>ROUND(I245*H245,2)</f>
        <v>0</v>
      </c>
      <c r="BL245" s="20" t="s">
        <v>184</v>
      </c>
      <c r="BM245" s="228" t="s">
        <v>541</v>
      </c>
    </row>
    <row r="246" s="2" customFormat="1">
      <c r="A246" s="41"/>
      <c r="B246" s="42"/>
      <c r="C246" s="43"/>
      <c r="D246" s="230" t="s">
        <v>186</v>
      </c>
      <c r="E246" s="43"/>
      <c r="F246" s="231" t="s">
        <v>2329</v>
      </c>
      <c r="G246" s="43"/>
      <c r="H246" s="43"/>
      <c r="I246" s="232"/>
      <c r="J246" s="43"/>
      <c r="K246" s="43"/>
      <c r="L246" s="47"/>
      <c r="M246" s="233"/>
      <c r="N246" s="23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186</v>
      </c>
      <c r="AU246" s="20" t="s">
        <v>82</v>
      </c>
    </row>
    <row r="247" s="2" customFormat="1" ht="16.5" customHeight="1">
      <c r="A247" s="41"/>
      <c r="B247" s="42"/>
      <c r="C247" s="217" t="s">
        <v>529</v>
      </c>
      <c r="D247" s="217" t="s">
        <v>179</v>
      </c>
      <c r="E247" s="218" t="s">
        <v>2340</v>
      </c>
      <c r="F247" s="219" t="s">
        <v>2341</v>
      </c>
      <c r="G247" s="220" t="s">
        <v>195</v>
      </c>
      <c r="H247" s="221">
        <v>2</v>
      </c>
      <c r="I247" s="222"/>
      <c r="J247" s="223">
        <f>ROUND(I247*H247,2)</f>
        <v>0</v>
      </c>
      <c r="K247" s="219" t="s">
        <v>183</v>
      </c>
      <c r="L247" s="47"/>
      <c r="M247" s="224" t="s">
        <v>19</v>
      </c>
      <c r="N247" s="225" t="s">
        <v>43</v>
      </c>
      <c r="O247" s="87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8" t="s">
        <v>184</v>
      </c>
      <c r="AT247" s="228" t="s">
        <v>179</v>
      </c>
      <c r="AU247" s="228" t="s">
        <v>82</v>
      </c>
      <c r="AY247" s="20" t="s">
        <v>177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20" t="s">
        <v>80</v>
      </c>
      <c r="BK247" s="229">
        <f>ROUND(I247*H247,2)</f>
        <v>0</v>
      </c>
      <c r="BL247" s="20" t="s">
        <v>184</v>
      </c>
      <c r="BM247" s="228" t="s">
        <v>554</v>
      </c>
    </row>
    <row r="248" s="2" customFormat="1">
      <c r="A248" s="41"/>
      <c r="B248" s="42"/>
      <c r="C248" s="43"/>
      <c r="D248" s="230" t="s">
        <v>186</v>
      </c>
      <c r="E248" s="43"/>
      <c r="F248" s="231" t="s">
        <v>2342</v>
      </c>
      <c r="G248" s="43"/>
      <c r="H248" s="43"/>
      <c r="I248" s="232"/>
      <c r="J248" s="43"/>
      <c r="K248" s="43"/>
      <c r="L248" s="47"/>
      <c r="M248" s="233"/>
      <c r="N248" s="23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186</v>
      </c>
      <c r="AU248" s="20" t="s">
        <v>82</v>
      </c>
    </row>
    <row r="249" s="2" customFormat="1" ht="16.5" customHeight="1">
      <c r="A249" s="41"/>
      <c r="B249" s="42"/>
      <c r="C249" s="217" t="s">
        <v>351</v>
      </c>
      <c r="D249" s="217" t="s">
        <v>179</v>
      </c>
      <c r="E249" s="218" t="s">
        <v>2275</v>
      </c>
      <c r="F249" s="219" t="s">
        <v>2276</v>
      </c>
      <c r="G249" s="220" t="s">
        <v>345</v>
      </c>
      <c r="H249" s="221">
        <v>140</v>
      </c>
      <c r="I249" s="222"/>
      <c r="J249" s="223">
        <f>ROUND(I249*H249,2)</f>
        <v>0</v>
      </c>
      <c r="K249" s="219" t="s">
        <v>183</v>
      </c>
      <c r="L249" s="47"/>
      <c r="M249" s="224" t="s">
        <v>19</v>
      </c>
      <c r="N249" s="225" t="s">
        <v>43</v>
      </c>
      <c r="O249" s="87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8" t="s">
        <v>184</v>
      </c>
      <c r="AT249" s="228" t="s">
        <v>179</v>
      </c>
      <c r="AU249" s="228" t="s">
        <v>82</v>
      </c>
      <c r="AY249" s="20" t="s">
        <v>177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20" t="s">
        <v>80</v>
      </c>
      <c r="BK249" s="229">
        <f>ROUND(I249*H249,2)</f>
        <v>0</v>
      </c>
      <c r="BL249" s="20" t="s">
        <v>184</v>
      </c>
      <c r="BM249" s="228" t="s">
        <v>559</v>
      </c>
    </row>
    <row r="250" s="2" customFormat="1">
      <c r="A250" s="41"/>
      <c r="B250" s="42"/>
      <c r="C250" s="43"/>
      <c r="D250" s="230" t="s">
        <v>186</v>
      </c>
      <c r="E250" s="43"/>
      <c r="F250" s="231" t="s">
        <v>2277</v>
      </c>
      <c r="G250" s="43"/>
      <c r="H250" s="43"/>
      <c r="I250" s="232"/>
      <c r="J250" s="43"/>
      <c r="K250" s="43"/>
      <c r="L250" s="47"/>
      <c r="M250" s="233"/>
      <c r="N250" s="23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186</v>
      </c>
      <c r="AU250" s="20" t="s">
        <v>82</v>
      </c>
    </row>
    <row r="251" s="2" customFormat="1" ht="16.5" customHeight="1">
      <c r="A251" s="41"/>
      <c r="B251" s="42"/>
      <c r="C251" s="217" t="s">
        <v>538</v>
      </c>
      <c r="D251" s="217" t="s">
        <v>179</v>
      </c>
      <c r="E251" s="218" t="s">
        <v>2261</v>
      </c>
      <c r="F251" s="219" t="s">
        <v>2262</v>
      </c>
      <c r="G251" s="220" t="s">
        <v>195</v>
      </c>
      <c r="H251" s="221">
        <v>12</v>
      </c>
      <c r="I251" s="222"/>
      <c r="J251" s="223">
        <f>ROUND(I251*H251,2)</f>
        <v>0</v>
      </c>
      <c r="K251" s="219" t="s">
        <v>183</v>
      </c>
      <c r="L251" s="47"/>
      <c r="M251" s="224" t="s">
        <v>19</v>
      </c>
      <c r="N251" s="225" t="s">
        <v>43</v>
      </c>
      <c r="O251" s="87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8" t="s">
        <v>184</v>
      </c>
      <c r="AT251" s="228" t="s">
        <v>179</v>
      </c>
      <c r="AU251" s="228" t="s">
        <v>82</v>
      </c>
      <c r="AY251" s="20" t="s">
        <v>177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20" t="s">
        <v>80</v>
      </c>
      <c r="BK251" s="229">
        <f>ROUND(I251*H251,2)</f>
        <v>0</v>
      </c>
      <c r="BL251" s="20" t="s">
        <v>184</v>
      </c>
      <c r="BM251" s="228" t="s">
        <v>885</v>
      </c>
    </row>
    <row r="252" s="2" customFormat="1">
      <c r="A252" s="41"/>
      <c r="B252" s="42"/>
      <c r="C252" s="43"/>
      <c r="D252" s="230" t="s">
        <v>186</v>
      </c>
      <c r="E252" s="43"/>
      <c r="F252" s="231" t="s">
        <v>2263</v>
      </c>
      <c r="G252" s="43"/>
      <c r="H252" s="43"/>
      <c r="I252" s="232"/>
      <c r="J252" s="43"/>
      <c r="K252" s="43"/>
      <c r="L252" s="47"/>
      <c r="M252" s="233"/>
      <c r="N252" s="23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186</v>
      </c>
      <c r="AU252" s="20" t="s">
        <v>82</v>
      </c>
    </row>
    <row r="253" s="2" customFormat="1" ht="21.75" customHeight="1">
      <c r="A253" s="41"/>
      <c r="B253" s="42"/>
      <c r="C253" s="217" t="s">
        <v>356</v>
      </c>
      <c r="D253" s="217" t="s">
        <v>179</v>
      </c>
      <c r="E253" s="218" t="s">
        <v>2318</v>
      </c>
      <c r="F253" s="219" t="s">
        <v>2319</v>
      </c>
      <c r="G253" s="220" t="s">
        <v>345</v>
      </c>
      <c r="H253" s="221">
        <v>150</v>
      </c>
      <c r="I253" s="222"/>
      <c r="J253" s="223">
        <f>ROUND(I253*H253,2)</f>
        <v>0</v>
      </c>
      <c r="K253" s="219" t="s">
        <v>183</v>
      </c>
      <c r="L253" s="47"/>
      <c r="M253" s="224" t="s">
        <v>19</v>
      </c>
      <c r="N253" s="225" t="s">
        <v>43</v>
      </c>
      <c r="O253" s="87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8" t="s">
        <v>184</v>
      </c>
      <c r="AT253" s="228" t="s">
        <v>179</v>
      </c>
      <c r="AU253" s="228" t="s">
        <v>82</v>
      </c>
      <c r="AY253" s="20" t="s">
        <v>177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20" t="s">
        <v>80</v>
      </c>
      <c r="BK253" s="229">
        <f>ROUND(I253*H253,2)</f>
        <v>0</v>
      </c>
      <c r="BL253" s="20" t="s">
        <v>184</v>
      </c>
      <c r="BM253" s="228" t="s">
        <v>896</v>
      </c>
    </row>
    <row r="254" s="2" customFormat="1">
      <c r="A254" s="41"/>
      <c r="B254" s="42"/>
      <c r="C254" s="43"/>
      <c r="D254" s="230" t="s">
        <v>186</v>
      </c>
      <c r="E254" s="43"/>
      <c r="F254" s="231" t="s">
        <v>2320</v>
      </c>
      <c r="G254" s="43"/>
      <c r="H254" s="43"/>
      <c r="I254" s="232"/>
      <c r="J254" s="43"/>
      <c r="K254" s="43"/>
      <c r="L254" s="47"/>
      <c r="M254" s="233"/>
      <c r="N254" s="23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186</v>
      </c>
      <c r="AU254" s="20" t="s">
        <v>82</v>
      </c>
    </row>
    <row r="255" s="12" customFormat="1" ht="22.8" customHeight="1">
      <c r="A255" s="12"/>
      <c r="B255" s="201"/>
      <c r="C255" s="202"/>
      <c r="D255" s="203" t="s">
        <v>71</v>
      </c>
      <c r="E255" s="215" t="s">
        <v>2128</v>
      </c>
      <c r="F255" s="215" t="s">
        <v>2129</v>
      </c>
      <c r="G255" s="202"/>
      <c r="H255" s="202"/>
      <c r="I255" s="205"/>
      <c r="J255" s="216">
        <f>BK255</f>
        <v>0</v>
      </c>
      <c r="K255" s="202"/>
      <c r="L255" s="207"/>
      <c r="M255" s="208"/>
      <c r="N255" s="209"/>
      <c r="O255" s="209"/>
      <c r="P255" s="210">
        <f>SUM(P256:P275)</f>
        <v>0</v>
      </c>
      <c r="Q255" s="209"/>
      <c r="R255" s="210">
        <f>SUM(R256:R275)</f>
        <v>0</v>
      </c>
      <c r="S255" s="209"/>
      <c r="T255" s="211">
        <f>SUM(T256:T275)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2" t="s">
        <v>80</v>
      </c>
      <c r="AT255" s="213" t="s">
        <v>71</v>
      </c>
      <c r="AU255" s="213" t="s">
        <v>80</v>
      </c>
      <c r="AY255" s="212" t="s">
        <v>177</v>
      </c>
      <c r="BK255" s="214">
        <f>SUM(BK256:BK275)</f>
        <v>0</v>
      </c>
    </row>
    <row r="256" s="2" customFormat="1" ht="16.5" customHeight="1">
      <c r="A256" s="41"/>
      <c r="B256" s="42"/>
      <c r="C256" s="217" t="s">
        <v>551</v>
      </c>
      <c r="D256" s="217" t="s">
        <v>179</v>
      </c>
      <c r="E256" s="218" t="s">
        <v>2343</v>
      </c>
      <c r="F256" s="219" t="s">
        <v>2344</v>
      </c>
      <c r="G256" s="220" t="s">
        <v>195</v>
      </c>
      <c r="H256" s="221">
        <v>1</v>
      </c>
      <c r="I256" s="222"/>
      <c r="J256" s="223">
        <f>ROUND(I256*H256,2)</f>
        <v>0</v>
      </c>
      <c r="K256" s="219" t="s">
        <v>183</v>
      </c>
      <c r="L256" s="47"/>
      <c r="M256" s="224" t="s">
        <v>19</v>
      </c>
      <c r="N256" s="225" t="s">
        <v>43</v>
      </c>
      <c r="O256" s="87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8" t="s">
        <v>184</v>
      </c>
      <c r="AT256" s="228" t="s">
        <v>179</v>
      </c>
      <c r="AU256" s="228" t="s">
        <v>82</v>
      </c>
      <c r="AY256" s="20" t="s">
        <v>177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20" t="s">
        <v>80</v>
      </c>
      <c r="BK256" s="229">
        <f>ROUND(I256*H256,2)</f>
        <v>0</v>
      </c>
      <c r="BL256" s="20" t="s">
        <v>184</v>
      </c>
      <c r="BM256" s="228" t="s">
        <v>905</v>
      </c>
    </row>
    <row r="257" s="2" customFormat="1">
      <c r="A257" s="41"/>
      <c r="B257" s="42"/>
      <c r="C257" s="43"/>
      <c r="D257" s="230" t="s">
        <v>186</v>
      </c>
      <c r="E257" s="43"/>
      <c r="F257" s="231" t="s">
        <v>2345</v>
      </c>
      <c r="G257" s="43"/>
      <c r="H257" s="43"/>
      <c r="I257" s="232"/>
      <c r="J257" s="43"/>
      <c r="K257" s="43"/>
      <c r="L257" s="47"/>
      <c r="M257" s="233"/>
      <c r="N257" s="23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186</v>
      </c>
      <c r="AU257" s="20" t="s">
        <v>82</v>
      </c>
    </row>
    <row r="258" s="2" customFormat="1" ht="16.5" customHeight="1">
      <c r="A258" s="41"/>
      <c r="B258" s="42"/>
      <c r="C258" s="217" t="s">
        <v>361</v>
      </c>
      <c r="D258" s="217" t="s">
        <v>179</v>
      </c>
      <c r="E258" s="218" t="s">
        <v>2346</v>
      </c>
      <c r="F258" s="219" t="s">
        <v>2347</v>
      </c>
      <c r="G258" s="220" t="s">
        <v>195</v>
      </c>
      <c r="H258" s="221">
        <v>1</v>
      </c>
      <c r="I258" s="222"/>
      <c r="J258" s="223">
        <f>ROUND(I258*H258,2)</f>
        <v>0</v>
      </c>
      <c r="K258" s="219" t="s">
        <v>183</v>
      </c>
      <c r="L258" s="47"/>
      <c r="M258" s="224" t="s">
        <v>19</v>
      </c>
      <c r="N258" s="225" t="s">
        <v>43</v>
      </c>
      <c r="O258" s="87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8" t="s">
        <v>184</v>
      </c>
      <c r="AT258" s="228" t="s">
        <v>179</v>
      </c>
      <c r="AU258" s="228" t="s">
        <v>82</v>
      </c>
      <c r="AY258" s="20" t="s">
        <v>177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20" t="s">
        <v>80</v>
      </c>
      <c r="BK258" s="229">
        <f>ROUND(I258*H258,2)</f>
        <v>0</v>
      </c>
      <c r="BL258" s="20" t="s">
        <v>184</v>
      </c>
      <c r="BM258" s="228" t="s">
        <v>915</v>
      </c>
    </row>
    <row r="259" s="2" customFormat="1">
      <c r="A259" s="41"/>
      <c r="B259" s="42"/>
      <c r="C259" s="43"/>
      <c r="D259" s="230" t="s">
        <v>186</v>
      </c>
      <c r="E259" s="43"/>
      <c r="F259" s="231" t="s">
        <v>2348</v>
      </c>
      <c r="G259" s="43"/>
      <c r="H259" s="43"/>
      <c r="I259" s="232"/>
      <c r="J259" s="43"/>
      <c r="K259" s="43"/>
      <c r="L259" s="47"/>
      <c r="M259" s="233"/>
      <c r="N259" s="23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186</v>
      </c>
      <c r="AU259" s="20" t="s">
        <v>82</v>
      </c>
    </row>
    <row r="260" s="2" customFormat="1" ht="16.5" customHeight="1">
      <c r="A260" s="41"/>
      <c r="B260" s="42"/>
      <c r="C260" s="217" t="s">
        <v>563</v>
      </c>
      <c r="D260" s="217" t="s">
        <v>179</v>
      </c>
      <c r="E260" s="218" t="s">
        <v>2349</v>
      </c>
      <c r="F260" s="219" t="s">
        <v>2350</v>
      </c>
      <c r="G260" s="220" t="s">
        <v>195</v>
      </c>
      <c r="H260" s="221">
        <v>20</v>
      </c>
      <c r="I260" s="222"/>
      <c r="J260" s="223">
        <f>ROUND(I260*H260,2)</f>
        <v>0</v>
      </c>
      <c r="K260" s="219" t="s">
        <v>183</v>
      </c>
      <c r="L260" s="47"/>
      <c r="M260" s="224" t="s">
        <v>19</v>
      </c>
      <c r="N260" s="225" t="s">
        <v>43</v>
      </c>
      <c r="O260" s="87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8" t="s">
        <v>184</v>
      </c>
      <c r="AT260" s="228" t="s">
        <v>179</v>
      </c>
      <c r="AU260" s="228" t="s">
        <v>82</v>
      </c>
      <c r="AY260" s="20" t="s">
        <v>177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20" t="s">
        <v>80</v>
      </c>
      <c r="BK260" s="229">
        <f>ROUND(I260*H260,2)</f>
        <v>0</v>
      </c>
      <c r="BL260" s="20" t="s">
        <v>184</v>
      </c>
      <c r="BM260" s="228" t="s">
        <v>571</v>
      </c>
    </row>
    <row r="261" s="2" customFormat="1">
      <c r="A261" s="41"/>
      <c r="B261" s="42"/>
      <c r="C261" s="43"/>
      <c r="D261" s="230" t="s">
        <v>186</v>
      </c>
      <c r="E261" s="43"/>
      <c r="F261" s="231" t="s">
        <v>2351</v>
      </c>
      <c r="G261" s="43"/>
      <c r="H261" s="43"/>
      <c r="I261" s="232"/>
      <c r="J261" s="43"/>
      <c r="K261" s="43"/>
      <c r="L261" s="47"/>
      <c r="M261" s="233"/>
      <c r="N261" s="23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186</v>
      </c>
      <c r="AU261" s="20" t="s">
        <v>82</v>
      </c>
    </row>
    <row r="262" s="2" customFormat="1" ht="16.5" customHeight="1">
      <c r="A262" s="41"/>
      <c r="B262" s="42"/>
      <c r="C262" s="217" t="s">
        <v>568</v>
      </c>
      <c r="D262" s="217" t="s">
        <v>179</v>
      </c>
      <c r="E262" s="218" t="s">
        <v>2352</v>
      </c>
      <c r="F262" s="219" t="s">
        <v>2353</v>
      </c>
      <c r="G262" s="220" t="s">
        <v>195</v>
      </c>
      <c r="H262" s="221">
        <v>2</v>
      </c>
      <c r="I262" s="222"/>
      <c r="J262" s="223">
        <f>ROUND(I262*H262,2)</f>
        <v>0</v>
      </c>
      <c r="K262" s="219" t="s">
        <v>183</v>
      </c>
      <c r="L262" s="47"/>
      <c r="M262" s="224" t="s">
        <v>19</v>
      </c>
      <c r="N262" s="225" t="s">
        <v>43</v>
      </c>
      <c r="O262" s="87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8" t="s">
        <v>184</v>
      </c>
      <c r="AT262" s="228" t="s">
        <v>179</v>
      </c>
      <c r="AU262" s="228" t="s">
        <v>82</v>
      </c>
      <c r="AY262" s="20" t="s">
        <v>177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20" t="s">
        <v>80</v>
      </c>
      <c r="BK262" s="229">
        <f>ROUND(I262*H262,2)</f>
        <v>0</v>
      </c>
      <c r="BL262" s="20" t="s">
        <v>184</v>
      </c>
      <c r="BM262" s="228" t="s">
        <v>576</v>
      </c>
    </row>
    <row r="263" s="2" customFormat="1">
      <c r="A263" s="41"/>
      <c r="B263" s="42"/>
      <c r="C263" s="43"/>
      <c r="D263" s="230" t="s">
        <v>186</v>
      </c>
      <c r="E263" s="43"/>
      <c r="F263" s="231" t="s">
        <v>2354</v>
      </c>
      <c r="G263" s="43"/>
      <c r="H263" s="43"/>
      <c r="I263" s="232"/>
      <c r="J263" s="43"/>
      <c r="K263" s="43"/>
      <c r="L263" s="47"/>
      <c r="M263" s="233"/>
      <c r="N263" s="23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186</v>
      </c>
      <c r="AU263" s="20" t="s">
        <v>82</v>
      </c>
    </row>
    <row r="264" s="2" customFormat="1" ht="16.5" customHeight="1">
      <c r="A264" s="41"/>
      <c r="B264" s="42"/>
      <c r="C264" s="217" t="s">
        <v>573</v>
      </c>
      <c r="D264" s="217" t="s">
        <v>179</v>
      </c>
      <c r="E264" s="218" t="s">
        <v>2355</v>
      </c>
      <c r="F264" s="219" t="s">
        <v>2356</v>
      </c>
      <c r="G264" s="220" t="s">
        <v>195</v>
      </c>
      <c r="H264" s="221">
        <v>2</v>
      </c>
      <c r="I264" s="222"/>
      <c r="J264" s="223">
        <f>ROUND(I264*H264,2)</f>
        <v>0</v>
      </c>
      <c r="K264" s="219" t="s">
        <v>183</v>
      </c>
      <c r="L264" s="47"/>
      <c r="M264" s="224" t="s">
        <v>19</v>
      </c>
      <c r="N264" s="225" t="s">
        <v>43</v>
      </c>
      <c r="O264" s="87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8" t="s">
        <v>184</v>
      </c>
      <c r="AT264" s="228" t="s">
        <v>179</v>
      </c>
      <c r="AU264" s="228" t="s">
        <v>82</v>
      </c>
      <c r="AY264" s="20" t="s">
        <v>177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20" t="s">
        <v>80</v>
      </c>
      <c r="BK264" s="229">
        <f>ROUND(I264*H264,2)</f>
        <v>0</v>
      </c>
      <c r="BL264" s="20" t="s">
        <v>184</v>
      </c>
      <c r="BM264" s="228" t="s">
        <v>579</v>
      </c>
    </row>
    <row r="265" s="2" customFormat="1">
      <c r="A265" s="41"/>
      <c r="B265" s="42"/>
      <c r="C265" s="43"/>
      <c r="D265" s="230" t="s">
        <v>186</v>
      </c>
      <c r="E265" s="43"/>
      <c r="F265" s="231" t="s">
        <v>2357</v>
      </c>
      <c r="G265" s="43"/>
      <c r="H265" s="43"/>
      <c r="I265" s="232"/>
      <c r="J265" s="43"/>
      <c r="K265" s="43"/>
      <c r="L265" s="47"/>
      <c r="M265" s="233"/>
      <c r="N265" s="23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186</v>
      </c>
      <c r="AU265" s="20" t="s">
        <v>82</v>
      </c>
    </row>
    <row r="266" s="2" customFormat="1" ht="16.5" customHeight="1">
      <c r="A266" s="41"/>
      <c r="B266" s="42"/>
      <c r="C266" s="217" t="s">
        <v>366</v>
      </c>
      <c r="D266" s="217" t="s">
        <v>179</v>
      </c>
      <c r="E266" s="218" t="s">
        <v>2358</v>
      </c>
      <c r="F266" s="219" t="s">
        <v>2359</v>
      </c>
      <c r="G266" s="220" t="s">
        <v>195</v>
      </c>
      <c r="H266" s="221">
        <v>2</v>
      </c>
      <c r="I266" s="222"/>
      <c r="J266" s="223">
        <f>ROUND(I266*H266,2)</f>
        <v>0</v>
      </c>
      <c r="K266" s="219" t="s">
        <v>183</v>
      </c>
      <c r="L266" s="47"/>
      <c r="M266" s="224" t="s">
        <v>19</v>
      </c>
      <c r="N266" s="225" t="s">
        <v>43</v>
      </c>
      <c r="O266" s="87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8" t="s">
        <v>184</v>
      </c>
      <c r="AT266" s="228" t="s">
        <v>179</v>
      </c>
      <c r="AU266" s="228" t="s">
        <v>82</v>
      </c>
      <c r="AY266" s="20" t="s">
        <v>177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20" t="s">
        <v>80</v>
      </c>
      <c r="BK266" s="229">
        <f>ROUND(I266*H266,2)</f>
        <v>0</v>
      </c>
      <c r="BL266" s="20" t="s">
        <v>184</v>
      </c>
      <c r="BM266" s="228" t="s">
        <v>583</v>
      </c>
    </row>
    <row r="267" s="2" customFormat="1">
      <c r="A267" s="41"/>
      <c r="B267" s="42"/>
      <c r="C267" s="43"/>
      <c r="D267" s="230" t="s">
        <v>186</v>
      </c>
      <c r="E267" s="43"/>
      <c r="F267" s="231" t="s">
        <v>2360</v>
      </c>
      <c r="G267" s="43"/>
      <c r="H267" s="43"/>
      <c r="I267" s="232"/>
      <c r="J267" s="43"/>
      <c r="K267" s="43"/>
      <c r="L267" s="47"/>
      <c r="M267" s="233"/>
      <c r="N267" s="23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186</v>
      </c>
      <c r="AU267" s="20" t="s">
        <v>82</v>
      </c>
    </row>
    <row r="268" s="2" customFormat="1" ht="16.5" customHeight="1">
      <c r="A268" s="41"/>
      <c r="B268" s="42"/>
      <c r="C268" s="217" t="s">
        <v>580</v>
      </c>
      <c r="D268" s="217" t="s">
        <v>179</v>
      </c>
      <c r="E268" s="218" t="s">
        <v>2275</v>
      </c>
      <c r="F268" s="219" t="s">
        <v>2276</v>
      </c>
      <c r="G268" s="220" t="s">
        <v>345</v>
      </c>
      <c r="H268" s="221">
        <v>140</v>
      </c>
      <c r="I268" s="222"/>
      <c r="J268" s="223">
        <f>ROUND(I268*H268,2)</f>
        <v>0</v>
      </c>
      <c r="K268" s="219" t="s">
        <v>183</v>
      </c>
      <c r="L268" s="47"/>
      <c r="M268" s="224" t="s">
        <v>19</v>
      </c>
      <c r="N268" s="225" t="s">
        <v>43</v>
      </c>
      <c r="O268" s="87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8" t="s">
        <v>184</v>
      </c>
      <c r="AT268" s="228" t="s">
        <v>179</v>
      </c>
      <c r="AU268" s="228" t="s">
        <v>82</v>
      </c>
      <c r="AY268" s="20" t="s">
        <v>177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20" t="s">
        <v>80</v>
      </c>
      <c r="BK268" s="229">
        <f>ROUND(I268*H268,2)</f>
        <v>0</v>
      </c>
      <c r="BL268" s="20" t="s">
        <v>184</v>
      </c>
      <c r="BM268" s="228" t="s">
        <v>587</v>
      </c>
    </row>
    <row r="269" s="2" customFormat="1">
      <c r="A269" s="41"/>
      <c r="B269" s="42"/>
      <c r="C269" s="43"/>
      <c r="D269" s="230" t="s">
        <v>186</v>
      </c>
      <c r="E269" s="43"/>
      <c r="F269" s="231" t="s">
        <v>2277</v>
      </c>
      <c r="G269" s="43"/>
      <c r="H269" s="43"/>
      <c r="I269" s="232"/>
      <c r="J269" s="43"/>
      <c r="K269" s="43"/>
      <c r="L269" s="47"/>
      <c r="M269" s="233"/>
      <c r="N269" s="23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186</v>
      </c>
      <c r="AU269" s="20" t="s">
        <v>82</v>
      </c>
    </row>
    <row r="270" s="2" customFormat="1" ht="16.5" customHeight="1">
      <c r="A270" s="41"/>
      <c r="B270" s="42"/>
      <c r="C270" s="217" t="s">
        <v>372</v>
      </c>
      <c r="D270" s="217" t="s">
        <v>179</v>
      </c>
      <c r="E270" s="218" t="s">
        <v>2327</v>
      </c>
      <c r="F270" s="219" t="s">
        <v>2328</v>
      </c>
      <c r="G270" s="220" t="s">
        <v>345</v>
      </c>
      <c r="H270" s="221">
        <v>160</v>
      </c>
      <c r="I270" s="222"/>
      <c r="J270" s="223">
        <f>ROUND(I270*H270,2)</f>
        <v>0</v>
      </c>
      <c r="K270" s="219" t="s">
        <v>183</v>
      </c>
      <c r="L270" s="47"/>
      <c r="M270" s="224" t="s">
        <v>19</v>
      </c>
      <c r="N270" s="225" t="s">
        <v>43</v>
      </c>
      <c r="O270" s="87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8" t="s">
        <v>184</v>
      </c>
      <c r="AT270" s="228" t="s">
        <v>179</v>
      </c>
      <c r="AU270" s="228" t="s">
        <v>82</v>
      </c>
      <c r="AY270" s="20" t="s">
        <v>177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20" t="s">
        <v>80</v>
      </c>
      <c r="BK270" s="229">
        <f>ROUND(I270*H270,2)</f>
        <v>0</v>
      </c>
      <c r="BL270" s="20" t="s">
        <v>184</v>
      </c>
      <c r="BM270" s="228" t="s">
        <v>592</v>
      </c>
    </row>
    <row r="271" s="2" customFormat="1">
      <c r="A271" s="41"/>
      <c r="B271" s="42"/>
      <c r="C271" s="43"/>
      <c r="D271" s="230" t="s">
        <v>186</v>
      </c>
      <c r="E271" s="43"/>
      <c r="F271" s="231" t="s">
        <v>2329</v>
      </c>
      <c r="G271" s="43"/>
      <c r="H271" s="43"/>
      <c r="I271" s="232"/>
      <c r="J271" s="43"/>
      <c r="K271" s="43"/>
      <c r="L271" s="47"/>
      <c r="M271" s="233"/>
      <c r="N271" s="23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186</v>
      </c>
      <c r="AU271" s="20" t="s">
        <v>82</v>
      </c>
    </row>
    <row r="272" s="2" customFormat="1" ht="21.75" customHeight="1">
      <c r="A272" s="41"/>
      <c r="B272" s="42"/>
      <c r="C272" s="217" t="s">
        <v>589</v>
      </c>
      <c r="D272" s="217" t="s">
        <v>179</v>
      </c>
      <c r="E272" s="218" t="s">
        <v>2318</v>
      </c>
      <c r="F272" s="219" t="s">
        <v>2319</v>
      </c>
      <c r="G272" s="220" t="s">
        <v>345</v>
      </c>
      <c r="H272" s="221">
        <v>160</v>
      </c>
      <c r="I272" s="222"/>
      <c r="J272" s="223">
        <f>ROUND(I272*H272,2)</f>
        <v>0</v>
      </c>
      <c r="K272" s="219" t="s">
        <v>183</v>
      </c>
      <c r="L272" s="47"/>
      <c r="M272" s="224" t="s">
        <v>19</v>
      </c>
      <c r="N272" s="225" t="s">
        <v>43</v>
      </c>
      <c r="O272" s="87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8" t="s">
        <v>184</v>
      </c>
      <c r="AT272" s="228" t="s">
        <v>179</v>
      </c>
      <c r="AU272" s="228" t="s">
        <v>82</v>
      </c>
      <c r="AY272" s="20" t="s">
        <v>177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20" t="s">
        <v>80</v>
      </c>
      <c r="BK272" s="229">
        <f>ROUND(I272*H272,2)</f>
        <v>0</v>
      </c>
      <c r="BL272" s="20" t="s">
        <v>184</v>
      </c>
      <c r="BM272" s="228" t="s">
        <v>991</v>
      </c>
    </row>
    <row r="273" s="2" customFormat="1">
      <c r="A273" s="41"/>
      <c r="B273" s="42"/>
      <c r="C273" s="43"/>
      <c r="D273" s="230" t="s">
        <v>186</v>
      </c>
      <c r="E273" s="43"/>
      <c r="F273" s="231" t="s">
        <v>2320</v>
      </c>
      <c r="G273" s="43"/>
      <c r="H273" s="43"/>
      <c r="I273" s="232"/>
      <c r="J273" s="43"/>
      <c r="K273" s="43"/>
      <c r="L273" s="47"/>
      <c r="M273" s="233"/>
      <c r="N273" s="23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186</v>
      </c>
      <c r="AU273" s="20" t="s">
        <v>82</v>
      </c>
    </row>
    <row r="274" s="2" customFormat="1" ht="16.5" customHeight="1">
      <c r="A274" s="41"/>
      <c r="B274" s="42"/>
      <c r="C274" s="217" t="s">
        <v>377</v>
      </c>
      <c r="D274" s="217" t="s">
        <v>179</v>
      </c>
      <c r="E274" s="218" t="s">
        <v>2261</v>
      </c>
      <c r="F274" s="219" t="s">
        <v>2262</v>
      </c>
      <c r="G274" s="220" t="s">
        <v>195</v>
      </c>
      <c r="H274" s="221">
        <v>16</v>
      </c>
      <c r="I274" s="222"/>
      <c r="J274" s="223">
        <f>ROUND(I274*H274,2)</f>
        <v>0</v>
      </c>
      <c r="K274" s="219" t="s">
        <v>183</v>
      </c>
      <c r="L274" s="47"/>
      <c r="M274" s="224" t="s">
        <v>19</v>
      </c>
      <c r="N274" s="225" t="s">
        <v>43</v>
      </c>
      <c r="O274" s="87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8" t="s">
        <v>184</v>
      </c>
      <c r="AT274" s="228" t="s">
        <v>179</v>
      </c>
      <c r="AU274" s="228" t="s">
        <v>82</v>
      </c>
      <c r="AY274" s="20" t="s">
        <v>177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20" t="s">
        <v>80</v>
      </c>
      <c r="BK274" s="229">
        <f>ROUND(I274*H274,2)</f>
        <v>0</v>
      </c>
      <c r="BL274" s="20" t="s">
        <v>184</v>
      </c>
      <c r="BM274" s="228" t="s">
        <v>1003</v>
      </c>
    </row>
    <row r="275" s="2" customFormat="1">
      <c r="A275" s="41"/>
      <c r="B275" s="42"/>
      <c r="C275" s="43"/>
      <c r="D275" s="230" t="s">
        <v>186</v>
      </c>
      <c r="E275" s="43"/>
      <c r="F275" s="231" t="s">
        <v>2263</v>
      </c>
      <c r="G275" s="43"/>
      <c r="H275" s="43"/>
      <c r="I275" s="232"/>
      <c r="J275" s="43"/>
      <c r="K275" s="43"/>
      <c r="L275" s="47"/>
      <c r="M275" s="233"/>
      <c r="N275" s="23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186</v>
      </c>
      <c r="AU275" s="20" t="s">
        <v>82</v>
      </c>
    </row>
    <row r="276" s="12" customFormat="1" ht="22.8" customHeight="1">
      <c r="A276" s="12"/>
      <c r="B276" s="201"/>
      <c r="C276" s="202"/>
      <c r="D276" s="203" t="s">
        <v>71</v>
      </c>
      <c r="E276" s="215" t="s">
        <v>2148</v>
      </c>
      <c r="F276" s="215" t="s">
        <v>2361</v>
      </c>
      <c r="G276" s="202"/>
      <c r="H276" s="202"/>
      <c r="I276" s="205"/>
      <c r="J276" s="216">
        <f>BK276</f>
        <v>0</v>
      </c>
      <c r="K276" s="202"/>
      <c r="L276" s="207"/>
      <c r="M276" s="208"/>
      <c r="N276" s="209"/>
      <c r="O276" s="209"/>
      <c r="P276" s="210">
        <f>SUM(P277:P284)</f>
        <v>0</v>
      </c>
      <c r="Q276" s="209"/>
      <c r="R276" s="210">
        <f>SUM(R277:R284)</f>
        <v>0.00015999999999999999</v>
      </c>
      <c r="S276" s="209"/>
      <c r="T276" s="211">
        <f>SUM(T277:T284)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2" t="s">
        <v>80</v>
      </c>
      <c r="AT276" s="213" t="s">
        <v>71</v>
      </c>
      <c r="AU276" s="213" t="s">
        <v>80</v>
      </c>
      <c r="AY276" s="212" t="s">
        <v>177</v>
      </c>
      <c r="BK276" s="214">
        <f>SUM(BK277:BK284)</f>
        <v>0</v>
      </c>
    </row>
    <row r="277" s="2" customFormat="1" ht="16.5" customHeight="1">
      <c r="A277" s="41"/>
      <c r="B277" s="42"/>
      <c r="C277" s="217" t="s">
        <v>598</v>
      </c>
      <c r="D277" s="217" t="s">
        <v>179</v>
      </c>
      <c r="E277" s="218" t="s">
        <v>2362</v>
      </c>
      <c r="F277" s="219" t="s">
        <v>2363</v>
      </c>
      <c r="G277" s="220" t="s">
        <v>345</v>
      </c>
      <c r="H277" s="221">
        <v>80</v>
      </c>
      <c r="I277" s="222"/>
      <c r="J277" s="223">
        <f>ROUND(I277*H277,2)</f>
        <v>0</v>
      </c>
      <c r="K277" s="219" t="s">
        <v>183</v>
      </c>
      <c r="L277" s="47"/>
      <c r="M277" s="224" t="s">
        <v>19</v>
      </c>
      <c r="N277" s="225" t="s">
        <v>43</v>
      </c>
      <c r="O277" s="87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8" t="s">
        <v>184</v>
      </c>
      <c r="AT277" s="228" t="s">
        <v>179</v>
      </c>
      <c r="AU277" s="228" t="s">
        <v>82</v>
      </c>
      <c r="AY277" s="20" t="s">
        <v>177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20" t="s">
        <v>80</v>
      </c>
      <c r="BK277" s="229">
        <f>ROUND(I277*H277,2)</f>
        <v>0</v>
      </c>
      <c r="BL277" s="20" t="s">
        <v>184</v>
      </c>
      <c r="BM277" s="228" t="s">
        <v>634</v>
      </c>
    </row>
    <row r="278" s="2" customFormat="1">
      <c r="A278" s="41"/>
      <c r="B278" s="42"/>
      <c r="C278" s="43"/>
      <c r="D278" s="230" t="s">
        <v>186</v>
      </c>
      <c r="E278" s="43"/>
      <c r="F278" s="231" t="s">
        <v>2364</v>
      </c>
      <c r="G278" s="43"/>
      <c r="H278" s="43"/>
      <c r="I278" s="232"/>
      <c r="J278" s="43"/>
      <c r="K278" s="43"/>
      <c r="L278" s="47"/>
      <c r="M278" s="233"/>
      <c r="N278" s="23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186</v>
      </c>
      <c r="AU278" s="20" t="s">
        <v>82</v>
      </c>
    </row>
    <row r="279" s="2" customFormat="1" ht="16.5" customHeight="1">
      <c r="A279" s="41"/>
      <c r="B279" s="42"/>
      <c r="C279" s="217" t="s">
        <v>381</v>
      </c>
      <c r="D279" s="217" t="s">
        <v>179</v>
      </c>
      <c r="E279" s="218" t="s">
        <v>2365</v>
      </c>
      <c r="F279" s="219" t="s">
        <v>2366</v>
      </c>
      <c r="G279" s="220" t="s">
        <v>380</v>
      </c>
      <c r="H279" s="221">
        <v>6</v>
      </c>
      <c r="I279" s="222"/>
      <c r="J279" s="223">
        <f>ROUND(I279*H279,2)</f>
        <v>0</v>
      </c>
      <c r="K279" s="219" t="s">
        <v>196</v>
      </c>
      <c r="L279" s="47"/>
      <c r="M279" s="224" t="s">
        <v>19</v>
      </c>
      <c r="N279" s="225" t="s">
        <v>43</v>
      </c>
      <c r="O279" s="87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8" t="s">
        <v>184</v>
      </c>
      <c r="AT279" s="228" t="s">
        <v>179</v>
      </c>
      <c r="AU279" s="228" t="s">
        <v>82</v>
      </c>
      <c r="AY279" s="20" t="s">
        <v>177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20" t="s">
        <v>80</v>
      </c>
      <c r="BK279" s="229">
        <f>ROUND(I279*H279,2)</f>
        <v>0</v>
      </c>
      <c r="BL279" s="20" t="s">
        <v>184</v>
      </c>
      <c r="BM279" s="228" t="s">
        <v>1029</v>
      </c>
    </row>
    <row r="280" s="2" customFormat="1">
      <c r="A280" s="41"/>
      <c r="B280" s="42"/>
      <c r="C280" s="43"/>
      <c r="D280" s="230" t="s">
        <v>186</v>
      </c>
      <c r="E280" s="43"/>
      <c r="F280" s="231" t="s">
        <v>2367</v>
      </c>
      <c r="G280" s="43"/>
      <c r="H280" s="43"/>
      <c r="I280" s="232"/>
      <c r="J280" s="43"/>
      <c r="K280" s="43"/>
      <c r="L280" s="47"/>
      <c r="M280" s="233"/>
      <c r="N280" s="23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186</v>
      </c>
      <c r="AU280" s="20" t="s">
        <v>82</v>
      </c>
    </row>
    <row r="281" s="2" customFormat="1" ht="16.5" customHeight="1">
      <c r="A281" s="41"/>
      <c r="B281" s="42"/>
      <c r="C281" s="217" t="s">
        <v>606</v>
      </c>
      <c r="D281" s="217" t="s">
        <v>179</v>
      </c>
      <c r="E281" s="218" t="s">
        <v>2368</v>
      </c>
      <c r="F281" s="219" t="s">
        <v>2369</v>
      </c>
      <c r="G281" s="220" t="s">
        <v>380</v>
      </c>
      <c r="H281" s="221">
        <v>15</v>
      </c>
      <c r="I281" s="222"/>
      <c r="J281" s="223">
        <f>ROUND(I281*H281,2)</f>
        <v>0</v>
      </c>
      <c r="K281" s="219" t="s">
        <v>196</v>
      </c>
      <c r="L281" s="47"/>
      <c r="M281" s="224" t="s">
        <v>19</v>
      </c>
      <c r="N281" s="225" t="s">
        <v>43</v>
      </c>
      <c r="O281" s="87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8" t="s">
        <v>184</v>
      </c>
      <c r="AT281" s="228" t="s">
        <v>179</v>
      </c>
      <c r="AU281" s="228" t="s">
        <v>82</v>
      </c>
      <c r="AY281" s="20" t="s">
        <v>177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20" t="s">
        <v>80</v>
      </c>
      <c r="BK281" s="229">
        <f>ROUND(I281*H281,2)</f>
        <v>0</v>
      </c>
      <c r="BL281" s="20" t="s">
        <v>184</v>
      </c>
      <c r="BM281" s="228" t="s">
        <v>1039</v>
      </c>
    </row>
    <row r="282" s="2" customFormat="1">
      <c r="A282" s="41"/>
      <c r="B282" s="42"/>
      <c r="C282" s="43"/>
      <c r="D282" s="230" t="s">
        <v>186</v>
      </c>
      <c r="E282" s="43"/>
      <c r="F282" s="231" t="s">
        <v>2369</v>
      </c>
      <c r="G282" s="43"/>
      <c r="H282" s="43"/>
      <c r="I282" s="232"/>
      <c r="J282" s="43"/>
      <c r="K282" s="43"/>
      <c r="L282" s="47"/>
      <c r="M282" s="233"/>
      <c r="N282" s="23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186</v>
      </c>
      <c r="AU282" s="20" t="s">
        <v>82</v>
      </c>
    </row>
    <row r="283" s="2" customFormat="1" ht="21.75" customHeight="1">
      <c r="A283" s="41"/>
      <c r="B283" s="42"/>
      <c r="C283" s="217" t="s">
        <v>385</v>
      </c>
      <c r="D283" s="217" t="s">
        <v>179</v>
      </c>
      <c r="E283" s="218" t="s">
        <v>2370</v>
      </c>
      <c r="F283" s="219" t="s">
        <v>2371</v>
      </c>
      <c r="G283" s="220" t="s">
        <v>195</v>
      </c>
      <c r="H283" s="221">
        <v>80</v>
      </c>
      <c r="I283" s="222"/>
      <c r="J283" s="223">
        <f>ROUND(I283*H283,2)</f>
        <v>0</v>
      </c>
      <c r="K283" s="219" t="s">
        <v>183</v>
      </c>
      <c r="L283" s="47"/>
      <c r="M283" s="224" t="s">
        <v>19</v>
      </c>
      <c r="N283" s="225" t="s">
        <v>43</v>
      </c>
      <c r="O283" s="87"/>
      <c r="P283" s="226">
        <f>O283*H283</f>
        <v>0</v>
      </c>
      <c r="Q283" s="226">
        <v>1.9999999999999999E-06</v>
      </c>
      <c r="R283" s="226">
        <f>Q283*H283</f>
        <v>0.00015999999999999999</v>
      </c>
      <c r="S283" s="226">
        <v>0</v>
      </c>
      <c r="T283" s="22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8" t="s">
        <v>184</v>
      </c>
      <c r="AT283" s="228" t="s">
        <v>179</v>
      </c>
      <c r="AU283" s="228" t="s">
        <v>82</v>
      </c>
      <c r="AY283" s="20" t="s">
        <v>177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20" t="s">
        <v>80</v>
      </c>
      <c r="BK283" s="229">
        <f>ROUND(I283*H283,2)</f>
        <v>0</v>
      </c>
      <c r="BL283" s="20" t="s">
        <v>184</v>
      </c>
      <c r="BM283" s="228" t="s">
        <v>644</v>
      </c>
    </row>
    <row r="284" s="2" customFormat="1">
      <c r="A284" s="41"/>
      <c r="B284" s="42"/>
      <c r="C284" s="43"/>
      <c r="D284" s="230" t="s">
        <v>186</v>
      </c>
      <c r="E284" s="43"/>
      <c r="F284" s="231" t="s">
        <v>2372</v>
      </c>
      <c r="G284" s="43"/>
      <c r="H284" s="43"/>
      <c r="I284" s="232"/>
      <c r="J284" s="43"/>
      <c r="K284" s="43"/>
      <c r="L284" s="47"/>
      <c r="M284" s="233"/>
      <c r="N284" s="23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186</v>
      </c>
      <c r="AU284" s="20" t="s">
        <v>82</v>
      </c>
    </row>
    <row r="285" s="12" customFormat="1" ht="22.8" customHeight="1">
      <c r="A285" s="12"/>
      <c r="B285" s="201"/>
      <c r="C285" s="202"/>
      <c r="D285" s="203" t="s">
        <v>71</v>
      </c>
      <c r="E285" s="215" t="s">
        <v>2160</v>
      </c>
      <c r="F285" s="215" t="s">
        <v>2373</v>
      </c>
      <c r="G285" s="202"/>
      <c r="H285" s="202"/>
      <c r="I285" s="205"/>
      <c r="J285" s="216">
        <f>BK285</f>
        <v>0</v>
      </c>
      <c r="K285" s="202"/>
      <c r="L285" s="207"/>
      <c r="M285" s="208"/>
      <c r="N285" s="209"/>
      <c r="O285" s="209"/>
      <c r="P285" s="210">
        <f>SUM(P286:P301)</f>
        <v>0</v>
      </c>
      <c r="Q285" s="209"/>
      <c r="R285" s="210">
        <f>SUM(R286:R301)</f>
        <v>0</v>
      </c>
      <c r="S285" s="209"/>
      <c r="T285" s="211">
        <f>SUM(T286:T301)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2" t="s">
        <v>80</v>
      </c>
      <c r="AT285" s="213" t="s">
        <v>71</v>
      </c>
      <c r="AU285" s="213" t="s">
        <v>80</v>
      </c>
      <c r="AY285" s="212" t="s">
        <v>177</v>
      </c>
      <c r="BK285" s="214">
        <f>SUM(BK286:BK301)</f>
        <v>0</v>
      </c>
    </row>
    <row r="286" s="2" customFormat="1" ht="16.5" customHeight="1">
      <c r="A286" s="41"/>
      <c r="B286" s="42"/>
      <c r="C286" s="217" t="s">
        <v>614</v>
      </c>
      <c r="D286" s="217" t="s">
        <v>179</v>
      </c>
      <c r="E286" s="218" t="s">
        <v>2374</v>
      </c>
      <c r="F286" s="219" t="s">
        <v>2375</v>
      </c>
      <c r="G286" s="220" t="s">
        <v>380</v>
      </c>
      <c r="H286" s="221">
        <v>42</v>
      </c>
      <c r="I286" s="222"/>
      <c r="J286" s="223">
        <f>ROUND(I286*H286,2)</f>
        <v>0</v>
      </c>
      <c r="K286" s="219" t="s">
        <v>196</v>
      </c>
      <c r="L286" s="47"/>
      <c r="M286" s="224" t="s">
        <v>19</v>
      </c>
      <c r="N286" s="225" t="s">
        <v>43</v>
      </c>
      <c r="O286" s="87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8" t="s">
        <v>184</v>
      </c>
      <c r="AT286" s="228" t="s">
        <v>179</v>
      </c>
      <c r="AU286" s="228" t="s">
        <v>82</v>
      </c>
      <c r="AY286" s="20" t="s">
        <v>177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20" t="s">
        <v>80</v>
      </c>
      <c r="BK286" s="229">
        <f>ROUND(I286*H286,2)</f>
        <v>0</v>
      </c>
      <c r="BL286" s="20" t="s">
        <v>184</v>
      </c>
      <c r="BM286" s="228" t="s">
        <v>1061</v>
      </c>
    </row>
    <row r="287" s="2" customFormat="1">
      <c r="A287" s="41"/>
      <c r="B287" s="42"/>
      <c r="C287" s="43"/>
      <c r="D287" s="230" t="s">
        <v>186</v>
      </c>
      <c r="E287" s="43"/>
      <c r="F287" s="231" t="s">
        <v>2375</v>
      </c>
      <c r="G287" s="43"/>
      <c r="H287" s="43"/>
      <c r="I287" s="232"/>
      <c r="J287" s="43"/>
      <c r="K287" s="43"/>
      <c r="L287" s="47"/>
      <c r="M287" s="233"/>
      <c r="N287" s="23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186</v>
      </c>
      <c r="AU287" s="20" t="s">
        <v>82</v>
      </c>
    </row>
    <row r="288" s="2" customFormat="1" ht="16.5" customHeight="1">
      <c r="A288" s="41"/>
      <c r="B288" s="42"/>
      <c r="C288" s="217" t="s">
        <v>389</v>
      </c>
      <c r="D288" s="217" t="s">
        <v>179</v>
      </c>
      <c r="E288" s="218" t="s">
        <v>2376</v>
      </c>
      <c r="F288" s="219" t="s">
        <v>2377</v>
      </c>
      <c r="G288" s="220" t="s">
        <v>380</v>
      </c>
      <c r="H288" s="221">
        <v>8</v>
      </c>
      <c r="I288" s="222"/>
      <c r="J288" s="223">
        <f>ROUND(I288*H288,2)</f>
        <v>0</v>
      </c>
      <c r="K288" s="219" t="s">
        <v>196</v>
      </c>
      <c r="L288" s="47"/>
      <c r="M288" s="224" t="s">
        <v>19</v>
      </c>
      <c r="N288" s="225" t="s">
        <v>43</v>
      </c>
      <c r="O288" s="87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8" t="s">
        <v>184</v>
      </c>
      <c r="AT288" s="228" t="s">
        <v>179</v>
      </c>
      <c r="AU288" s="228" t="s">
        <v>82</v>
      </c>
      <c r="AY288" s="20" t="s">
        <v>177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20" t="s">
        <v>80</v>
      </c>
      <c r="BK288" s="229">
        <f>ROUND(I288*H288,2)</f>
        <v>0</v>
      </c>
      <c r="BL288" s="20" t="s">
        <v>184</v>
      </c>
      <c r="BM288" s="228" t="s">
        <v>1077</v>
      </c>
    </row>
    <row r="289" s="2" customFormat="1">
      <c r="A289" s="41"/>
      <c r="B289" s="42"/>
      <c r="C289" s="43"/>
      <c r="D289" s="230" t="s">
        <v>186</v>
      </c>
      <c r="E289" s="43"/>
      <c r="F289" s="231" t="s">
        <v>2377</v>
      </c>
      <c r="G289" s="43"/>
      <c r="H289" s="43"/>
      <c r="I289" s="232"/>
      <c r="J289" s="43"/>
      <c r="K289" s="43"/>
      <c r="L289" s="47"/>
      <c r="M289" s="233"/>
      <c r="N289" s="23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186</v>
      </c>
      <c r="AU289" s="20" t="s">
        <v>82</v>
      </c>
    </row>
    <row r="290" s="2" customFormat="1" ht="16.5" customHeight="1">
      <c r="A290" s="41"/>
      <c r="B290" s="42"/>
      <c r="C290" s="217" t="s">
        <v>622</v>
      </c>
      <c r="D290" s="217" t="s">
        <v>179</v>
      </c>
      <c r="E290" s="218" t="s">
        <v>2378</v>
      </c>
      <c r="F290" s="219" t="s">
        <v>2379</v>
      </c>
      <c r="G290" s="220" t="s">
        <v>380</v>
      </c>
      <c r="H290" s="221">
        <v>84</v>
      </c>
      <c r="I290" s="222"/>
      <c r="J290" s="223">
        <f>ROUND(I290*H290,2)</f>
        <v>0</v>
      </c>
      <c r="K290" s="219" t="s">
        <v>196</v>
      </c>
      <c r="L290" s="47"/>
      <c r="M290" s="224" t="s">
        <v>19</v>
      </c>
      <c r="N290" s="225" t="s">
        <v>43</v>
      </c>
      <c r="O290" s="87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8" t="s">
        <v>184</v>
      </c>
      <c r="AT290" s="228" t="s">
        <v>179</v>
      </c>
      <c r="AU290" s="228" t="s">
        <v>82</v>
      </c>
      <c r="AY290" s="20" t="s">
        <v>177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20" t="s">
        <v>80</v>
      </c>
      <c r="BK290" s="229">
        <f>ROUND(I290*H290,2)</f>
        <v>0</v>
      </c>
      <c r="BL290" s="20" t="s">
        <v>184</v>
      </c>
      <c r="BM290" s="228" t="s">
        <v>1089</v>
      </c>
    </row>
    <row r="291" s="2" customFormat="1">
      <c r="A291" s="41"/>
      <c r="B291" s="42"/>
      <c r="C291" s="43"/>
      <c r="D291" s="230" t="s">
        <v>186</v>
      </c>
      <c r="E291" s="43"/>
      <c r="F291" s="231" t="s">
        <v>2379</v>
      </c>
      <c r="G291" s="43"/>
      <c r="H291" s="43"/>
      <c r="I291" s="232"/>
      <c r="J291" s="43"/>
      <c r="K291" s="43"/>
      <c r="L291" s="47"/>
      <c r="M291" s="233"/>
      <c r="N291" s="23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186</v>
      </c>
      <c r="AU291" s="20" t="s">
        <v>82</v>
      </c>
    </row>
    <row r="292" s="2" customFormat="1" ht="16.5" customHeight="1">
      <c r="A292" s="41"/>
      <c r="B292" s="42"/>
      <c r="C292" s="217" t="s">
        <v>395</v>
      </c>
      <c r="D292" s="217" t="s">
        <v>179</v>
      </c>
      <c r="E292" s="218" t="s">
        <v>2380</v>
      </c>
      <c r="F292" s="219" t="s">
        <v>2381</v>
      </c>
      <c r="G292" s="220" t="s">
        <v>380</v>
      </c>
      <c r="H292" s="221">
        <v>3</v>
      </c>
      <c r="I292" s="222"/>
      <c r="J292" s="223">
        <f>ROUND(I292*H292,2)</f>
        <v>0</v>
      </c>
      <c r="K292" s="219" t="s">
        <v>196</v>
      </c>
      <c r="L292" s="47"/>
      <c r="M292" s="224" t="s">
        <v>19</v>
      </c>
      <c r="N292" s="225" t="s">
        <v>43</v>
      </c>
      <c r="O292" s="87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8" t="s">
        <v>184</v>
      </c>
      <c r="AT292" s="228" t="s">
        <v>179</v>
      </c>
      <c r="AU292" s="228" t="s">
        <v>82</v>
      </c>
      <c r="AY292" s="20" t="s">
        <v>177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20" t="s">
        <v>80</v>
      </c>
      <c r="BK292" s="229">
        <f>ROUND(I292*H292,2)</f>
        <v>0</v>
      </c>
      <c r="BL292" s="20" t="s">
        <v>184</v>
      </c>
      <c r="BM292" s="228" t="s">
        <v>1101</v>
      </c>
    </row>
    <row r="293" s="2" customFormat="1">
      <c r="A293" s="41"/>
      <c r="B293" s="42"/>
      <c r="C293" s="43"/>
      <c r="D293" s="230" t="s">
        <v>186</v>
      </c>
      <c r="E293" s="43"/>
      <c r="F293" s="231" t="s">
        <v>2381</v>
      </c>
      <c r="G293" s="43"/>
      <c r="H293" s="43"/>
      <c r="I293" s="232"/>
      <c r="J293" s="43"/>
      <c r="K293" s="43"/>
      <c r="L293" s="47"/>
      <c r="M293" s="233"/>
      <c r="N293" s="23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186</v>
      </c>
      <c r="AU293" s="20" t="s">
        <v>82</v>
      </c>
    </row>
    <row r="294" s="2" customFormat="1" ht="16.5" customHeight="1">
      <c r="A294" s="41"/>
      <c r="B294" s="42"/>
      <c r="C294" s="217" t="s">
        <v>631</v>
      </c>
      <c r="D294" s="217" t="s">
        <v>179</v>
      </c>
      <c r="E294" s="218" t="s">
        <v>2382</v>
      </c>
      <c r="F294" s="219" t="s">
        <v>2383</v>
      </c>
      <c r="G294" s="220" t="s">
        <v>195</v>
      </c>
      <c r="H294" s="221">
        <v>1</v>
      </c>
      <c r="I294" s="222"/>
      <c r="J294" s="223">
        <f>ROUND(I294*H294,2)</f>
        <v>0</v>
      </c>
      <c r="K294" s="219" t="s">
        <v>183</v>
      </c>
      <c r="L294" s="47"/>
      <c r="M294" s="224" t="s">
        <v>19</v>
      </c>
      <c r="N294" s="225" t="s">
        <v>43</v>
      </c>
      <c r="O294" s="87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8" t="s">
        <v>184</v>
      </c>
      <c r="AT294" s="228" t="s">
        <v>179</v>
      </c>
      <c r="AU294" s="228" t="s">
        <v>82</v>
      </c>
      <c r="AY294" s="20" t="s">
        <v>177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20" t="s">
        <v>80</v>
      </c>
      <c r="BK294" s="229">
        <f>ROUND(I294*H294,2)</f>
        <v>0</v>
      </c>
      <c r="BL294" s="20" t="s">
        <v>184</v>
      </c>
      <c r="BM294" s="228" t="s">
        <v>1113</v>
      </c>
    </row>
    <row r="295" s="2" customFormat="1">
      <c r="A295" s="41"/>
      <c r="B295" s="42"/>
      <c r="C295" s="43"/>
      <c r="D295" s="230" t="s">
        <v>186</v>
      </c>
      <c r="E295" s="43"/>
      <c r="F295" s="231" t="s">
        <v>2384</v>
      </c>
      <c r="G295" s="43"/>
      <c r="H295" s="43"/>
      <c r="I295" s="232"/>
      <c r="J295" s="43"/>
      <c r="K295" s="43"/>
      <c r="L295" s="47"/>
      <c r="M295" s="233"/>
      <c r="N295" s="23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186</v>
      </c>
      <c r="AU295" s="20" t="s">
        <v>82</v>
      </c>
    </row>
    <row r="296" s="2" customFormat="1" ht="16.5" customHeight="1">
      <c r="A296" s="41"/>
      <c r="B296" s="42"/>
      <c r="C296" s="217" t="s">
        <v>400</v>
      </c>
      <c r="D296" s="217" t="s">
        <v>179</v>
      </c>
      <c r="E296" s="218" t="s">
        <v>2385</v>
      </c>
      <c r="F296" s="219" t="s">
        <v>2386</v>
      </c>
      <c r="G296" s="220" t="s">
        <v>380</v>
      </c>
      <c r="H296" s="221">
        <v>2.5</v>
      </c>
      <c r="I296" s="222"/>
      <c r="J296" s="223">
        <f>ROUND(I296*H296,2)</f>
        <v>0</v>
      </c>
      <c r="K296" s="219" t="s">
        <v>196</v>
      </c>
      <c r="L296" s="47"/>
      <c r="M296" s="224" t="s">
        <v>19</v>
      </c>
      <c r="N296" s="225" t="s">
        <v>43</v>
      </c>
      <c r="O296" s="87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8" t="s">
        <v>184</v>
      </c>
      <c r="AT296" s="228" t="s">
        <v>179</v>
      </c>
      <c r="AU296" s="228" t="s">
        <v>82</v>
      </c>
      <c r="AY296" s="20" t="s">
        <v>177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20" t="s">
        <v>80</v>
      </c>
      <c r="BK296" s="229">
        <f>ROUND(I296*H296,2)</f>
        <v>0</v>
      </c>
      <c r="BL296" s="20" t="s">
        <v>184</v>
      </c>
      <c r="BM296" s="228" t="s">
        <v>1122</v>
      </c>
    </row>
    <row r="297" s="2" customFormat="1">
      <c r="A297" s="41"/>
      <c r="B297" s="42"/>
      <c r="C297" s="43"/>
      <c r="D297" s="230" t="s">
        <v>186</v>
      </c>
      <c r="E297" s="43"/>
      <c r="F297" s="231" t="s">
        <v>2386</v>
      </c>
      <c r="G297" s="43"/>
      <c r="H297" s="43"/>
      <c r="I297" s="232"/>
      <c r="J297" s="43"/>
      <c r="K297" s="43"/>
      <c r="L297" s="47"/>
      <c r="M297" s="233"/>
      <c r="N297" s="23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186</v>
      </c>
      <c r="AU297" s="20" t="s">
        <v>82</v>
      </c>
    </row>
    <row r="298" s="2" customFormat="1" ht="16.5" customHeight="1">
      <c r="A298" s="41"/>
      <c r="B298" s="42"/>
      <c r="C298" s="217" t="s">
        <v>641</v>
      </c>
      <c r="D298" s="217" t="s">
        <v>179</v>
      </c>
      <c r="E298" s="218" t="s">
        <v>2387</v>
      </c>
      <c r="F298" s="219" t="s">
        <v>2388</v>
      </c>
      <c r="G298" s="220" t="s">
        <v>195</v>
      </c>
      <c r="H298" s="221">
        <v>2</v>
      </c>
      <c r="I298" s="222"/>
      <c r="J298" s="223">
        <f>ROUND(I298*H298,2)</f>
        <v>0</v>
      </c>
      <c r="K298" s="219" t="s">
        <v>183</v>
      </c>
      <c r="L298" s="47"/>
      <c r="M298" s="224" t="s">
        <v>19</v>
      </c>
      <c r="N298" s="225" t="s">
        <v>43</v>
      </c>
      <c r="O298" s="87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8" t="s">
        <v>184</v>
      </c>
      <c r="AT298" s="228" t="s">
        <v>179</v>
      </c>
      <c r="AU298" s="228" t="s">
        <v>82</v>
      </c>
      <c r="AY298" s="20" t="s">
        <v>177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20" t="s">
        <v>80</v>
      </c>
      <c r="BK298" s="229">
        <f>ROUND(I298*H298,2)</f>
        <v>0</v>
      </c>
      <c r="BL298" s="20" t="s">
        <v>184</v>
      </c>
      <c r="BM298" s="228" t="s">
        <v>1131</v>
      </c>
    </row>
    <row r="299" s="2" customFormat="1">
      <c r="A299" s="41"/>
      <c r="B299" s="42"/>
      <c r="C299" s="43"/>
      <c r="D299" s="230" t="s">
        <v>186</v>
      </c>
      <c r="E299" s="43"/>
      <c r="F299" s="231" t="s">
        <v>2389</v>
      </c>
      <c r="G299" s="43"/>
      <c r="H299" s="43"/>
      <c r="I299" s="232"/>
      <c r="J299" s="43"/>
      <c r="K299" s="43"/>
      <c r="L299" s="47"/>
      <c r="M299" s="233"/>
      <c r="N299" s="234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186</v>
      </c>
      <c r="AU299" s="20" t="s">
        <v>82</v>
      </c>
    </row>
    <row r="300" s="2" customFormat="1">
      <c r="A300" s="41"/>
      <c r="B300" s="42"/>
      <c r="C300" s="217" t="s">
        <v>405</v>
      </c>
      <c r="D300" s="217" t="s">
        <v>179</v>
      </c>
      <c r="E300" s="218" t="s">
        <v>2390</v>
      </c>
      <c r="F300" s="219" t="s">
        <v>2391</v>
      </c>
      <c r="G300" s="220" t="s">
        <v>380</v>
      </c>
      <c r="H300" s="221">
        <v>24</v>
      </c>
      <c r="I300" s="222"/>
      <c r="J300" s="223">
        <f>ROUND(I300*H300,2)</f>
        <v>0</v>
      </c>
      <c r="K300" s="219" t="s">
        <v>196</v>
      </c>
      <c r="L300" s="47"/>
      <c r="M300" s="224" t="s">
        <v>19</v>
      </c>
      <c r="N300" s="225" t="s">
        <v>43</v>
      </c>
      <c r="O300" s="87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8" t="s">
        <v>184</v>
      </c>
      <c r="AT300" s="228" t="s">
        <v>179</v>
      </c>
      <c r="AU300" s="228" t="s">
        <v>82</v>
      </c>
      <c r="AY300" s="20" t="s">
        <v>177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20" t="s">
        <v>80</v>
      </c>
      <c r="BK300" s="229">
        <f>ROUND(I300*H300,2)</f>
        <v>0</v>
      </c>
      <c r="BL300" s="20" t="s">
        <v>184</v>
      </c>
      <c r="BM300" s="228" t="s">
        <v>1141</v>
      </c>
    </row>
    <row r="301" s="2" customFormat="1">
      <c r="A301" s="41"/>
      <c r="B301" s="42"/>
      <c r="C301" s="43"/>
      <c r="D301" s="230" t="s">
        <v>186</v>
      </c>
      <c r="E301" s="43"/>
      <c r="F301" s="231" t="s">
        <v>2391</v>
      </c>
      <c r="G301" s="43"/>
      <c r="H301" s="43"/>
      <c r="I301" s="232"/>
      <c r="J301" s="43"/>
      <c r="K301" s="43"/>
      <c r="L301" s="47"/>
      <c r="M301" s="302"/>
      <c r="N301" s="303"/>
      <c r="O301" s="304"/>
      <c r="P301" s="304"/>
      <c r="Q301" s="304"/>
      <c r="R301" s="304"/>
      <c r="S301" s="304"/>
      <c r="T301" s="305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186</v>
      </c>
      <c r="AU301" s="20" t="s">
        <v>82</v>
      </c>
    </row>
    <row r="302" s="2" customFormat="1" ht="6.96" customHeight="1">
      <c r="A302" s="41"/>
      <c r="B302" s="62"/>
      <c r="C302" s="63"/>
      <c r="D302" s="63"/>
      <c r="E302" s="63"/>
      <c r="F302" s="63"/>
      <c r="G302" s="63"/>
      <c r="H302" s="63"/>
      <c r="I302" s="63"/>
      <c r="J302" s="63"/>
      <c r="K302" s="63"/>
      <c r="L302" s="47"/>
      <c r="M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</row>
  </sheetData>
  <sheetProtection sheet="1" autoFilter="0" formatColumns="0" formatRows="0" objects="1" scenarios="1" spinCount="100000" saltValue="DStL5DVfRCPfq+w96UzRbFVfpoTV+a5nYazu8nCfgtoGoAGnEpbnqp1rEOCNr9sBINbQrSqN4OOhNppo/M8ixw==" hashValue="Th/N2d1cBcPWggimImozPr2AjNLHkh7DawfetA6vy2OOHLJ1sWSaCO1il0+z16y9iU3kUJxP/RJ7euZeb7LdYg==" algorithmName="SHA-512" password="CC35"/>
  <autoFilter ref="C105:K30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2:H92"/>
    <mergeCell ref="E96:H96"/>
    <mergeCell ref="E94:H94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3"/>
      <c r="AT3" s="20" t="s">
        <v>82</v>
      </c>
    </row>
    <row r="4" s="1" customFormat="1" ht="24.96" customHeight="1">
      <c r="B4" s="23"/>
      <c r="D4" s="145" t="s">
        <v>119</v>
      </c>
      <c r="L4" s="23"/>
      <c r="M4" s="146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7" t="s">
        <v>16</v>
      </c>
      <c r="L6" s="23"/>
    </row>
    <row r="7" s="1" customFormat="1" ht="16.5" customHeight="1">
      <c r="B7" s="23"/>
      <c r="E7" s="148" t="str">
        <f>'Rekapitulace stavby'!K6</f>
        <v>PŘÍSTAVBA DVOU TŘÍD MŠ LAZARETNÍ</v>
      </c>
      <c r="F7" s="147"/>
      <c r="G7" s="147"/>
      <c r="H7" s="147"/>
      <c r="L7" s="23"/>
    </row>
    <row r="8" s="1" customFormat="1" ht="12" customHeight="1">
      <c r="B8" s="23"/>
      <c r="D8" s="147" t="s">
        <v>120</v>
      </c>
      <c r="L8" s="23"/>
    </row>
    <row r="9" s="2" customFormat="1" ht="16.5" customHeight="1">
      <c r="A9" s="41"/>
      <c r="B9" s="47"/>
      <c r="C9" s="41"/>
      <c r="D9" s="41"/>
      <c r="E9" s="148" t="s">
        <v>1486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7" t="s">
        <v>1487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0" t="s">
        <v>2392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7" t="s">
        <v>18</v>
      </c>
      <c r="E13" s="41"/>
      <c r="F13" s="136" t="s">
        <v>19</v>
      </c>
      <c r="G13" s="41"/>
      <c r="H13" s="41"/>
      <c r="I13" s="147" t="s">
        <v>20</v>
      </c>
      <c r="J13" s="136" t="s">
        <v>19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7" t="s">
        <v>21</v>
      </c>
      <c r="E14" s="41"/>
      <c r="F14" s="136" t="s">
        <v>22</v>
      </c>
      <c r="G14" s="41"/>
      <c r="H14" s="41"/>
      <c r="I14" s="147" t="s">
        <v>23</v>
      </c>
      <c r="J14" s="151" t="str">
        <f>'Rekapitulace stavby'!AN8</f>
        <v>15. 6. 2021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7" t="s">
        <v>25</v>
      </c>
      <c r="E16" s="41"/>
      <c r="F16" s="41"/>
      <c r="G16" s="41"/>
      <c r="H16" s="41"/>
      <c r="I16" s="147" t="s">
        <v>26</v>
      </c>
      <c r="J16" s="136" t="s">
        <v>19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7" t="s">
        <v>28</v>
      </c>
      <c r="J17" s="136" t="s">
        <v>19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7" t="s">
        <v>29</v>
      </c>
      <c r="E19" s="41"/>
      <c r="F19" s="41"/>
      <c r="G19" s="41"/>
      <c r="H19" s="41"/>
      <c r="I19" s="147" t="s">
        <v>26</v>
      </c>
      <c r="J19" s="36" t="str">
        <f>'Rekapitulace stavby'!AN13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7" t="s">
        <v>28</v>
      </c>
      <c r="J20" s="36" t="str">
        <f>'Rekapitulace stavby'!AN14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7" t="s">
        <v>31</v>
      </c>
      <c r="E22" s="41"/>
      <c r="F22" s="41"/>
      <c r="G22" s="41"/>
      <c r="H22" s="41"/>
      <c r="I22" s="147" t="s">
        <v>26</v>
      </c>
      <c r="J22" s="136" t="s">
        <v>19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7" t="s">
        <v>28</v>
      </c>
      <c r="J23" s="136" t="s">
        <v>19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7" t="s">
        <v>34</v>
      </c>
      <c r="E25" s="41"/>
      <c r="F25" s="41"/>
      <c r="G25" s="41"/>
      <c r="H25" s="41"/>
      <c r="I25" s="147" t="s">
        <v>26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7" t="s">
        <v>28</v>
      </c>
      <c r="J26" s="136" t="s">
        <v>19</v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7" t="s">
        <v>36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2"/>
      <c r="B29" s="153"/>
      <c r="C29" s="152"/>
      <c r="D29" s="152"/>
      <c r="E29" s="154" t="s">
        <v>37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38</v>
      </c>
      <c r="E32" s="41"/>
      <c r="F32" s="41"/>
      <c r="G32" s="41"/>
      <c r="H32" s="41"/>
      <c r="I32" s="41"/>
      <c r="J32" s="158">
        <f>ROUND(J88,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40</v>
      </c>
      <c r="G34" s="41"/>
      <c r="H34" s="41"/>
      <c r="I34" s="159" t="s">
        <v>39</v>
      </c>
      <c r="J34" s="159" t="s">
        <v>41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60" t="s">
        <v>42</v>
      </c>
      <c r="E35" s="147" t="s">
        <v>43</v>
      </c>
      <c r="F35" s="161">
        <f>ROUND((SUM(BE88:BE149)),  2)</f>
        <v>0</v>
      </c>
      <c r="G35" s="41"/>
      <c r="H35" s="41"/>
      <c r="I35" s="162">
        <v>0.20999999999999999</v>
      </c>
      <c r="J35" s="161">
        <f>ROUND(((SUM(BE88:BE149))*I35),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7" t="s">
        <v>44</v>
      </c>
      <c r="F36" s="161">
        <f>ROUND((SUM(BF88:BF149)),  2)</f>
        <v>0</v>
      </c>
      <c r="G36" s="41"/>
      <c r="H36" s="41"/>
      <c r="I36" s="162">
        <v>0.14999999999999999</v>
      </c>
      <c r="J36" s="161">
        <f>ROUND(((SUM(BF88:BF149))*I36),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7" t="s">
        <v>45</v>
      </c>
      <c r="F37" s="161">
        <f>ROUND((SUM(BG88:BG149)),  2)</f>
        <v>0</v>
      </c>
      <c r="G37" s="41"/>
      <c r="H37" s="41"/>
      <c r="I37" s="162">
        <v>0.20999999999999999</v>
      </c>
      <c r="J37" s="161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7" t="s">
        <v>46</v>
      </c>
      <c r="F38" s="161">
        <f>ROUND((SUM(BH88:BH149)),  2)</f>
        <v>0</v>
      </c>
      <c r="G38" s="41"/>
      <c r="H38" s="41"/>
      <c r="I38" s="162">
        <v>0.14999999999999999</v>
      </c>
      <c r="J38" s="161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7" t="s">
        <v>47</v>
      </c>
      <c r="F39" s="161">
        <f>ROUND((SUM(BI88:BI149)),  2)</f>
        <v>0</v>
      </c>
      <c r="G39" s="41"/>
      <c r="H39" s="41"/>
      <c r="I39" s="162">
        <v>0</v>
      </c>
      <c r="J39" s="161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5"/>
      <c r="J41" s="168">
        <f>SUM(J32:J39)</f>
        <v>0</v>
      </c>
      <c r="K41" s="169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0"/>
      <c r="C42" s="171"/>
      <c r="D42" s="171"/>
      <c r="E42" s="171"/>
      <c r="F42" s="171"/>
      <c r="G42" s="171"/>
      <c r="H42" s="171"/>
      <c r="I42" s="171"/>
      <c r="J42" s="171"/>
      <c r="K42" s="17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122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4" t="str">
        <f>E7</f>
        <v>PŘÍSTAVBA DVOU TŘÍD MŠ LAZARETNÍ</v>
      </c>
      <c r="F50" s="35"/>
      <c r="G50" s="35"/>
      <c r="H50" s="35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4" t="s">
        <v>1486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1487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 xml:space="preserve">D.1.4.f -  PLYNOVÁ ZAŘÍZENÍ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Lazaretní 25, 312 00 Plzeň</v>
      </c>
      <c r="G56" s="43"/>
      <c r="H56" s="43"/>
      <c r="I56" s="35" t="s">
        <v>23</v>
      </c>
      <c r="J56" s="75" t="str">
        <f>IF(J14="","",J14)</f>
        <v>15. 6. 2021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ZŠ a MŠ Lazaretní 25, Plzeň </v>
      </c>
      <c r="G58" s="43"/>
      <c r="H58" s="43"/>
      <c r="I58" s="35" t="s">
        <v>31</v>
      </c>
      <c r="J58" s="39" t="str">
        <f>E23</f>
        <v>projectstudio8 s.r.o.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Michal Jirka 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123</v>
      </c>
      <c r="D61" s="176"/>
      <c r="E61" s="176"/>
      <c r="F61" s="176"/>
      <c r="G61" s="176"/>
      <c r="H61" s="176"/>
      <c r="I61" s="176"/>
      <c r="J61" s="177" t="s">
        <v>124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70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125</v>
      </c>
    </row>
    <row r="64" s="9" customFormat="1" ht="24.96" customHeight="1">
      <c r="A64" s="9"/>
      <c r="B64" s="179"/>
      <c r="C64" s="180"/>
      <c r="D64" s="181" t="s">
        <v>2393</v>
      </c>
      <c r="E64" s="182"/>
      <c r="F64" s="182"/>
      <c r="G64" s="182"/>
      <c r="H64" s="182"/>
      <c r="I64" s="182"/>
      <c r="J64" s="183">
        <f>J89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9"/>
      <c r="C65" s="180"/>
      <c r="D65" s="181" t="s">
        <v>2394</v>
      </c>
      <c r="E65" s="182"/>
      <c r="F65" s="182"/>
      <c r="G65" s="182"/>
      <c r="H65" s="182"/>
      <c r="I65" s="182"/>
      <c r="J65" s="183">
        <f>J96</f>
        <v>0</v>
      </c>
      <c r="K65" s="180"/>
      <c r="L65" s="18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9"/>
      <c r="C66" s="180"/>
      <c r="D66" s="181" t="s">
        <v>2395</v>
      </c>
      <c r="E66" s="182"/>
      <c r="F66" s="182"/>
      <c r="G66" s="182"/>
      <c r="H66" s="182"/>
      <c r="I66" s="182"/>
      <c r="J66" s="183">
        <f>J127</f>
        <v>0</v>
      </c>
      <c r="K66" s="180"/>
      <c r="L66" s="18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9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162</v>
      </c>
      <c r="D73" s="43"/>
      <c r="E73" s="43"/>
      <c r="F73" s="43"/>
      <c r="G73" s="43"/>
      <c r="H73" s="43"/>
      <c r="I73" s="43"/>
      <c r="J73" s="43"/>
      <c r="K73" s="43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4" t="str">
        <f>E7</f>
        <v>PŘÍSTAVBA DVOU TŘÍD MŠ LAZARETNÍ</v>
      </c>
      <c r="F76" s="35"/>
      <c r="G76" s="35"/>
      <c r="H76" s="35"/>
      <c r="I76" s="43"/>
      <c r="J76" s="43"/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120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4" t="s">
        <v>1486</v>
      </c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1487</v>
      </c>
      <c r="D79" s="43"/>
      <c r="E79" s="43"/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 xml:space="preserve">D.1.4.f -  PLYNOVÁ ZAŘÍZENÍ</v>
      </c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F14</f>
        <v>Lazaretní 25, 312 00 Plzeň</v>
      </c>
      <c r="G82" s="43"/>
      <c r="H82" s="43"/>
      <c r="I82" s="35" t="s">
        <v>23</v>
      </c>
      <c r="J82" s="75" t="str">
        <f>IF(J14="","",J14)</f>
        <v>15. 6. 2021</v>
      </c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E17</f>
        <v xml:space="preserve">ZŠ a MŠ Lazaretní 25, Plzeň </v>
      </c>
      <c r="G84" s="43"/>
      <c r="H84" s="43"/>
      <c r="I84" s="35" t="s">
        <v>31</v>
      </c>
      <c r="J84" s="39" t="str">
        <f>E23</f>
        <v>projectstudio8 s.r.o.</v>
      </c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29</v>
      </c>
      <c r="D85" s="43"/>
      <c r="E85" s="43"/>
      <c r="F85" s="30" t="str">
        <f>IF(E20="","",E20)</f>
        <v>Vyplň údaj</v>
      </c>
      <c r="G85" s="43"/>
      <c r="H85" s="43"/>
      <c r="I85" s="35" t="s">
        <v>34</v>
      </c>
      <c r="J85" s="39" t="str">
        <f>E26</f>
        <v xml:space="preserve">Michal Jirka </v>
      </c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90"/>
      <c r="B87" s="191"/>
      <c r="C87" s="192" t="s">
        <v>163</v>
      </c>
      <c r="D87" s="193" t="s">
        <v>57</v>
      </c>
      <c r="E87" s="193" t="s">
        <v>53</v>
      </c>
      <c r="F87" s="193" t="s">
        <v>54</v>
      </c>
      <c r="G87" s="193" t="s">
        <v>164</v>
      </c>
      <c r="H87" s="193" t="s">
        <v>165</v>
      </c>
      <c r="I87" s="193" t="s">
        <v>166</v>
      </c>
      <c r="J87" s="193" t="s">
        <v>124</v>
      </c>
      <c r="K87" s="194" t="s">
        <v>167</v>
      </c>
      <c r="L87" s="195"/>
      <c r="M87" s="95" t="s">
        <v>19</v>
      </c>
      <c r="N87" s="96" t="s">
        <v>42</v>
      </c>
      <c r="O87" s="96" t="s">
        <v>168</v>
      </c>
      <c r="P87" s="96" t="s">
        <v>169</v>
      </c>
      <c r="Q87" s="96" t="s">
        <v>170</v>
      </c>
      <c r="R87" s="96" t="s">
        <v>171</v>
      </c>
      <c r="S87" s="96" t="s">
        <v>172</v>
      </c>
      <c r="T87" s="97" t="s">
        <v>173</v>
      </c>
      <c r="U87" s="190"/>
      <c r="V87" s="190"/>
      <c r="W87" s="190"/>
      <c r="X87" s="190"/>
      <c r="Y87" s="190"/>
      <c r="Z87" s="190"/>
      <c r="AA87" s="190"/>
      <c r="AB87" s="190"/>
      <c r="AC87" s="190"/>
      <c r="AD87" s="190"/>
      <c r="AE87" s="190"/>
    </row>
    <row r="88" s="2" customFormat="1" ht="22.8" customHeight="1">
      <c r="A88" s="41"/>
      <c r="B88" s="42"/>
      <c r="C88" s="102" t="s">
        <v>174</v>
      </c>
      <c r="D88" s="43"/>
      <c r="E88" s="43"/>
      <c r="F88" s="43"/>
      <c r="G88" s="43"/>
      <c r="H88" s="43"/>
      <c r="I88" s="43"/>
      <c r="J88" s="196">
        <f>BK88</f>
        <v>0</v>
      </c>
      <c r="K88" s="43"/>
      <c r="L88" s="47"/>
      <c r="M88" s="98"/>
      <c r="N88" s="197"/>
      <c r="O88" s="99"/>
      <c r="P88" s="198">
        <f>P89+P96+P127</f>
        <v>0</v>
      </c>
      <c r="Q88" s="99"/>
      <c r="R88" s="198">
        <f>R89+R96+R127</f>
        <v>0.26456290250000003</v>
      </c>
      <c r="S88" s="99"/>
      <c r="T88" s="199">
        <f>T89+T96+T127</f>
        <v>0.0041000000000000003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125</v>
      </c>
      <c r="BK88" s="200">
        <f>BK89+BK96+BK127</f>
        <v>0</v>
      </c>
    </row>
    <row r="89" s="12" customFormat="1" ht="25.92" customHeight="1">
      <c r="A89" s="12"/>
      <c r="B89" s="201"/>
      <c r="C89" s="202"/>
      <c r="D89" s="203" t="s">
        <v>71</v>
      </c>
      <c r="E89" s="204" t="s">
        <v>320</v>
      </c>
      <c r="F89" s="204" t="s">
        <v>2396</v>
      </c>
      <c r="G89" s="202"/>
      <c r="H89" s="202"/>
      <c r="I89" s="205"/>
      <c r="J89" s="206">
        <f>BK89</f>
        <v>0</v>
      </c>
      <c r="K89" s="202"/>
      <c r="L89" s="207"/>
      <c r="M89" s="208"/>
      <c r="N89" s="209"/>
      <c r="O89" s="209"/>
      <c r="P89" s="210">
        <f>SUM(P90:P95)</f>
        <v>0</v>
      </c>
      <c r="Q89" s="209"/>
      <c r="R89" s="210">
        <f>SUM(R90:R95)</f>
        <v>0.00027913999999999999</v>
      </c>
      <c r="S89" s="209"/>
      <c r="T89" s="211">
        <f>SUM(T90:T95)</f>
        <v>0.0041000000000000003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2" t="s">
        <v>80</v>
      </c>
      <c r="AT89" s="213" t="s">
        <v>71</v>
      </c>
      <c r="AU89" s="213" t="s">
        <v>72</v>
      </c>
      <c r="AY89" s="212" t="s">
        <v>177</v>
      </c>
      <c r="BK89" s="214">
        <f>SUM(BK90:BK95)</f>
        <v>0</v>
      </c>
    </row>
    <row r="90" s="2" customFormat="1" ht="16.5" customHeight="1">
      <c r="A90" s="41"/>
      <c r="B90" s="42"/>
      <c r="C90" s="217" t="s">
        <v>80</v>
      </c>
      <c r="D90" s="217" t="s">
        <v>179</v>
      </c>
      <c r="E90" s="218" t="s">
        <v>2397</v>
      </c>
      <c r="F90" s="219" t="s">
        <v>2398</v>
      </c>
      <c r="G90" s="220" t="s">
        <v>380</v>
      </c>
      <c r="H90" s="221">
        <v>4</v>
      </c>
      <c r="I90" s="222"/>
      <c r="J90" s="223">
        <f>ROUND(I90*H90,2)</f>
        <v>0</v>
      </c>
      <c r="K90" s="219" t="s">
        <v>196</v>
      </c>
      <c r="L90" s="47"/>
      <c r="M90" s="224" t="s">
        <v>19</v>
      </c>
      <c r="N90" s="225" t="s">
        <v>43</v>
      </c>
      <c r="O90" s="87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8" t="s">
        <v>184</v>
      </c>
      <c r="AT90" s="228" t="s">
        <v>179</v>
      </c>
      <c r="AU90" s="228" t="s">
        <v>80</v>
      </c>
      <c r="AY90" s="20" t="s">
        <v>177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20" t="s">
        <v>80</v>
      </c>
      <c r="BK90" s="229">
        <f>ROUND(I90*H90,2)</f>
        <v>0</v>
      </c>
      <c r="BL90" s="20" t="s">
        <v>184</v>
      </c>
      <c r="BM90" s="228" t="s">
        <v>82</v>
      </c>
    </row>
    <row r="91" s="2" customFormat="1">
      <c r="A91" s="41"/>
      <c r="B91" s="42"/>
      <c r="C91" s="43"/>
      <c r="D91" s="230" t="s">
        <v>186</v>
      </c>
      <c r="E91" s="43"/>
      <c r="F91" s="231" t="s">
        <v>2398</v>
      </c>
      <c r="G91" s="43"/>
      <c r="H91" s="43"/>
      <c r="I91" s="232"/>
      <c r="J91" s="43"/>
      <c r="K91" s="43"/>
      <c r="L91" s="47"/>
      <c r="M91" s="233"/>
      <c r="N91" s="23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186</v>
      </c>
      <c r="AU91" s="20" t="s">
        <v>80</v>
      </c>
    </row>
    <row r="92" s="2" customFormat="1" ht="16.5" customHeight="1">
      <c r="A92" s="41"/>
      <c r="B92" s="42"/>
      <c r="C92" s="217" t="s">
        <v>82</v>
      </c>
      <c r="D92" s="217" t="s">
        <v>179</v>
      </c>
      <c r="E92" s="218" t="s">
        <v>2399</v>
      </c>
      <c r="F92" s="219" t="s">
        <v>2400</v>
      </c>
      <c r="G92" s="220" t="s">
        <v>195</v>
      </c>
      <c r="H92" s="221">
        <v>1</v>
      </c>
      <c r="I92" s="222"/>
      <c r="J92" s="223">
        <f>ROUND(I92*H92,2)</f>
        <v>0</v>
      </c>
      <c r="K92" s="219" t="s">
        <v>183</v>
      </c>
      <c r="L92" s="47"/>
      <c r="M92" s="224" t="s">
        <v>19</v>
      </c>
      <c r="N92" s="225" t="s">
        <v>43</v>
      </c>
      <c r="O92" s="87"/>
      <c r="P92" s="226">
        <f>O92*H92</f>
        <v>0</v>
      </c>
      <c r="Q92" s="226">
        <v>0.00027913999999999999</v>
      </c>
      <c r="R92" s="226">
        <f>Q92*H92</f>
        <v>0.00027913999999999999</v>
      </c>
      <c r="S92" s="226">
        <v>0.0041000000000000003</v>
      </c>
      <c r="T92" s="227">
        <f>S92*H92</f>
        <v>0.0041000000000000003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8" t="s">
        <v>184</v>
      </c>
      <c r="AT92" s="228" t="s">
        <v>179</v>
      </c>
      <c r="AU92" s="228" t="s">
        <v>80</v>
      </c>
      <c r="AY92" s="20" t="s">
        <v>177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0" t="s">
        <v>80</v>
      </c>
      <c r="BK92" s="229">
        <f>ROUND(I92*H92,2)</f>
        <v>0</v>
      </c>
      <c r="BL92" s="20" t="s">
        <v>184</v>
      </c>
      <c r="BM92" s="228" t="s">
        <v>184</v>
      </c>
    </row>
    <row r="93" s="2" customFormat="1">
      <c r="A93" s="41"/>
      <c r="B93" s="42"/>
      <c r="C93" s="43"/>
      <c r="D93" s="230" t="s">
        <v>186</v>
      </c>
      <c r="E93" s="43"/>
      <c r="F93" s="231" t="s">
        <v>2401</v>
      </c>
      <c r="G93" s="43"/>
      <c r="H93" s="43"/>
      <c r="I93" s="232"/>
      <c r="J93" s="43"/>
      <c r="K93" s="43"/>
      <c r="L93" s="47"/>
      <c r="M93" s="233"/>
      <c r="N93" s="23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186</v>
      </c>
      <c r="AU93" s="20" t="s">
        <v>80</v>
      </c>
    </row>
    <row r="94" s="2" customFormat="1" ht="16.5" customHeight="1">
      <c r="A94" s="41"/>
      <c r="B94" s="42"/>
      <c r="C94" s="217" t="s">
        <v>101</v>
      </c>
      <c r="D94" s="217" t="s">
        <v>179</v>
      </c>
      <c r="E94" s="218" t="s">
        <v>2402</v>
      </c>
      <c r="F94" s="219" t="s">
        <v>2403</v>
      </c>
      <c r="G94" s="220" t="s">
        <v>345</v>
      </c>
      <c r="H94" s="221">
        <v>6</v>
      </c>
      <c r="I94" s="222"/>
      <c r="J94" s="223">
        <f>ROUND(I94*H94,2)</f>
        <v>0</v>
      </c>
      <c r="K94" s="219" t="s">
        <v>196</v>
      </c>
      <c r="L94" s="47"/>
      <c r="M94" s="224" t="s">
        <v>19</v>
      </c>
      <c r="N94" s="225" t="s">
        <v>43</v>
      </c>
      <c r="O94" s="87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8" t="s">
        <v>184</v>
      </c>
      <c r="AT94" s="228" t="s">
        <v>179</v>
      </c>
      <c r="AU94" s="228" t="s">
        <v>80</v>
      </c>
      <c r="AY94" s="20" t="s">
        <v>177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0" t="s">
        <v>80</v>
      </c>
      <c r="BK94" s="229">
        <f>ROUND(I94*H94,2)</f>
        <v>0</v>
      </c>
      <c r="BL94" s="20" t="s">
        <v>184</v>
      </c>
      <c r="BM94" s="228" t="s">
        <v>206</v>
      </c>
    </row>
    <row r="95" s="2" customFormat="1">
      <c r="A95" s="41"/>
      <c r="B95" s="42"/>
      <c r="C95" s="43"/>
      <c r="D95" s="230" t="s">
        <v>186</v>
      </c>
      <c r="E95" s="43"/>
      <c r="F95" s="231" t="s">
        <v>2403</v>
      </c>
      <c r="G95" s="43"/>
      <c r="H95" s="43"/>
      <c r="I95" s="232"/>
      <c r="J95" s="43"/>
      <c r="K95" s="43"/>
      <c r="L95" s="47"/>
      <c r="M95" s="233"/>
      <c r="N95" s="23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186</v>
      </c>
      <c r="AU95" s="20" t="s">
        <v>80</v>
      </c>
    </row>
    <row r="96" s="12" customFormat="1" ht="25.92" customHeight="1">
      <c r="A96" s="12"/>
      <c r="B96" s="201"/>
      <c r="C96" s="202"/>
      <c r="D96" s="203" t="s">
        <v>71</v>
      </c>
      <c r="E96" s="204" t="s">
        <v>390</v>
      </c>
      <c r="F96" s="204" t="s">
        <v>2404</v>
      </c>
      <c r="G96" s="202"/>
      <c r="H96" s="202"/>
      <c r="I96" s="205"/>
      <c r="J96" s="206">
        <f>BK96</f>
        <v>0</v>
      </c>
      <c r="K96" s="202"/>
      <c r="L96" s="207"/>
      <c r="M96" s="208"/>
      <c r="N96" s="209"/>
      <c r="O96" s="209"/>
      <c r="P96" s="210">
        <f>SUM(P97:P126)</f>
        <v>0</v>
      </c>
      <c r="Q96" s="209"/>
      <c r="R96" s="210">
        <f>SUM(R97:R126)</f>
        <v>0.26428376250000002</v>
      </c>
      <c r="S96" s="209"/>
      <c r="T96" s="211">
        <f>SUM(T97:T126)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2" t="s">
        <v>80</v>
      </c>
      <c r="AT96" s="213" t="s">
        <v>71</v>
      </c>
      <c r="AU96" s="213" t="s">
        <v>72</v>
      </c>
      <c r="AY96" s="212" t="s">
        <v>177</v>
      </c>
      <c r="BK96" s="214">
        <f>SUM(BK97:BK126)</f>
        <v>0</v>
      </c>
    </row>
    <row r="97" s="2" customFormat="1" ht="16.5" customHeight="1">
      <c r="A97" s="41"/>
      <c r="B97" s="42"/>
      <c r="C97" s="217" t="s">
        <v>184</v>
      </c>
      <c r="D97" s="217" t="s">
        <v>179</v>
      </c>
      <c r="E97" s="218" t="s">
        <v>2405</v>
      </c>
      <c r="F97" s="219" t="s">
        <v>2406</v>
      </c>
      <c r="G97" s="220" t="s">
        <v>1496</v>
      </c>
      <c r="H97" s="221">
        <v>1</v>
      </c>
      <c r="I97" s="222"/>
      <c r="J97" s="223">
        <f>ROUND(I97*H97,2)</f>
        <v>0</v>
      </c>
      <c r="K97" s="219" t="s">
        <v>183</v>
      </c>
      <c r="L97" s="47"/>
      <c r="M97" s="224" t="s">
        <v>19</v>
      </c>
      <c r="N97" s="225" t="s">
        <v>43</v>
      </c>
      <c r="O97" s="87"/>
      <c r="P97" s="226">
        <f>O97*H97</f>
        <v>0</v>
      </c>
      <c r="Q97" s="226">
        <v>0.16966366050000001</v>
      </c>
      <c r="R97" s="226">
        <f>Q97*H97</f>
        <v>0.16966366050000001</v>
      </c>
      <c r="S97" s="226">
        <v>0</v>
      </c>
      <c r="T97" s="22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8" t="s">
        <v>184</v>
      </c>
      <c r="AT97" s="228" t="s">
        <v>179</v>
      </c>
      <c r="AU97" s="228" t="s">
        <v>80</v>
      </c>
      <c r="AY97" s="20" t="s">
        <v>177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0" t="s">
        <v>80</v>
      </c>
      <c r="BK97" s="229">
        <f>ROUND(I97*H97,2)</f>
        <v>0</v>
      </c>
      <c r="BL97" s="20" t="s">
        <v>184</v>
      </c>
      <c r="BM97" s="228" t="s">
        <v>197</v>
      </c>
    </row>
    <row r="98" s="2" customFormat="1">
      <c r="A98" s="41"/>
      <c r="B98" s="42"/>
      <c r="C98" s="43"/>
      <c r="D98" s="230" t="s">
        <v>186</v>
      </c>
      <c r="E98" s="43"/>
      <c r="F98" s="231" t="s">
        <v>2407</v>
      </c>
      <c r="G98" s="43"/>
      <c r="H98" s="43"/>
      <c r="I98" s="232"/>
      <c r="J98" s="43"/>
      <c r="K98" s="43"/>
      <c r="L98" s="47"/>
      <c r="M98" s="233"/>
      <c r="N98" s="23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186</v>
      </c>
      <c r="AU98" s="20" t="s">
        <v>80</v>
      </c>
    </row>
    <row r="99" s="2" customFormat="1" ht="16.5" customHeight="1">
      <c r="A99" s="41"/>
      <c r="B99" s="42"/>
      <c r="C99" s="217" t="s">
        <v>201</v>
      </c>
      <c r="D99" s="217" t="s">
        <v>179</v>
      </c>
      <c r="E99" s="218" t="s">
        <v>2408</v>
      </c>
      <c r="F99" s="219" t="s">
        <v>2409</v>
      </c>
      <c r="G99" s="220" t="s">
        <v>1496</v>
      </c>
      <c r="H99" s="221">
        <v>2</v>
      </c>
      <c r="I99" s="222"/>
      <c r="J99" s="223">
        <f>ROUND(I99*H99,2)</f>
        <v>0</v>
      </c>
      <c r="K99" s="219" t="s">
        <v>183</v>
      </c>
      <c r="L99" s="47"/>
      <c r="M99" s="224" t="s">
        <v>19</v>
      </c>
      <c r="N99" s="225" t="s">
        <v>43</v>
      </c>
      <c r="O99" s="87"/>
      <c r="P99" s="226">
        <f>O99*H99</f>
        <v>0</v>
      </c>
      <c r="Q99" s="226">
        <v>0.00024000000000000001</v>
      </c>
      <c r="R99" s="226">
        <f>Q99*H99</f>
        <v>0.00048000000000000001</v>
      </c>
      <c r="S99" s="226">
        <v>0</v>
      </c>
      <c r="T99" s="22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8" t="s">
        <v>184</v>
      </c>
      <c r="AT99" s="228" t="s">
        <v>179</v>
      </c>
      <c r="AU99" s="228" t="s">
        <v>80</v>
      </c>
      <c r="AY99" s="20" t="s">
        <v>177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0" t="s">
        <v>80</v>
      </c>
      <c r="BK99" s="229">
        <f>ROUND(I99*H99,2)</f>
        <v>0</v>
      </c>
      <c r="BL99" s="20" t="s">
        <v>184</v>
      </c>
      <c r="BM99" s="228" t="s">
        <v>200</v>
      </c>
    </row>
    <row r="100" s="2" customFormat="1">
      <c r="A100" s="41"/>
      <c r="B100" s="42"/>
      <c r="C100" s="43"/>
      <c r="D100" s="230" t="s">
        <v>186</v>
      </c>
      <c r="E100" s="43"/>
      <c r="F100" s="231" t="s">
        <v>2410</v>
      </c>
      <c r="G100" s="43"/>
      <c r="H100" s="43"/>
      <c r="I100" s="232"/>
      <c r="J100" s="43"/>
      <c r="K100" s="43"/>
      <c r="L100" s="47"/>
      <c r="M100" s="233"/>
      <c r="N100" s="23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186</v>
      </c>
      <c r="AU100" s="20" t="s">
        <v>80</v>
      </c>
    </row>
    <row r="101" s="2" customFormat="1" ht="16.5" customHeight="1">
      <c r="A101" s="41"/>
      <c r="B101" s="42"/>
      <c r="C101" s="217" t="s">
        <v>206</v>
      </c>
      <c r="D101" s="217" t="s">
        <v>179</v>
      </c>
      <c r="E101" s="218" t="s">
        <v>2411</v>
      </c>
      <c r="F101" s="219" t="s">
        <v>2412</v>
      </c>
      <c r="G101" s="220" t="s">
        <v>1496</v>
      </c>
      <c r="H101" s="221">
        <v>1</v>
      </c>
      <c r="I101" s="222"/>
      <c r="J101" s="223">
        <f>ROUND(I101*H101,2)</f>
        <v>0</v>
      </c>
      <c r="K101" s="219" t="s">
        <v>183</v>
      </c>
      <c r="L101" s="47"/>
      <c r="M101" s="224" t="s">
        <v>19</v>
      </c>
      <c r="N101" s="225" t="s">
        <v>43</v>
      </c>
      <c r="O101" s="87"/>
      <c r="P101" s="226">
        <f>O101*H101</f>
        <v>0</v>
      </c>
      <c r="Q101" s="226">
        <v>0.00017956999999999999</v>
      </c>
      <c r="R101" s="226">
        <f>Q101*H101</f>
        <v>0.00017956999999999999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184</v>
      </c>
      <c r="AT101" s="228" t="s">
        <v>179</v>
      </c>
      <c r="AU101" s="228" t="s">
        <v>80</v>
      </c>
      <c r="AY101" s="20" t="s">
        <v>177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80</v>
      </c>
      <c r="BK101" s="229">
        <f>ROUND(I101*H101,2)</f>
        <v>0</v>
      </c>
      <c r="BL101" s="20" t="s">
        <v>184</v>
      </c>
      <c r="BM101" s="228" t="s">
        <v>234</v>
      </c>
    </row>
    <row r="102" s="2" customFormat="1">
      <c r="A102" s="41"/>
      <c r="B102" s="42"/>
      <c r="C102" s="43"/>
      <c r="D102" s="230" t="s">
        <v>186</v>
      </c>
      <c r="E102" s="43"/>
      <c r="F102" s="231" t="s">
        <v>2413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186</v>
      </c>
      <c r="AU102" s="20" t="s">
        <v>80</v>
      </c>
    </row>
    <row r="103" s="2" customFormat="1" ht="16.5" customHeight="1">
      <c r="A103" s="41"/>
      <c r="B103" s="42"/>
      <c r="C103" s="217" t="s">
        <v>211</v>
      </c>
      <c r="D103" s="217" t="s">
        <v>179</v>
      </c>
      <c r="E103" s="218" t="s">
        <v>2414</v>
      </c>
      <c r="F103" s="219" t="s">
        <v>2415</v>
      </c>
      <c r="G103" s="220" t="s">
        <v>1496</v>
      </c>
      <c r="H103" s="221">
        <v>1</v>
      </c>
      <c r="I103" s="222"/>
      <c r="J103" s="223">
        <f>ROUND(I103*H103,2)</f>
        <v>0</v>
      </c>
      <c r="K103" s="219" t="s">
        <v>183</v>
      </c>
      <c r="L103" s="47"/>
      <c r="M103" s="224" t="s">
        <v>19</v>
      </c>
      <c r="N103" s="225" t="s">
        <v>43</v>
      </c>
      <c r="O103" s="87"/>
      <c r="P103" s="226">
        <f>O103*H103</f>
        <v>0</v>
      </c>
      <c r="Q103" s="226">
        <v>0.00060999999999999997</v>
      </c>
      <c r="R103" s="226">
        <f>Q103*H103</f>
        <v>0.00060999999999999997</v>
      </c>
      <c r="S103" s="226">
        <v>0</v>
      </c>
      <c r="T103" s="22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8" t="s">
        <v>184</v>
      </c>
      <c r="AT103" s="228" t="s">
        <v>179</v>
      </c>
      <c r="AU103" s="228" t="s">
        <v>80</v>
      </c>
      <c r="AY103" s="20" t="s">
        <v>177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0" t="s">
        <v>80</v>
      </c>
      <c r="BK103" s="229">
        <f>ROUND(I103*H103,2)</f>
        <v>0</v>
      </c>
      <c r="BL103" s="20" t="s">
        <v>184</v>
      </c>
      <c r="BM103" s="228" t="s">
        <v>214</v>
      </c>
    </row>
    <row r="104" s="2" customFormat="1">
      <c r="A104" s="41"/>
      <c r="B104" s="42"/>
      <c r="C104" s="43"/>
      <c r="D104" s="230" t="s">
        <v>186</v>
      </c>
      <c r="E104" s="43"/>
      <c r="F104" s="231" t="s">
        <v>2416</v>
      </c>
      <c r="G104" s="43"/>
      <c r="H104" s="43"/>
      <c r="I104" s="232"/>
      <c r="J104" s="43"/>
      <c r="K104" s="43"/>
      <c r="L104" s="47"/>
      <c r="M104" s="233"/>
      <c r="N104" s="23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186</v>
      </c>
      <c r="AU104" s="20" t="s">
        <v>80</v>
      </c>
    </row>
    <row r="105" s="2" customFormat="1" ht="21.75" customHeight="1">
      <c r="A105" s="41"/>
      <c r="B105" s="42"/>
      <c r="C105" s="217" t="s">
        <v>197</v>
      </c>
      <c r="D105" s="217" t="s">
        <v>179</v>
      </c>
      <c r="E105" s="218" t="s">
        <v>2417</v>
      </c>
      <c r="F105" s="219" t="s">
        <v>2418</v>
      </c>
      <c r="G105" s="220" t="s">
        <v>1496</v>
      </c>
      <c r="H105" s="221">
        <v>1</v>
      </c>
      <c r="I105" s="222"/>
      <c r="J105" s="223">
        <f>ROUND(I105*H105,2)</f>
        <v>0</v>
      </c>
      <c r="K105" s="219" t="s">
        <v>196</v>
      </c>
      <c r="L105" s="47"/>
      <c r="M105" s="224" t="s">
        <v>19</v>
      </c>
      <c r="N105" s="225" t="s">
        <v>43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184</v>
      </c>
      <c r="AT105" s="228" t="s">
        <v>179</v>
      </c>
      <c r="AU105" s="228" t="s">
        <v>80</v>
      </c>
      <c r="AY105" s="20" t="s">
        <v>177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0" t="s">
        <v>80</v>
      </c>
      <c r="BK105" s="229">
        <f>ROUND(I105*H105,2)</f>
        <v>0</v>
      </c>
      <c r="BL105" s="20" t="s">
        <v>184</v>
      </c>
      <c r="BM105" s="228" t="s">
        <v>217</v>
      </c>
    </row>
    <row r="106" s="2" customFormat="1">
      <c r="A106" s="41"/>
      <c r="B106" s="42"/>
      <c r="C106" s="43"/>
      <c r="D106" s="230" t="s">
        <v>186</v>
      </c>
      <c r="E106" s="43"/>
      <c r="F106" s="231" t="s">
        <v>2418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186</v>
      </c>
      <c r="AU106" s="20" t="s">
        <v>80</v>
      </c>
    </row>
    <row r="107" s="2" customFormat="1" ht="16.5" customHeight="1">
      <c r="A107" s="41"/>
      <c r="B107" s="42"/>
      <c r="C107" s="217" t="s">
        <v>219</v>
      </c>
      <c r="D107" s="217" t="s">
        <v>179</v>
      </c>
      <c r="E107" s="218" t="s">
        <v>2419</v>
      </c>
      <c r="F107" s="219" t="s">
        <v>2420</v>
      </c>
      <c r="G107" s="220" t="s">
        <v>1496</v>
      </c>
      <c r="H107" s="221">
        <v>1</v>
      </c>
      <c r="I107" s="222"/>
      <c r="J107" s="223">
        <f>ROUND(I107*H107,2)</f>
        <v>0</v>
      </c>
      <c r="K107" s="219" t="s">
        <v>183</v>
      </c>
      <c r="L107" s="47"/>
      <c r="M107" s="224" t="s">
        <v>19</v>
      </c>
      <c r="N107" s="225" t="s">
        <v>43</v>
      </c>
      <c r="O107" s="87"/>
      <c r="P107" s="226">
        <f>O107*H107</f>
        <v>0</v>
      </c>
      <c r="Q107" s="226">
        <v>0.00024073700000000001</v>
      </c>
      <c r="R107" s="226">
        <f>Q107*H107</f>
        <v>0.00024073700000000001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184</v>
      </c>
      <c r="AT107" s="228" t="s">
        <v>179</v>
      </c>
      <c r="AU107" s="228" t="s">
        <v>80</v>
      </c>
      <c r="AY107" s="20" t="s">
        <v>177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80</v>
      </c>
      <c r="BK107" s="229">
        <f>ROUND(I107*H107,2)</f>
        <v>0</v>
      </c>
      <c r="BL107" s="20" t="s">
        <v>184</v>
      </c>
      <c r="BM107" s="228" t="s">
        <v>223</v>
      </c>
    </row>
    <row r="108" s="2" customFormat="1">
      <c r="A108" s="41"/>
      <c r="B108" s="42"/>
      <c r="C108" s="43"/>
      <c r="D108" s="230" t="s">
        <v>186</v>
      </c>
      <c r="E108" s="43"/>
      <c r="F108" s="231" t="s">
        <v>2421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186</v>
      </c>
      <c r="AU108" s="20" t="s">
        <v>80</v>
      </c>
    </row>
    <row r="109" s="2" customFormat="1" ht="16.5" customHeight="1">
      <c r="A109" s="41"/>
      <c r="B109" s="42"/>
      <c r="C109" s="217" t="s">
        <v>200</v>
      </c>
      <c r="D109" s="217" t="s">
        <v>179</v>
      </c>
      <c r="E109" s="218" t="s">
        <v>2422</v>
      </c>
      <c r="F109" s="219" t="s">
        <v>2423</v>
      </c>
      <c r="G109" s="220" t="s">
        <v>345</v>
      </c>
      <c r="H109" s="221">
        <v>5</v>
      </c>
      <c r="I109" s="222"/>
      <c r="J109" s="223">
        <f>ROUND(I109*H109,2)</f>
        <v>0</v>
      </c>
      <c r="K109" s="219" t="s">
        <v>183</v>
      </c>
      <c r="L109" s="47"/>
      <c r="M109" s="224" t="s">
        <v>19</v>
      </c>
      <c r="N109" s="225" t="s">
        <v>43</v>
      </c>
      <c r="O109" s="87"/>
      <c r="P109" s="226">
        <f>O109*H109</f>
        <v>0</v>
      </c>
      <c r="Q109" s="226">
        <v>0.00045999499999999999</v>
      </c>
      <c r="R109" s="226">
        <f>Q109*H109</f>
        <v>0.0022999750000000001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184</v>
      </c>
      <c r="AT109" s="228" t="s">
        <v>179</v>
      </c>
      <c r="AU109" s="228" t="s">
        <v>80</v>
      </c>
      <c r="AY109" s="20" t="s">
        <v>177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0" t="s">
        <v>80</v>
      </c>
      <c r="BK109" s="229">
        <f>ROUND(I109*H109,2)</f>
        <v>0</v>
      </c>
      <c r="BL109" s="20" t="s">
        <v>184</v>
      </c>
      <c r="BM109" s="228" t="s">
        <v>227</v>
      </c>
    </row>
    <row r="110" s="2" customFormat="1">
      <c r="A110" s="41"/>
      <c r="B110" s="42"/>
      <c r="C110" s="43"/>
      <c r="D110" s="230" t="s">
        <v>186</v>
      </c>
      <c r="E110" s="43"/>
      <c r="F110" s="231" t="s">
        <v>2424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186</v>
      </c>
      <c r="AU110" s="20" t="s">
        <v>80</v>
      </c>
    </row>
    <row r="111" s="2" customFormat="1" ht="16.5" customHeight="1">
      <c r="A111" s="41"/>
      <c r="B111" s="42"/>
      <c r="C111" s="217" t="s">
        <v>229</v>
      </c>
      <c r="D111" s="217" t="s">
        <v>179</v>
      </c>
      <c r="E111" s="218" t="s">
        <v>2425</v>
      </c>
      <c r="F111" s="219" t="s">
        <v>2426</v>
      </c>
      <c r="G111" s="220" t="s">
        <v>345</v>
      </c>
      <c r="H111" s="221">
        <v>70</v>
      </c>
      <c r="I111" s="222"/>
      <c r="J111" s="223">
        <f>ROUND(I111*H111,2)</f>
        <v>0</v>
      </c>
      <c r="K111" s="219" t="s">
        <v>183</v>
      </c>
      <c r="L111" s="47"/>
      <c r="M111" s="224" t="s">
        <v>19</v>
      </c>
      <c r="N111" s="225" t="s">
        <v>43</v>
      </c>
      <c r="O111" s="87"/>
      <c r="P111" s="226">
        <f>O111*H111</f>
        <v>0</v>
      </c>
      <c r="Q111" s="226">
        <v>0.001251135</v>
      </c>
      <c r="R111" s="226">
        <f>Q111*H111</f>
        <v>0.087579450000000003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184</v>
      </c>
      <c r="AT111" s="228" t="s">
        <v>179</v>
      </c>
      <c r="AU111" s="228" t="s">
        <v>80</v>
      </c>
      <c r="AY111" s="20" t="s">
        <v>177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80</v>
      </c>
      <c r="BK111" s="229">
        <f>ROUND(I111*H111,2)</f>
        <v>0</v>
      </c>
      <c r="BL111" s="20" t="s">
        <v>184</v>
      </c>
      <c r="BM111" s="228" t="s">
        <v>232</v>
      </c>
    </row>
    <row r="112" s="2" customFormat="1">
      <c r="A112" s="41"/>
      <c r="B112" s="42"/>
      <c r="C112" s="43"/>
      <c r="D112" s="230" t="s">
        <v>186</v>
      </c>
      <c r="E112" s="43"/>
      <c r="F112" s="231" t="s">
        <v>2427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186</v>
      </c>
      <c r="AU112" s="20" t="s">
        <v>80</v>
      </c>
    </row>
    <row r="113" s="2" customFormat="1" ht="16.5" customHeight="1">
      <c r="A113" s="41"/>
      <c r="B113" s="42"/>
      <c r="C113" s="217" t="s">
        <v>234</v>
      </c>
      <c r="D113" s="217" t="s">
        <v>179</v>
      </c>
      <c r="E113" s="218" t="s">
        <v>2428</v>
      </c>
      <c r="F113" s="219" t="s">
        <v>2429</v>
      </c>
      <c r="G113" s="220" t="s">
        <v>345</v>
      </c>
      <c r="H113" s="221">
        <v>2</v>
      </c>
      <c r="I113" s="222"/>
      <c r="J113" s="223">
        <f>ROUND(I113*H113,2)</f>
        <v>0</v>
      </c>
      <c r="K113" s="219" t="s">
        <v>183</v>
      </c>
      <c r="L113" s="47"/>
      <c r="M113" s="224" t="s">
        <v>19</v>
      </c>
      <c r="N113" s="225" t="s">
        <v>43</v>
      </c>
      <c r="O113" s="87"/>
      <c r="P113" s="226">
        <f>O113*H113</f>
        <v>0</v>
      </c>
      <c r="Q113" s="226">
        <v>0.0016151850000000001</v>
      </c>
      <c r="R113" s="226">
        <f>Q113*H113</f>
        <v>0.0032303700000000002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184</v>
      </c>
      <c r="AT113" s="228" t="s">
        <v>179</v>
      </c>
      <c r="AU113" s="228" t="s">
        <v>80</v>
      </c>
      <c r="AY113" s="20" t="s">
        <v>177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80</v>
      </c>
      <c r="BK113" s="229">
        <f>ROUND(I113*H113,2)</f>
        <v>0</v>
      </c>
      <c r="BL113" s="20" t="s">
        <v>184</v>
      </c>
      <c r="BM113" s="228" t="s">
        <v>237</v>
      </c>
    </row>
    <row r="114" s="2" customFormat="1">
      <c r="A114" s="41"/>
      <c r="B114" s="42"/>
      <c r="C114" s="43"/>
      <c r="D114" s="230" t="s">
        <v>186</v>
      </c>
      <c r="E114" s="43"/>
      <c r="F114" s="231" t="s">
        <v>2430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186</v>
      </c>
      <c r="AU114" s="20" t="s">
        <v>80</v>
      </c>
    </row>
    <row r="115" s="2" customFormat="1" ht="16.5" customHeight="1">
      <c r="A115" s="41"/>
      <c r="B115" s="42"/>
      <c r="C115" s="217" t="s">
        <v>241</v>
      </c>
      <c r="D115" s="217" t="s">
        <v>179</v>
      </c>
      <c r="E115" s="218" t="s">
        <v>2431</v>
      </c>
      <c r="F115" s="219" t="s">
        <v>2432</v>
      </c>
      <c r="G115" s="220" t="s">
        <v>1496</v>
      </c>
      <c r="H115" s="221">
        <v>1</v>
      </c>
      <c r="I115" s="222"/>
      <c r="J115" s="223">
        <f>ROUND(I115*H115,2)</f>
        <v>0</v>
      </c>
      <c r="K115" s="219" t="s">
        <v>196</v>
      </c>
      <c r="L115" s="47"/>
      <c r="M115" s="224" t="s">
        <v>19</v>
      </c>
      <c r="N115" s="225" t="s">
        <v>43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184</v>
      </c>
      <c r="AT115" s="228" t="s">
        <v>179</v>
      </c>
      <c r="AU115" s="228" t="s">
        <v>80</v>
      </c>
      <c r="AY115" s="20" t="s">
        <v>177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80</v>
      </c>
      <c r="BK115" s="229">
        <f>ROUND(I115*H115,2)</f>
        <v>0</v>
      </c>
      <c r="BL115" s="20" t="s">
        <v>184</v>
      </c>
      <c r="BM115" s="228" t="s">
        <v>244</v>
      </c>
    </row>
    <row r="116" s="2" customFormat="1">
      <c r="A116" s="41"/>
      <c r="B116" s="42"/>
      <c r="C116" s="43"/>
      <c r="D116" s="230" t="s">
        <v>186</v>
      </c>
      <c r="E116" s="43"/>
      <c r="F116" s="231" t="s">
        <v>2432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186</v>
      </c>
      <c r="AU116" s="20" t="s">
        <v>80</v>
      </c>
    </row>
    <row r="117" s="2" customFormat="1" ht="16.5" customHeight="1">
      <c r="A117" s="41"/>
      <c r="B117" s="42"/>
      <c r="C117" s="217" t="s">
        <v>214</v>
      </c>
      <c r="D117" s="217" t="s">
        <v>179</v>
      </c>
      <c r="E117" s="218" t="s">
        <v>2433</v>
      </c>
      <c r="F117" s="219" t="s">
        <v>2434</v>
      </c>
      <c r="G117" s="220" t="s">
        <v>1496</v>
      </c>
      <c r="H117" s="221">
        <v>2</v>
      </c>
      <c r="I117" s="222"/>
      <c r="J117" s="223">
        <f>ROUND(I117*H117,2)</f>
        <v>0</v>
      </c>
      <c r="K117" s="219" t="s">
        <v>196</v>
      </c>
      <c r="L117" s="47"/>
      <c r="M117" s="224" t="s">
        <v>19</v>
      </c>
      <c r="N117" s="225" t="s">
        <v>43</v>
      </c>
      <c r="O117" s="87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8" t="s">
        <v>184</v>
      </c>
      <c r="AT117" s="228" t="s">
        <v>179</v>
      </c>
      <c r="AU117" s="228" t="s">
        <v>80</v>
      </c>
      <c r="AY117" s="20" t="s">
        <v>177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0" t="s">
        <v>80</v>
      </c>
      <c r="BK117" s="229">
        <f>ROUND(I117*H117,2)</f>
        <v>0</v>
      </c>
      <c r="BL117" s="20" t="s">
        <v>184</v>
      </c>
      <c r="BM117" s="228" t="s">
        <v>327</v>
      </c>
    </row>
    <row r="118" s="2" customFormat="1">
      <c r="A118" s="41"/>
      <c r="B118" s="42"/>
      <c r="C118" s="43"/>
      <c r="D118" s="230" t="s">
        <v>186</v>
      </c>
      <c r="E118" s="43"/>
      <c r="F118" s="231" t="s">
        <v>2434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186</v>
      </c>
      <c r="AU118" s="20" t="s">
        <v>80</v>
      </c>
    </row>
    <row r="119" s="2" customFormat="1" ht="16.5" customHeight="1">
      <c r="A119" s="41"/>
      <c r="B119" s="42"/>
      <c r="C119" s="217" t="s">
        <v>8</v>
      </c>
      <c r="D119" s="217" t="s">
        <v>179</v>
      </c>
      <c r="E119" s="218" t="s">
        <v>2435</v>
      </c>
      <c r="F119" s="219" t="s">
        <v>2436</v>
      </c>
      <c r="G119" s="220" t="s">
        <v>1496</v>
      </c>
      <c r="H119" s="221">
        <v>1</v>
      </c>
      <c r="I119" s="222"/>
      <c r="J119" s="223">
        <f>ROUND(I119*H119,2)</f>
        <v>0</v>
      </c>
      <c r="K119" s="219" t="s">
        <v>196</v>
      </c>
      <c r="L119" s="47"/>
      <c r="M119" s="224" t="s">
        <v>19</v>
      </c>
      <c r="N119" s="225" t="s">
        <v>43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184</v>
      </c>
      <c r="AT119" s="228" t="s">
        <v>179</v>
      </c>
      <c r="AU119" s="228" t="s">
        <v>80</v>
      </c>
      <c r="AY119" s="20" t="s">
        <v>177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80</v>
      </c>
      <c r="BK119" s="229">
        <f>ROUND(I119*H119,2)</f>
        <v>0</v>
      </c>
      <c r="BL119" s="20" t="s">
        <v>184</v>
      </c>
      <c r="BM119" s="228" t="s">
        <v>337</v>
      </c>
    </row>
    <row r="120" s="2" customFormat="1">
      <c r="A120" s="41"/>
      <c r="B120" s="42"/>
      <c r="C120" s="43"/>
      <c r="D120" s="230" t="s">
        <v>186</v>
      </c>
      <c r="E120" s="43"/>
      <c r="F120" s="231" t="s">
        <v>2436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186</v>
      </c>
      <c r="AU120" s="20" t="s">
        <v>80</v>
      </c>
    </row>
    <row r="121" s="2" customFormat="1">
      <c r="A121" s="41"/>
      <c r="B121" s="42"/>
      <c r="C121" s="217" t="s">
        <v>217</v>
      </c>
      <c r="D121" s="217" t="s">
        <v>179</v>
      </c>
      <c r="E121" s="218" t="s">
        <v>2437</v>
      </c>
      <c r="F121" s="219" t="s">
        <v>2438</v>
      </c>
      <c r="G121" s="220" t="s">
        <v>1496</v>
      </c>
      <c r="H121" s="221">
        <v>40</v>
      </c>
      <c r="I121" s="222"/>
      <c r="J121" s="223">
        <f>ROUND(I121*H121,2)</f>
        <v>0</v>
      </c>
      <c r="K121" s="219" t="s">
        <v>196</v>
      </c>
      <c r="L121" s="47"/>
      <c r="M121" s="224" t="s">
        <v>19</v>
      </c>
      <c r="N121" s="225" t="s">
        <v>43</v>
      </c>
      <c r="O121" s="87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184</v>
      </c>
      <c r="AT121" s="228" t="s">
        <v>179</v>
      </c>
      <c r="AU121" s="228" t="s">
        <v>80</v>
      </c>
      <c r="AY121" s="20" t="s">
        <v>177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0" t="s">
        <v>80</v>
      </c>
      <c r="BK121" s="229">
        <f>ROUND(I121*H121,2)</f>
        <v>0</v>
      </c>
      <c r="BL121" s="20" t="s">
        <v>184</v>
      </c>
      <c r="BM121" s="228" t="s">
        <v>348</v>
      </c>
    </row>
    <row r="122" s="2" customFormat="1">
      <c r="A122" s="41"/>
      <c r="B122" s="42"/>
      <c r="C122" s="43"/>
      <c r="D122" s="230" t="s">
        <v>186</v>
      </c>
      <c r="E122" s="43"/>
      <c r="F122" s="231" t="s">
        <v>2438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186</v>
      </c>
      <c r="AU122" s="20" t="s">
        <v>80</v>
      </c>
    </row>
    <row r="123" s="2" customFormat="1" ht="16.5" customHeight="1">
      <c r="A123" s="41"/>
      <c r="B123" s="42"/>
      <c r="C123" s="217" t="s">
        <v>265</v>
      </c>
      <c r="D123" s="217" t="s">
        <v>179</v>
      </c>
      <c r="E123" s="218" t="s">
        <v>2439</v>
      </c>
      <c r="F123" s="219" t="s">
        <v>2440</v>
      </c>
      <c r="G123" s="220" t="s">
        <v>345</v>
      </c>
      <c r="H123" s="221">
        <v>77</v>
      </c>
      <c r="I123" s="222"/>
      <c r="J123" s="223">
        <f>ROUND(I123*H123,2)</f>
        <v>0</v>
      </c>
      <c r="K123" s="219" t="s">
        <v>196</v>
      </c>
      <c r="L123" s="47"/>
      <c r="M123" s="224" t="s">
        <v>19</v>
      </c>
      <c r="N123" s="225" t="s">
        <v>43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184</v>
      </c>
      <c r="AT123" s="228" t="s">
        <v>179</v>
      </c>
      <c r="AU123" s="228" t="s">
        <v>80</v>
      </c>
      <c r="AY123" s="20" t="s">
        <v>177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80</v>
      </c>
      <c r="BK123" s="229">
        <f>ROUND(I123*H123,2)</f>
        <v>0</v>
      </c>
      <c r="BL123" s="20" t="s">
        <v>184</v>
      </c>
      <c r="BM123" s="228" t="s">
        <v>358</v>
      </c>
    </row>
    <row r="124" s="2" customFormat="1">
      <c r="A124" s="41"/>
      <c r="B124" s="42"/>
      <c r="C124" s="43"/>
      <c r="D124" s="230" t="s">
        <v>186</v>
      </c>
      <c r="E124" s="43"/>
      <c r="F124" s="231" t="s">
        <v>2440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186</v>
      </c>
      <c r="AU124" s="20" t="s">
        <v>80</v>
      </c>
    </row>
    <row r="125" s="2" customFormat="1" ht="16.5" customHeight="1">
      <c r="A125" s="41"/>
      <c r="B125" s="42"/>
      <c r="C125" s="217" t="s">
        <v>223</v>
      </c>
      <c r="D125" s="217" t="s">
        <v>179</v>
      </c>
      <c r="E125" s="218" t="s">
        <v>1538</v>
      </c>
      <c r="F125" s="219" t="s">
        <v>1539</v>
      </c>
      <c r="G125" s="220" t="s">
        <v>1496</v>
      </c>
      <c r="H125" s="221">
        <v>1</v>
      </c>
      <c r="I125" s="222"/>
      <c r="J125" s="223">
        <f>ROUND(I125*H125,2)</f>
        <v>0</v>
      </c>
      <c r="K125" s="219" t="s">
        <v>196</v>
      </c>
      <c r="L125" s="47"/>
      <c r="M125" s="224" t="s">
        <v>19</v>
      </c>
      <c r="N125" s="225" t="s">
        <v>43</v>
      </c>
      <c r="O125" s="87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184</v>
      </c>
      <c r="AT125" s="228" t="s">
        <v>179</v>
      </c>
      <c r="AU125" s="228" t="s">
        <v>80</v>
      </c>
      <c r="AY125" s="20" t="s">
        <v>177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80</v>
      </c>
      <c r="BK125" s="229">
        <f>ROUND(I125*H125,2)</f>
        <v>0</v>
      </c>
      <c r="BL125" s="20" t="s">
        <v>184</v>
      </c>
      <c r="BM125" s="228" t="s">
        <v>368</v>
      </c>
    </row>
    <row r="126" s="2" customFormat="1">
      <c r="A126" s="41"/>
      <c r="B126" s="42"/>
      <c r="C126" s="43"/>
      <c r="D126" s="230" t="s">
        <v>186</v>
      </c>
      <c r="E126" s="43"/>
      <c r="F126" s="231" t="s">
        <v>1539</v>
      </c>
      <c r="G126" s="43"/>
      <c r="H126" s="43"/>
      <c r="I126" s="232"/>
      <c r="J126" s="43"/>
      <c r="K126" s="43"/>
      <c r="L126" s="47"/>
      <c r="M126" s="233"/>
      <c r="N126" s="23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186</v>
      </c>
      <c r="AU126" s="20" t="s">
        <v>80</v>
      </c>
    </row>
    <row r="127" s="12" customFormat="1" ht="25.92" customHeight="1">
      <c r="A127" s="12"/>
      <c r="B127" s="201"/>
      <c r="C127" s="202"/>
      <c r="D127" s="203" t="s">
        <v>71</v>
      </c>
      <c r="E127" s="204" t="s">
        <v>439</v>
      </c>
      <c r="F127" s="204" t="s">
        <v>1606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SUM(P128:P149)</f>
        <v>0</v>
      </c>
      <c r="Q127" s="209"/>
      <c r="R127" s="210">
        <f>SUM(R128:R149)</f>
        <v>0</v>
      </c>
      <c r="S127" s="209"/>
      <c r="T127" s="211">
        <f>SUM(T128:T149)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80</v>
      </c>
      <c r="AT127" s="213" t="s">
        <v>71</v>
      </c>
      <c r="AU127" s="213" t="s">
        <v>72</v>
      </c>
      <c r="AY127" s="212" t="s">
        <v>177</v>
      </c>
      <c r="BK127" s="214">
        <f>SUM(BK128:BK149)</f>
        <v>0</v>
      </c>
    </row>
    <row r="128" s="2" customFormat="1" ht="16.5" customHeight="1">
      <c r="A128" s="41"/>
      <c r="B128" s="42"/>
      <c r="C128" s="217" t="s">
        <v>275</v>
      </c>
      <c r="D128" s="217" t="s">
        <v>179</v>
      </c>
      <c r="E128" s="218" t="s">
        <v>2441</v>
      </c>
      <c r="F128" s="219" t="s">
        <v>2442</v>
      </c>
      <c r="G128" s="220" t="s">
        <v>380</v>
      </c>
      <c r="H128" s="221">
        <v>2</v>
      </c>
      <c r="I128" s="222"/>
      <c r="J128" s="223">
        <f>ROUND(I128*H128,2)</f>
        <v>0</v>
      </c>
      <c r="K128" s="219" t="s">
        <v>196</v>
      </c>
      <c r="L128" s="47"/>
      <c r="M128" s="224" t="s">
        <v>19</v>
      </c>
      <c r="N128" s="225" t="s">
        <v>43</v>
      </c>
      <c r="O128" s="87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8" t="s">
        <v>184</v>
      </c>
      <c r="AT128" s="228" t="s">
        <v>179</v>
      </c>
      <c r="AU128" s="228" t="s">
        <v>80</v>
      </c>
      <c r="AY128" s="20" t="s">
        <v>177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0" t="s">
        <v>80</v>
      </c>
      <c r="BK128" s="229">
        <f>ROUND(I128*H128,2)</f>
        <v>0</v>
      </c>
      <c r="BL128" s="20" t="s">
        <v>184</v>
      </c>
      <c r="BM128" s="228" t="s">
        <v>318</v>
      </c>
    </row>
    <row r="129" s="2" customFormat="1">
      <c r="A129" s="41"/>
      <c r="B129" s="42"/>
      <c r="C129" s="43"/>
      <c r="D129" s="230" t="s">
        <v>186</v>
      </c>
      <c r="E129" s="43"/>
      <c r="F129" s="231" t="s">
        <v>2442</v>
      </c>
      <c r="G129" s="43"/>
      <c r="H129" s="43"/>
      <c r="I129" s="232"/>
      <c r="J129" s="43"/>
      <c r="K129" s="43"/>
      <c r="L129" s="47"/>
      <c r="M129" s="233"/>
      <c r="N129" s="23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186</v>
      </c>
      <c r="AU129" s="20" t="s">
        <v>80</v>
      </c>
    </row>
    <row r="130" s="2" customFormat="1" ht="16.5" customHeight="1">
      <c r="A130" s="41"/>
      <c r="B130" s="42"/>
      <c r="C130" s="217" t="s">
        <v>227</v>
      </c>
      <c r="D130" s="217" t="s">
        <v>179</v>
      </c>
      <c r="E130" s="218" t="s">
        <v>2443</v>
      </c>
      <c r="F130" s="219" t="s">
        <v>2444</v>
      </c>
      <c r="G130" s="220" t="s">
        <v>1496</v>
      </c>
      <c r="H130" s="221">
        <v>1</v>
      </c>
      <c r="I130" s="222"/>
      <c r="J130" s="223">
        <f>ROUND(I130*H130,2)</f>
        <v>0</v>
      </c>
      <c r="K130" s="219" t="s">
        <v>196</v>
      </c>
      <c r="L130" s="47"/>
      <c r="M130" s="224" t="s">
        <v>19</v>
      </c>
      <c r="N130" s="225" t="s">
        <v>43</v>
      </c>
      <c r="O130" s="87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8" t="s">
        <v>184</v>
      </c>
      <c r="AT130" s="228" t="s">
        <v>179</v>
      </c>
      <c r="AU130" s="228" t="s">
        <v>80</v>
      </c>
      <c r="AY130" s="20" t="s">
        <v>177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0" t="s">
        <v>80</v>
      </c>
      <c r="BK130" s="229">
        <f>ROUND(I130*H130,2)</f>
        <v>0</v>
      </c>
      <c r="BL130" s="20" t="s">
        <v>184</v>
      </c>
      <c r="BM130" s="228" t="s">
        <v>386</v>
      </c>
    </row>
    <row r="131" s="2" customFormat="1">
      <c r="A131" s="41"/>
      <c r="B131" s="42"/>
      <c r="C131" s="43"/>
      <c r="D131" s="230" t="s">
        <v>186</v>
      </c>
      <c r="E131" s="43"/>
      <c r="F131" s="231" t="s">
        <v>2444</v>
      </c>
      <c r="G131" s="43"/>
      <c r="H131" s="43"/>
      <c r="I131" s="232"/>
      <c r="J131" s="43"/>
      <c r="K131" s="43"/>
      <c r="L131" s="47"/>
      <c r="M131" s="233"/>
      <c r="N131" s="23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186</v>
      </c>
      <c r="AU131" s="20" t="s">
        <v>80</v>
      </c>
    </row>
    <row r="132" s="2" customFormat="1" ht="16.5" customHeight="1">
      <c r="A132" s="41"/>
      <c r="B132" s="42"/>
      <c r="C132" s="217" t="s">
        <v>7</v>
      </c>
      <c r="D132" s="217" t="s">
        <v>179</v>
      </c>
      <c r="E132" s="218" t="s">
        <v>2445</v>
      </c>
      <c r="F132" s="219" t="s">
        <v>2446</v>
      </c>
      <c r="G132" s="220" t="s">
        <v>1496</v>
      </c>
      <c r="H132" s="221">
        <v>1</v>
      </c>
      <c r="I132" s="222"/>
      <c r="J132" s="223">
        <f>ROUND(I132*H132,2)</f>
        <v>0</v>
      </c>
      <c r="K132" s="219" t="s">
        <v>196</v>
      </c>
      <c r="L132" s="47"/>
      <c r="M132" s="224" t="s">
        <v>19</v>
      </c>
      <c r="N132" s="225" t="s">
        <v>43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184</v>
      </c>
      <c r="AT132" s="228" t="s">
        <v>179</v>
      </c>
      <c r="AU132" s="228" t="s">
        <v>80</v>
      </c>
      <c r="AY132" s="20" t="s">
        <v>177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80</v>
      </c>
      <c r="BK132" s="229">
        <f>ROUND(I132*H132,2)</f>
        <v>0</v>
      </c>
      <c r="BL132" s="20" t="s">
        <v>184</v>
      </c>
      <c r="BM132" s="228" t="s">
        <v>397</v>
      </c>
    </row>
    <row r="133" s="2" customFormat="1">
      <c r="A133" s="41"/>
      <c r="B133" s="42"/>
      <c r="C133" s="43"/>
      <c r="D133" s="230" t="s">
        <v>186</v>
      </c>
      <c r="E133" s="43"/>
      <c r="F133" s="231" t="s">
        <v>2446</v>
      </c>
      <c r="G133" s="43"/>
      <c r="H133" s="43"/>
      <c r="I133" s="232"/>
      <c r="J133" s="43"/>
      <c r="K133" s="43"/>
      <c r="L133" s="47"/>
      <c r="M133" s="233"/>
      <c r="N133" s="23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186</v>
      </c>
      <c r="AU133" s="20" t="s">
        <v>80</v>
      </c>
    </row>
    <row r="134" s="2" customFormat="1" ht="16.5" customHeight="1">
      <c r="A134" s="41"/>
      <c r="B134" s="42"/>
      <c r="C134" s="217" t="s">
        <v>232</v>
      </c>
      <c r="D134" s="217" t="s">
        <v>179</v>
      </c>
      <c r="E134" s="218" t="s">
        <v>2447</v>
      </c>
      <c r="F134" s="219" t="s">
        <v>2448</v>
      </c>
      <c r="G134" s="220" t="s">
        <v>345</v>
      </c>
      <c r="H134" s="221">
        <v>90</v>
      </c>
      <c r="I134" s="222"/>
      <c r="J134" s="223">
        <f>ROUND(I134*H134,2)</f>
        <v>0</v>
      </c>
      <c r="K134" s="219" t="s">
        <v>183</v>
      </c>
      <c r="L134" s="47"/>
      <c r="M134" s="224" t="s">
        <v>19</v>
      </c>
      <c r="N134" s="225" t="s">
        <v>43</v>
      </c>
      <c r="O134" s="87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8" t="s">
        <v>184</v>
      </c>
      <c r="AT134" s="228" t="s">
        <v>179</v>
      </c>
      <c r="AU134" s="228" t="s">
        <v>80</v>
      </c>
      <c r="AY134" s="20" t="s">
        <v>177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0" t="s">
        <v>80</v>
      </c>
      <c r="BK134" s="229">
        <f>ROUND(I134*H134,2)</f>
        <v>0</v>
      </c>
      <c r="BL134" s="20" t="s">
        <v>184</v>
      </c>
      <c r="BM134" s="228" t="s">
        <v>407</v>
      </c>
    </row>
    <row r="135" s="2" customFormat="1">
      <c r="A135" s="41"/>
      <c r="B135" s="42"/>
      <c r="C135" s="43"/>
      <c r="D135" s="230" t="s">
        <v>186</v>
      </c>
      <c r="E135" s="43"/>
      <c r="F135" s="231" t="s">
        <v>2449</v>
      </c>
      <c r="G135" s="43"/>
      <c r="H135" s="43"/>
      <c r="I135" s="232"/>
      <c r="J135" s="43"/>
      <c r="K135" s="43"/>
      <c r="L135" s="47"/>
      <c r="M135" s="233"/>
      <c r="N135" s="23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186</v>
      </c>
      <c r="AU135" s="20" t="s">
        <v>80</v>
      </c>
    </row>
    <row r="136" s="2" customFormat="1" ht="16.5" customHeight="1">
      <c r="A136" s="41"/>
      <c r="B136" s="42"/>
      <c r="C136" s="217" t="s">
        <v>295</v>
      </c>
      <c r="D136" s="217" t="s">
        <v>179</v>
      </c>
      <c r="E136" s="218" t="s">
        <v>2450</v>
      </c>
      <c r="F136" s="219" t="s">
        <v>2451</v>
      </c>
      <c r="G136" s="220" t="s">
        <v>380</v>
      </c>
      <c r="H136" s="221">
        <v>6</v>
      </c>
      <c r="I136" s="222"/>
      <c r="J136" s="223">
        <f>ROUND(I136*H136,2)</f>
        <v>0</v>
      </c>
      <c r="K136" s="219" t="s">
        <v>196</v>
      </c>
      <c r="L136" s="47"/>
      <c r="M136" s="224" t="s">
        <v>19</v>
      </c>
      <c r="N136" s="225" t="s">
        <v>43</v>
      </c>
      <c r="O136" s="87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8" t="s">
        <v>184</v>
      </c>
      <c r="AT136" s="228" t="s">
        <v>179</v>
      </c>
      <c r="AU136" s="228" t="s">
        <v>80</v>
      </c>
      <c r="AY136" s="20" t="s">
        <v>177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0" t="s">
        <v>80</v>
      </c>
      <c r="BK136" s="229">
        <f>ROUND(I136*H136,2)</f>
        <v>0</v>
      </c>
      <c r="BL136" s="20" t="s">
        <v>184</v>
      </c>
      <c r="BM136" s="228" t="s">
        <v>418</v>
      </c>
    </row>
    <row r="137" s="2" customFormat="1">
      <c r="A137" s="41"/>
      <c r="B137" s="42"/>
      <c r="C137" s="43"/>
      <c r="D137" s="230" t="s">
        <v>186</v>
      </c>
      <c r="E137" s="43"/>
      <c r="F137" s="231" t="s">
        <v>2451</v>
      </c>
      <c r="G137" s="43"/>
      <c r="H137" s="43"/>
      <c r="I137" s="232"/>
      <c r="J137" s="43"/>
      <c r="K137" s="43"/>
      <c r="L137" s="47"/>
      <c r="M137" s="233"/>
      <c r="N137" s="23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186</v>
      </c>
      <c r="AU137" s="20" t="s">
        <v>80</v>
      </c>
    </row>
    <row r="138" s="2" customFormat="1" ht="16.5" customHeight="1">
      <c r="A138" s="41"/>
      <c r="B138" s="42"/>
      <c r="C138" s="217" t="s">
        <v>237</v>
      </c>
      <c r="D138" s="217" t="s">
        <v>179</v>
      </c>
      <c r="E138" s="218" t="s">
        <v>2452</v>
      </c>
      <c r="F138" s="219" t="s">
        <v>1626</v>
      </c>
      <c r="G138" s="220" t="s">
        <v>1496</v>
      </c>
      <c r="H138" s="221">
        <v>1</v>
      </c>
      <c r="I138" s="222"/>
      <c r="J138" s="223">
        <f>ROUND(I138*H138,2)</f>
        <v>0</v>
      </c>
      <c r="K138" s="219" t="s">
        <v>196</v>
      </c>
      <c r="L138" s="47"/>
      <c r="M138" s="224" t="s">
        <v>19</v>
      </c>
      <c r="N138" s="225" t="s">
        <v>43</v>
      </c>
      <c r="O138" s="87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184</v>
      </c>
      <c r="AT138" s="228" t="s">
        <v>179</v>
      </c>
      <c r="AU138" s="228" t="s">
        <v>80</v>
      </c>
      <c r="AY138" s="20" t="s">
        <v>177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0" t="s">
        <v>80</v>
      </c>
      <c r="BK138" s="229">
        <f>ROUND(I138*H138,2)</f>
        <v>0</v>
      </c>
      <c r="BL138" s="20" t="s">
        <v>184</v>
      </c>
      <c r="BM138" s="228" t="s">
        <v>428</v>
      </c>
    </row>
    <row r="139" s="2" customFormat="1">
      <c r="A139" s="41"/>
      <c r="B139" s="42"/>
      <c r="C139" s="43"/>
      <c r="D139" s="230" t="s">
        <v>186</v>
      </c>
      <c r="E139" s="43"/>
      <c r="F139" s="231" t="s">
        <v>1626</v>
      </c>
      <c r="G139" s="43"/>
      <c r="H139" s="43"/>
      <c r="I139" s="232"/>
      <c r="J139" s="43"/>
      <c r="K139" s="43"/>
      <c r="L139" s="47"/>
      <c r="M139" s="233"/>
      <c r="N139" s="23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186</v>
      </c>
      <c r="AU139" s="20" t="s">
        <v>80</v>
      </c>
    </row>
    <row r="140" s="2" customFormat="1" ht="16.5" customHeight="1">
      <c r="A140" s="41"/>
      <c r="B140" s="42"/>
      <c r="C140" s="217" t="s">
        <v>306</v>
      </c>
      <c r="D140" s="217" t="s">
        <v>179</v>
      </c>
      <c r="E140" s="218" t="s">
        <v>2453</v>
      </c>
      <c r="F140" s="219" t="s">
        <v>1630</v>
      </c>
      <c r="G140" s="220" t="s">
        <v>1496</v>
      </c>
      <c r="H140" s="221">
        <v>1</v>
      </c>
      <c r="I140" s="222"/>
      <c r="J140" s="223">
        <f>ROUND(I140*H140,2)</f>
        <v>0</v>
      </c>
      <c r="K140" s="219" t="s">
        <v>196</v>
      </c>
      <c r="L140" s="47"/>
      <c r="M140" s="224" t="s">
        <v>19</v>
      </c>
      <c r="N140" s="225" t="s">
        <v>43</v>
      </c>
      <c r="O140" s="87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8" t="s">
        <v>184</v>
      </c>
      <c r="AT140" s="228" t="s">
        <v>179</v>
      </c>
      <c r="AU140" s="228" t="s">
        <v>80</v>
      </c>
      <c r="AY140" s="20" t="s">
        <v>177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0" t="s">
        <v>80</v>
      </c>
      <c r="BK140" s="229">
        <f>ROUND(I140*H140,2)</f>
        <v>0</v>
      </c>
      <c r="BL140" s="20" t="s">
        <v>184</v>
      </c>
      <c r="BM140" s="228" t="s">
        <v>454</v>
      </c>
    </row>
    <row r="141" s="2" customFormat="1">
      <c r="A141" s="41"/>
      <c r="B141" s="42"/>
      <c r="C141" s="43"/>
      <c r="D141" s="230" t="s">
        <v>186</v>
      </c>
      <c r="E141" s="43"/>
      <c r="F141" s="231" t="s">
        <v>1630</v>
      </c>
      <c r="G141" s="43"/>
      <c r="H141" s="43"/>
      <c r="I141" s="232"/>
      <c r="J141" s="43"/>
      <c r="K141" s="43"/>
      <c r="L141" s="47"/>
      <c r="M141" s="233"/>
      <c r="N141" s="23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186</v>
      </c>
      <c r="AU141" s="20" t="s">
        <v>80</v>
      </c>
    </row>
    <row r="142" s="2" customFormat="1" ht="21.75" customHeight="1">
      <c r="A142" s="41"/>
      <c r="B142" s="42"/>
      <c r="C142" s="217" t="s">
        <v>244</v>
      </c>
      <c r="D142" s="217" t="s">
        <v>179</v>
      </c>
      <c r="E142" s="218" t="s">
        <v>2454</v>
      </c>
      <c r="F142" s="219" t="s">
        <v>2455</v>
      </c>
      <c r="G142" s="220" t="s">
        <v>1496</v>
      </c>
      <c r="H142" s="221">
        <v>2</v>
      </c>
      <c r="I142" s="222"/>
      <c r="J142" s="223">
        <f>ROUND(I142*H142,2)</f>
        <v>0</v>
      </c>
      <c r="K142" s="219" t="s">
        <v>196</v>
      </c>
      <c r="L142" s="47"/>
      <c r="M142" s="224" t="s">
        <v>19</v>
      </c>
      <c r="N142" s="225" t="s">
        <v>43</v>
      </c>
      <c r="O142" s="87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8" t="s">
        <v>184</v>
      </c>
      <c r="AT142" s="228" t="s">
        <v>179</v>
      </c>
      <c r="AU142" s="228" t="s">
        <v>80</v>
      </c>
      <c r="AY142" s="20" t="s">
        <v>177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0" t="s">
        <v>80</v>
      </c>
      <c r="BK142" s="229">
        <f>ROUND(I142*H142,2)</f>
        <v>0</v>
      </c>
      <c r="BL142" s="20" t="s">
        <v>184</v>
      </c>
      <c r="BM142" s="228" t="s">
        <v>464</v>
      </c>
    </row>
    <row r="143" s="2" customFormat="1">
      <c r="A143" s="41"/>
      <c r="B143" s="42"/>
      <c r="C143" s="43"/>
      <c r="D143" s="230" t="s">
        <v>186</v>
      </c>
      <c r="E143" s="43"/>
      <c r="F143" s="231" t="s">
        <v>2455</v>
      </c>
      <c r="G143" s="43"/>
      <c r="H143" s="43"/>
      <c r="I143" s="232"/>
      <c r="J143" s="43"/>
      <c r="K143" s="43"/>
      <c r="L143" s="47"/>
      <c r="M143" s="233"/>
      <c r="N143" s="23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186</v>
      </c>
      <c r="AU143" s="20" t="s">
        <v>80</v>
      </c>
    </row>
    <row r="144" s="2" customFormat="1">
      <c r="A144" s="41"/>
      <c r="B144" s="42"/>
      <c r="C144" s="217" t="s">
        <v>322</v>
      </c>
      <c r="D144" s="217" t="s">
        <v>179</v>
      </c>
      <c r="E144" s="218" t="s">
        <v>2456</v>
      </c>
      <c r="F144" s="219" t="s">
        <v>2457</v>
      </c>
      <c r="G144" s="220" t="s">
        <v>1496</v>
      </c>
      <c r="H144" s="221">
        <v>2</v>
      </c>
      <c r="I144" s="222"/>
      <c r="J144" s="223">
        <f>ROUND(I144*H144,2)</f>
        <v>0</v>
      </c>
      <c r="K144" s="219" t="s">
        <v>196</v>
      </c>
      <c r="L144" s="47"/>
      <c r="M144" s="224" t="s">
        <v>19</v>
      </c>
      <c r="N144" s="225" t="s">
        <v>43</v>
      </c>
      <c r="O144" s="87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8" t="s">
        <v>184</v>
      </c>
      <c r="AT144" s="228" t="s">
        <v>179</v>
      </c>
      <c r="AU144" s="228" t="s">
        <v>80</v>
      </c>
      <c r="AY144" s="20" t="s">
        <v>177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0" t="s">
        <v>80</v>
      </c>
      <c r="BK144" s="229">
        <f>ROUND(I144*H144,2)</f>
        <v>0</v>
      </c>
      <c r="BL144" s="20" t="s">
        <v>184</v>
      </c>
      <c r="BM144" s="228" t="s">
        <v>325</v>
      </c>
    </row>
    <row r="145" s="2" customFormat="1">
      <c r="A145" s="41"/>
      <c r="B145" s="42"/>
      <c r="C145" s="43"/>
      <c r="D145" s="230" t="s">
        <v>186</v>
      </c>
      <c r="E145" s="43"/>
      <c r="F145" s="231" t="s">
        <v>2457</v>
      </c>
      <c r="G145" s="43"/>
      <c r="H145" s="43"/>
      <c r="I145" s="232"/>
      <c r="J145" s="43"/>
      <c r="K145" s="43"/>
      <c r="L145" s="47"/>
      <c r="M145" s="233"/>
      <c r="N145" s="23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186</v>
      </c>
      <c r="AU145" s="20" t="s">
        <v>80</v>
      </c>
    </row>
    <row r="146" s="2" customFormat="1" ht="16.5" customHeight="1">
      <c r="A146" s="41"/>
      <c r="B146" s="42"/>
      <c r="C146" s="217" t="s">
        <v>327</v>
      </c>
      <c r="D146" s="217" t="s">
        <v>179</v>
      </c>
      <c r="E146" s="218" t="s">
        <v>1633</v>
      </c>
      <c r="F146" s="219" t="s">
        <v>1634</v>
      </c>
      <c r="G146" s="220" t="s">
        <v>1496</v>
      </c>
      <c r="H146" s="221">
        <v>2</v>
      </c>
      <c r="I146" s="222"/>
      <c r="J146" s="223">
        <f>ROUND(I146*H146,2)</f>
        <v>0</v>
      </c>
      <c r="K146" s="219" t="s">
        <v>196</v>
      </c>
      <c r="L146" s="47"/>
      <c r="M146" s="224" t="s">
        <v>19</v>
      </c>
      <c r="N146" s="225" t="s">
        <v>43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184</v>
      </c>
      <c r="AT146" s="228" t="s">
        <v>179</v>
      </c>
      <c r="AU146" s="228" t="s">
        <v>80</v>
      </c>
      <c r="AY146" s="20" t="s">
        <v>177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80</v>
      </c>
      <c r="BK146" s="229">
        <f>ROUND(I146*H146,2)</f>
        <v>0</v>
      </c>
      <c r="BL146" s="20" t="s">
        <v>184</v>
      </c>
      <c r="BM146" s="228" t="s">
        <v>330</v>
      </c>
    </row>
    <row r="147" s="2" customFormat="1">
      <c r="A147" s="41"/>
      <c r="B147" s="42"/>
      <c r="C147" s="43"/>
      <c r="D147" s="230" t="s">
        <v>186</v>
      </c>
      <c r="E147" s="43"/>
      <c r="F147" s="231" t="s">
        <v>1634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186</v>
      </c>
      <c r="AU147" s="20" t="s">
        <v>80</v>
      </c>
    </row>
    <row r="148" s="2" customFormat="1" ht="16.5" customHeight="1">
      <c r="A148" s="41"/>
      <c r="B148" s="42"/>
      <c r="C148" s="217" t="s">
        <v>332</v>
      </c>
      <c r="D148" s="217" t="s">
        <v>179</v>
      </c>
      <c r="E148" s="218" t="s">
        <v>1635</v>
      </c>
      <c r="F148" s="219" t="s">
        <v>1636</v>
      </c>
      <c r="G148" s="220" t="s">
        <v>1496</v>
      </c>
      <c r="H148" s="221">
        <v>1</v>
      </c>
      <c r="I148" s="222"/>
      <c r="J148" s="223">
        <f>ROUND(I148*H148,2)</f>
        <v>0</v>
      </c>
      <c r="K148" s="219" t="s">
        <v>196</v>
      </c>
      <c r="L148" s="47"/>
      <c r="M148" s="224" t="s">
        <v>19</v>
      </c>
      <c r="N148" s="225" t="s">
        <v>43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184</v>
      </c>
      <c r="AT148" s="228" t="s">
        <v>179</v>
      </c>
      <c r="AU148" s="228" t="s">
        <v>80</v>
      </c>
      <c r="AY148" s="20" t="s">
        <v>177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80</v>
      </c>
      <c r="BK148" s="229">
        <f>ROUND(I148*H148,2)</f>
        <v>0</v>
      </c>
      <c r="BL148" s="20" t="s">
        <v>184</v>
      </c>
      <c r="BM148" s="228" t="s">
        <v>335</v>
      </c>
    </row>
    <row r="149" s="2" customFormat="1">
      <c r="A149" s="41"/>
      <c r="B149" s="42"/>
      <c r="C149" s="43"/>
      <c r="D149" s="230" t="s">
        <v>186</v>
      </c>
      <c r="E149" s="43"/>
      <c r="F149" s="231" t="s">
        <v>1636</v>
      </c>
      <c r="G149" s="43"/>
      <c r="H149" s="43"/>
      <c r="I149" s="232"/>
      <c r="J149" s="43"/>
      <c r="K149" s="43"/>
      <c r="L149" s="47"/>
      <c r="M149" s="302"/>
      <c r="N149" s="303"/>
      <c r="O149" s="304"/>
      <c r="P149" s="304"/>
      <c r="Q149" s="304"/>
      <c r="R149" s="304"/>
      <c r="S149" s="304"/>
      <c r="T149" s="305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186</v>
      </c>
      <c r="AU149" s="20" t="s">
        <v>80</v>
      </c>
    </row>
    <row r="150" s="2" customFormat="1" ht="6.96" customHeight="1">
      <c r="A150" s="41"/>
      <c r="B150" s="62"/>
      <c r="C150" s="63"/>
      <c r="D150" s="63"/>
      <c r="E150" s="63"/>
      <c r="F150" s="63"/>
      <c r="G150" s="63"/>
      <c r="H150" s="63"/>
      <c r="I150" s="63"/>
      <c r="J150" s="63"/>
      <c r="K150" s="63"/>
      <c r="L150" s="47"/>
      <c r="M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</row>
  </sheetData>
  <sheetProtection sheet="1" autoFilter="0" formatColumns="0" formatRows="0" objects="1" scenarios="1" spinCount="100000" saltValue="d3/tYJNdwNX5ngkUS15jEnU1U9hEyh5gMLAB/VnEJ3SZ20fO6G08w1OzFpT6SFwCOnKq/KOJhC4YSjZnZTVtIA==" hashValue="gGsrlTenZgLCFJYWWCXjSyHLW1AmFqbLxqkX5ClshI86r8hGrJjTK609J+4r3o4pUt0zaJd3ST+yB5dBT+lJdQ==" algorithmName="SHA-512" password="CC35"/>
  <autoFilter ref="C87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111</v>
      </c>
      <c r="AZ2" s="142" t="s">
        <v>2458</v>
      </c>
      <c r="BA2" s="142" t="s">
        <v>19</v>
      </c>
      <c r="BB2" s="142" t="s">
        <v>19</v>
      </c>
      <c r="BC2" s="142" t="s">
        <v>2459</v>
      </c>
      <c r="BD2" s="142" t="s">
        <v>82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3"/>
      <c r="AT3" s="20" t="s">
        <v>82</v>
      </c>
    </row>
    <row r="4" s="1" customFormat="1" ht="24.96" customHeight="1">
      <c r="B4" s="23"/>
      <c r="D4" s="145" t="s">
        <v>119</v>
      </c>
      <c r="L4" s="23"/>
      <c r="M4" s="146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7" t="s">
        <v>16</v>
      </c>
      <c r="L6" s="23"/>
    </row>
    <row r="7" s="1" customFormat="1" ht="16.5" customHeight="1">
      <c r="B7" s="23"/>
      <c r="E7" s="148" t="str">
        <f>'Rekapitulace stavby'!K6</f>
        <v>PŘÍSTAVBA DVOU TŘÍD MŠ LAZARETNÍ</v>
      </c>
      <c r="F7" s="147"/>
      <c r="G7" s="147"/>
      <c r="H7" s="147"/>
      <c r="L7" s="23"/>
    </row>
    <row r="8" s="2" customFormat="1" ht="12" customHeight="1">
      <c r="A8" s="41"/>
      <c r="B8" s="47"/>
      <c r="C8" s="41"/>
      <c r="D8" s="147" t="s">
        <v>120</v>
      </c>
      <c r="E8" s="41"/>
      <c r="F8" s="41"/>
      <c r="G8" s="41"/>
      <c r="H8" s="41"/>
      <c r="I8" s="41"/>
      <c r="J8" s="41"/>
      <c r="K8" s="41"/>
      <c r="L8" s="149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50" t="s">
        <v>2460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7" t="s">
        <v>18</v>
      </c>
      <c r="E11" s="41"/>
      <c r="F11" s="136" t="s">
        <v>19</v>
      </c>
      <c r="G11" s="41"/>
      <c r="H11" s="41"/>
      <c r="I11" s="147" t="s">
        <v>20</v>
      </c>
      <c r="J11" s="136" t="s">
        <v>19</v>
      </c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7" t="s">
        <v>21</v>
      </c>
      <c r="E12" s="41"/>
      <c r="F12" s="136" t="s">
        <v>22</v>
      </c>
      <c r="G12" s="41"/>
      <c r="H12" s="41"/>
      <c r="I12" s="147" t="s">
        <v>23</v>
      </c>
      <c r="J12" s="151" t="str">
        <f>'Rekapitulace stavby'!AN8</f>
        <v>15. 6. 2021</v>
      </c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7" t="s">
        <v>25</v>
      </c>
      <c r="E14" s="41"/>
      <c r="F14" s="41"/>
      <c r="G14" s="41"/>
      <c r="H14" s="41"/>
      <c r="I14" s="147" t="s">
        <v>26</v>
      </c>
      <c r="J14" s="136" t="s">
        <v>19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7" t="s">
        <v>28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7" t="s">
        <v>29</v>
      </c>
      <c r="E17" s="41"/>
      <c r="F17" s="41"/>
      <c r="G17" s="41"/>
      <c r="H17" s="41"/>
      <c r="I17" s="147" t="s">
        <v>26</v>
      </c>
      <c r="J17" s="36" t="str">
        <f>'Rekapitulace stavby'!AN13</f>
        <v>Vyplň údaj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7" t="s">
        <v>28</v>
      </c>
      <c r="J18" s="36" t="str">
        <f>'Rekapitulace stavby'!AN14</f>
        <v>Vyplň údaj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7" t="s">
        <v>31</v>
      </c>
      <c r="E20" s="41"/>
      <c r="F20" s="41"/>
      <c r="G20" s="41"/>
      <c r="H20" s="41"/>
      <c r="I20" s="147" t="s">
        <v>26</v>
      </c>
      <c r="J20" s="136" t="s">
        <v>19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7" t="s">
        <v>28</v>
      </c>
      <c r="J21" s="136" t="s">
        <v>19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7" t="s">
        <v>34</v>
      </c>
      <c r="E23" s="41"/>
      <c r="F23" s="41"/>
      <c r="G23" s="41"/>
      <c r="H23" s="41"/>
      <c r="I23" s="147" t="s">
        <v>26</v>
      </c>
      <c r="J23" s="136" t="s">
        <v>19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35</v>
      </c>
      <c r="F24" s="41"/>
      <c r="G24" s="41"/>
      <c r="H24" s="41"/>
      <c r="I24" s="147" t="s">
        <v>28</v>
      </c>
      <c r="J24" s="136" t="s">
        <v>19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7" t="s">
        <v>36</v>
      </c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2"/>
      <c r="B27" s="153"/>
      <c r="C27" s="152"/>
      <c r="D27" s="152"/>
      <c r="E27" s="154" t="s">
        <v>37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6"/>
      <c r="E29" s="156"/>
      <c r="F29" s="156"/>
      <c r="G29" s="156"/>
      <c r="H29" s="156"/>
      <c r="I29" s="156"/>
      <c r="J29" s="156"/>
      <c r="K29" s="156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7" t="s">
        <v>38</v>
      </c>
      <c r="E30" s="41"/>
      <c r="F30" s="41"/>
      <c r="G30" s="41"/>
      <c r="H30" s="41"/>
      <c r="I30" s="41"/>
      <c r="J30" s="158">
        <f>ROUND(J93, 2)</f>
        <v>0</v>
      </c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9" t="s">
        <v>40</v>
      </c>
      <c r="G32" s="41"/>
      <c r="H32" s="41"/>
      <c r="I32" s="159" t="s">
        <v>39</v>
      </c>
      <c r="J32" s="159" t="s">
        <v>41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60" t="s">
        <v>42</v>
      </c>
      <c r="E33" s="147" t="s">
        <v>43</v>
      </c>
      <c r="F33" s="161">
        <f>ROUND((SUM(BE93:BE273)),  2)</f>
        <v>0</v>
      </c>
      <c r="G33" s="41"/>
      <c r="H33" s="41"/>
      <c r="I33" s="162">
        <v>0.20999999999999999</v>
      </c>
      <c r="J33" s="161">
        <f>ROUND(((SUM(BE93:BE273))*I33),  2)</f>
        <v>0</v>
      </c>
      <c r="K33" s="41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7" t="s">
        <v>44</v>
      </c>
      <c r="F34" s="161">
        <f>ROUND((SUM(BF93:BF273)),  2)</f>
        <v>0</v>
      </c>
      <c r="G34" s="41"/>
      <c r="H34" s="41"/>
      <c r="I34" s="162">
        <v>0.14999999999999999</v>
      </c>
      <c r="J34" s="161">
        <f>ROUND(((SUM(BF93:BF273))*I34), 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7" t="s">
        <v>45</v>
      </c>
      <c r="F35" s="161">
        <f>ROUND((SUM(BG93:BG273)),  2)</f>
        <v>0</v>
      </c>
      <c r="G35" s="41"/>
      <c r="H35" s="41"/>
      <c r="I35" s="162">
        <v>0.20999999999999999</v>
      </c>
      <c r="J35" s="161">
        <f>0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7" t="s">
        <v>46</v>
      </c>
      <c r="F36" s="161">
        <f>ROUND((SUM(BH93:BH273)),  2)</f>
        <v>0</v>
      </c>
      <c r="G36" s="41"/>
      <c r="H36" s="41"/>
      <c r="I36" s="162">
        <v>0.14999999999999999</v>
      </c>
      <c r="J36" s="161">
        <f>0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7" t="s">
        <v>47</v>
      </c>
      <c r="F37" s="161">
        <f>ROUND((SUM(BI93:BI273)),  2)</f>
        <v>0</v>
      </c>
      <c r="G37" s="41"/>
      <c r="H37" s="41"/>
      <c r="I37" s="162">
        <v>0</v>
      </c>
      <c r="J37" s="161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5"/>
      <c r="J39" s="168">
        <f>SUM(J30:J37)</f>
        <v>0</v>
      </c>
      <c r="K39" s="169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70"/>
      <c r="C40" s="171"/>
      <c r="D40" s="171"/>
      <c r="E40" s="171"/>
      <c r="F40" s="171"/>
      <c r="G40" s="171"/>
      <c r="H40" s="171"/>
      <c r="I40" s="171"/>
      <c r="J40" s="171"/>
      <c r="K40" s="17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2"/>
      <c r="C44" s="173"/>
      <c r="D44" s="173"/>
      <c r="E44" s="173"/>
      <c r="F44" s="173"/>
      <c r="G44" s="173"/>
      <c r="H44" s="173"/>
      <c r="I44" s="173"/>
      <c r="J44" s="173"/>
      <c r="K44" s="173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122</v>
      </c>
      <c r="D45" s="43"/>
      <c r="E45" s="43"/>
      <c r="F45" s="43"/>
      <c r="G45" s="43"/>
      <c r="H45" s="43"/>
      <c r="I45" s="43"/>
      <c r="J45" s="43"/>
      <c r="K45" s="43"/>
      <c r="L45" s="149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PŘÍSTAVBA DVOU TŘÍD MŠ LAZARETNÍ</v>
      </c>
      <c r="F48" s="35"/>
      <c r="G48" s="35"/>
      <c r="H48" s="35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120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D.2 - ZPEVNĚNÉ PLOCHY</v>
      </c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Lazaretní 25, 312 00 Plzeň</v>
      </c>
      <c r="G52" s="43"/>
      <c r="H52" s="43"/>
      <c r="I52" s="35" t="s">
        <v>23</v>
      </c>
      <c r="J52" s="75" t="str">
        <f>IF(J12="","",J12)</f>
        <v>15. 6. 2021</v>
      </c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ZŠ a MŠ Lazaretní 25, Plzeň </v>
      </c>
      <c r="G54" s="43"/>
      <c r="H54" s="43"/>
      <c r="I54" s="35" t="s">
        <v>31</v>
      </c>
      <c r="J54" s="39" t="str">
        <f>E21</f>
        <v>projectstudio8 s.r.o.</v>
      </c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Michal Jirka </v>
      </c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123</v>
      </c>
      <c r="D57" s="176"/>
      <c r="E57" s="176"/>
      <c r="F57" s="176"/>
      <c r="G57" s="176"/>
      <c r="H57" s="176"/>
      <c r="I57" s="176"/>
      <c r="J57" s="177" t="s">
        <v>124</v>
      </c>
      <c r="K57" s="176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8" t="s">
        <v>70</v>
      </c>
      <c r="D59" s="43"/>
      <c r="E59" s="43"/>
      <c r="F59" s="43"/>
      <c r="G59" s="43"/>
      <c r="H59" s="43"/>
      <c r="I59" s="43"/>
      <c r="J59" s="105">
        <f>J93</f>
        <v>0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125</v>
      </c>
    </row>
    <row r="60" s="9" customFormat="1" ht="24.96" customHeight="1">
      <c r="A60" s="9"/>
      <c r="B60" s="179"/>
      <c r="C60" s="180"/>
      <c r="D60" s="181" t="s">
        <v>126</v>
      </c>
      <c r="E60" s="182"/>
      <c r="F60" s="182"/>
      <c r="G60" s="182"/>
      <c r="H60" s="182"/>
      <c r="I60" s="182"/>
      <c r="J60" s="183">
        <f>J94</f>
        <v>0</v>
      </c>
      <c r="K60" s="180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28"/>
      <c r="D61" s="186" t="s">
        <v>127</v>
      </c>
      <c r="E61" s="187"/>
      <c r="F61" s="187"/>
      <c r="G61" s="187"/>
      <c r="H61" s="187"/>
      <c r="I61" s="187"/>
      <c r="J61" s="188">
        <f>J95</f>
        <v>0</v>
      </c>
      <c r="K61" s="128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28"/>
      <c r="D62" s="186" t="s">
        <v>128</v>
      </c>
      <c r="E62" s="187"/>
      <c r="F62" s="187"/>
      <c r="G62" s="187"/>
      <c r="H62" s="187"/>
      <c r="I62" s="187"/>
      <c r="J62" s="188">
        <f>J137</f>
        <v>0</v>
      </c>
      <c r="K62" s="128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5"/>
      <c r="C63" s="128"/>
      <c r="D63" s="186" t="s">
        <v>2461</v>
      </c>
      <c r="E63" s="187"/>
      <c r="F63" s="187"/>
      <c r="G63" s="187"/>
      <c r="H63" s="187"/>
      <c r="I63" s="187"/>
      <c r="J63" s="188">
        <f>J145</f>
        <v>0</v>
      </c>
      <c r="K63" s="128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28"/>
      <c r="D64" s="186" t="s">
        <v>129</v>
      </c>
      <c r="E64" s="187"/>
      <c r="F64" s="187"/>
      <c r="G64" s="187"/>
      <c r="H64" s="187"/>
      <c r="I64" s="187"/>
      <c r="J64" s="188">
        <f>J155</f>
        <v>0</v>
      </c>
      <c r="K64" s="128"/>
      <c r="L64" s="18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28"/>
      <c r="D65" s="186" t="s">
        <v>2462</v>
      </c>
      <c r="E65" s="187"/>
      <c r="F65" s="187"/>
      <c r="G65" s="187"/>
      <c r="H65" s="187"/>
      <c r="I65" s="187"/>
      <c r="J65" s="188">
        <f>J180</f>
        <v>0</v>
      </c>
      <c r="K65" s="128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28"/>
      <c r="D66" s="186" t="s">
        <v>2463</v>
      </c>
      <c r="E66" s="187"/>
      <c r="F66" s="187"/>
      <c r="G66" s="187"/>
      <c r="H66" s="187"/>
      <c r="I66" s="187"/>
      <c r="J66" s="188">
        <f>J188</f>
        <v>0</v>
      </c>
      <c r="K66" s="128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28"/>
      <c r="D67" s="186" t="s">
        <v>141</v>
      </c>
      <c r="E67" s="187"/>
      <c r="F67" s="187"/>
      <c r="G67" s="187"/>
      <c r="H67" s="187"/>
      <c r="I67" s="187"/>
      <c r="J67" s="188">
        <f>J222</f>
        <v>0</v>
      </c>
      <c r="K67" s="128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5"/>
      <c r="C68" s="128"/>
      <c r="D68" s="186" t="s">
        <v>2464</v>
      </c>
      <c r="E68" s="187"/>
      <c r="F68" s="187"/>
      <c r="G68" s="187"/>
      <c r="H68" s="187"/>
      <c r="I68" s="187"/>
      <c r="J68" s="188">
        <f>J223</f>
        <v>0</v>
      </c>
      <c r="K68" s="128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5"/>
      <c r="C69" s="128"/>
      <c r="D69" s="186" t="s">
        <v>2465</v>
      </c>
      <c r="E69" s="187"/>
      <c r="F69" s="187"/>
      <c r="G69" s="187"/>
      <c r="H69" s="187"/>
      <c r="I69" s="187"/>
      <c r="J69" s="188">
        <f>J237</f>
        <v>0</v>
      </c>
      <c r="K69" s="128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5"/>
      <c r="C70" s="128"/>
      <c r="D70" s="186" t="s">
        <v>2466</v>
      </c>
      <c r="E70" s="187"/>
      <c r="F70" s="187"/>
      <c r="G70" s="187"/>
      <c r="H70" s="187"/>
      <c r="I70" s="187"/>
      <c r="J70" s="188">
        <f>J243</f>
        <v>0</v>
      </c>
      <c r="K70" s="128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5"/>
      <c r="C71" s="128"/>
      <c r="D71" s="186" t="s">
        <v>146</v>
      </c>
      <c r="E71" s="187"/>
      <c r="F71" s="187"/>
      <c r="G71" s="187"/>
      <c r="H71" s="187"/>
      <c r="I71" s="187"/>
      <c r="J71" s="188">
        <f>J249</f>
        <v>0</v>
      </c>
      <c r="K71" s="128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21.84" customHeight="1">
      <c r="A72" s="10"/>
      <c r="B72" s="185"/>
      <c r="C72" s="128"/>
      <c r="D72" s="186" t="s">
        <v>147</v>
      </c>
      <c r="E72" s="187"/>
      <c r="F72" s="187"/>
      <c r="G72" s="187"/>
      <c r="H72" s="187"/>
      <c r="I72" s="187"/>
      <c r="J72" s="188">
        <f>J250</f>
        <v>0</v>
      </c>
      <c r="K72" s="128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21.84" customHeight="1">
      <c r="A73" s="10"/>
      <c r="B73" s="185"/>
      <c r="C73" s="128"/>
      <c r="D73" s="186" t="s">
        <v>148</v>
      </c>
      <c r="E73" s="187"/>
      <c r="F73" s="187"/>
      <c r="G73" s="187"/>
      <c r="H73" s="187"/>
      <c r="I73" s="187"/>
      <c r="J73" s="188">
        <f>J271</f>
        <v>0</v>
      </c>
      <c r="K73" s="128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162</v>
      </c>
      <c r="D80" s="43"/>
      <c r="E80" s="43"/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4" t="str">
        <f>E7</f>
        <v>PŘÍSTAVBA DVOU TŘÍD MŠ LAZARETNÍ</v>
      </c>
      <c r="F83" s="35"/>
      <c r="G83" s="35"/>
      <c r="H83" s="35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120</v>
      </c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E9</f>
        <v>D.2 - ZPEVNĚNÉ PLOCHY</v>
      </c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F12</f>
        <v>Lazaretní 25, 312 00 Plzeň</v>
      </c>
      <c r="G87" s="43"/>
      <c r="H87" s="43"/>
      <c r="I87" s="35" t="s">
        <v>23</v>
      </c>
      <c r="J87" s="75" t="str">
        <f>IF(J12="","",J12)</f>
        <v>15. 6. 2021</v>
      </c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25</v>
      </c>
      <c r="D89" s="43"/>
      <c r="E89" s="43"/>
      <c r="F89" s="30" t="str">
        <f>E15</f>
        <v xml:space="preserve">ZŠ a MŠ Lazaretní 25, Plzeň </v>
      </c>
      <c r="G89" s="43"/>
      <c r="H89" s="43"/>
      <c r="I89" s="35" t="s">
        <v>31</v>
      </c>
      <c r="J89" s="39" t="str">
        <f>E21</f>
        <v>projectstudio8 s.r.o.</v>
      </c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29</v>
      </c>
      <c r="D90" s="43"/>
      <c r="E90" s="43"/>
      <c r="F90" s="30" t="str">
        <f>IF(E18="","",E18)</f>
        <v>Vyplň údaj</v>
      </c>
      <c r="G90" s="43"/>
      <c r="H90" s="43"/>
      <c r="I90" s="35" t="s">
        <v>34</v>
      </c>
      <c r="J90" s="39" t="str">
        <f>E24</f>
        <v xml:space="preserve">Michal Jirka </v>
      </c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90"/>
      <c r="B92" s="191"/>
      <c r="C92" s="192" t="s">
        <v>163</v>
      </c>
      <c r="D92" s="193" t="s">
        <v>57</v>
      </c>
      <c r="E92" s="193" t="s">
        <v>53</v>
      </c>
      <c r="F92" s="193" t="s">
        <v>54</v>
      </c>
      <c r="G92" s="193" t="s">
        <v>164</v>
      </c>
      <c r="H92" s="193" t="s">
        <v>165</v>
      </c>
      <c r="I92" s="193" t="s">
        <v>166</v>
      </c>
      <c r="J92" s="193" t="s">
        <v>124</v>
      </c>
      <c r="K92" s="194" t="s">
        <v>167</v>
      </c>
      <c r="L92" s="195"/>
      <c r="M92" s="95" t="s">
        <v>19</v>
      </c>
      <c r="N92" s="96" t="s">
        <v>42</v>
      </c>
      <c r="O92" s="96" t="s">
        <v>168</v>
      </c>
      <c r="P92" s="96" t="s">
        <v>169</v>
      </c>
      <c r="Q92" s="96" t="s">
        <v>170</v>
      </c>
      <c r="R92" s="96" t="s">
        <v>171</v>
      </c>
      <c r="S92" s="96" t="s">
        <v>172</v>
      </c>
      <c r="T92" s="97" t="s">
        <v>173</v>
      </c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</row>
    <row r="93" s="2" customFormat="1" ht="22.8" customHeight="1">
      <c r="A93" s="41"/>
      <c r="B93" s="42"/>
      <c r="C93" s="102" t="s">
        <v>174</v>
      </c>
      <c r="D93" s="43"/>
      <c r="E93" s="43"/>
      <c r="F93" s="43"/>
      <c r="G93" s="43"/>
      <c r="H93" s="43"/>
      <c r="I93" s="43"/>
      <c r="J93" s="196">
        <f>BK93</f>
        <v>0</v>
      </c>
      <c r="K93" s="43"/>
      <c r="L93" s="47"/>
      <c r="M93" s="98"/>
      <c r="N93" s="197"/>
      <c r="O93" s="99"/>
      <c r="P93" s="198">
        <f>P94</f>
        <v>0</v>
      </c>
      <c r="Q93" s="99"/>
      <c r="R93" s="198">
        <f>R94</f>
        <v>34.010867519999998</v>
      </c>
      <c r="S93" s="99"/>
      <c r="T93" s="199">
        <f>T94</f>
        <v>56.735379999999999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71</v>
      </c>
      <c r="AU93" s="20" t="s">
        <v>125</v>
      </c>
      <c r="BK93" s="200">
        <f>BK94</f>
        <v>0</v>
      </c>
    </row>
    <row r="94" s="12" customFormat="1" ht="25.92" customHeight="1">
      <c r="A94" s="12"/>
      <c r="B94" s="201"/>
      <c r="C94" s="202"/>
      <c r="D94" s="203" t="s">
        <v>71</v>
      </c>
      <c r="E94" s="204" t="s">
        <v>175</v>
      </c>
      <c r="F94" s="204" t="s">
        <v>176</v>
      </c>
      <c r="G94" s="202"/>
      <c r="H94" s="202"/>
      <c r="I94" s="205"/>
      <c r="J94" s="206">
        <f>BK94</f>
        <v>0</v>
      </c>
      <c r="K94" s="202"/>
      <c r="L94" s="207"/>
      <c r="M94" s="208"/>
      <c r="N94" s="209"/>
      <c r="O94" s="209"/>
      <c r="P94" s="210">
        <f>P95+P137+P155+P180+P188+P222</f>
        <v>0</v>
      </c>
      <c r="Q94" s="209"/>
      <c r="R94" s="210">
        <f>R95+R137+R155+R180+R188+R222</f>
        <v>34.010867519999998</v>
      </c>
      <c r="S94" s="209"/>
      <c r="T94" s="211">
        <f>T95+T137+T155+T180+T188+T222</f>
        <v>56.735379999999999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2" t="s">
        <v>80</v>
      </c>
      <c r="AT94" s="213" t="s">
        <v>71</v>
      </c>
      <c r="AU94" s="213" t="s">
        <v>72</v>
      </c>
      <c r="AY94" s="212" t="s">
        <v>177</v>
      </c>
      <c r="BK94" s="214">
        <f>BK95+BK137+BK155+BK180+BK188+BK222</f>
        <v>0</v>
      </c>
    </row>
    <row r="95" s="12" customFormat="1" ht="22.8" customHeight="1">
      <c r="A95" s="12"/>
      <c r="B95" s="201"/>
      <c r="C95" s="202"/>
      <c r="D95" s="203" t="s">
        <v>71</v>
      </c>
      <c r="E95" s="215" t="s">
        <v>80</v>
      </c>
      <c r="F95" s="215" t="s">
        <v>178</v>
      </c>
      <c r="G95" s="202"/>
      <c r="H95" s="202"/>
      <c r="I95" s="205"/>
      <c r="J95" s="216">
        <f>BK95</f>
        <v>0</v>
      </c>
      <c r="K95" s="202"/>
      <c r="L95" s="207"/>
      <c r="M95" s="208"/>
      <c r="N95" s="209"/>
      <c r="O95" s="209"/>
      <c r="P95" s="210">
        <f>SUM(P96:P136)</f>
        <v>0</v>
      </c>
      <c r="Q95" s="209"/>
      <c r="R95" s="210">
        <f>SUM(R96:R136)</f>
        <v>7.2000000000000002</v>
      </c>
      <c r="S95" s="209"/>
      <c r="T95" s="211">
        <f>SUM(T96:T136)</f>
        <v>52.363639999999997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2" t="s">
        <v>80</v>
      </c>
      <c r="AT95" s="213" t="s">
        <v>71</v>
      </c>
      <c r="AU95" s="213" t="s">
        <v>80</v>
      </c>
      <c r="AY95" s="212" t="s">
        <v>177</v>
      </c>
      <c r="BK95" s="214">
        <f>SUM(BK96:BK136)</f>
        <v>0</v>
      </c>
    </row>
    <row r="96" s="2" customFormat="1" ht="16.5" customHeight="1">
      <c r="A96" s="41"/>
      <c r="B96" s="42"/>
      <c r="C96" s="217" t="s">
        <v>80</v>
      </c>
      <c r="D96" s="217" t="s">
        <v>179</v>
      </c>
      <c r="E96" s="218" t="s">
        <v>2467</v>
      </c>
      <c r="F96" s="219" t="s">
        <v>2468</v>
      </c>
      <c r="G96" s="220" t="s">
        <v>182</v>
      </c>
      <c r="H96" s="221">
        <v>1.6299999999999999</v>
      </c>
      <c r="I96" s="222"/>
      <c r="J96" s="223">
        <f>ROUND(I96*H96,2)</f>
        <v>0</v>
      </c>
      <c r="K96" s="219" t="s">
        <v>183</v>
      </c>
      <c r="L96" s="47"/>
      <c r="M96" s="224" t="s">
        <v>19</v>
      </c>
      <c r="N96" s="225" t="s">
        <v>43</v>
      </c>
      <c r="O96" s="87"/>
      <c r="P96" s="226">
        <f>O96*H96</f>
        <v>0</v>
      </c>
      <c r="Q96" s="226">
        <v>0</v>
      </c>
      <c r="R96" s="226">
        <f>Q96*H96</f>
        <v>0</v>
      </c>
      <c r="S96" s="226">
        <v>0.255</v>
      </c>
      <c r="T96" s="227">
        <f>S96*H96</f>
        <v>0.41564999999999996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8" t="s">
        <v>184</v>
      </c>
      <c r="AT96" s="228" t="s">
        <v>179</v>
      </c>
      <c r="AU96" s="228" t="s">
        <v>82</v>
      </c>
      <c r="AY96" s="20" t="s">
        <v>177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0" t="s">
        <v>80</v>
      </c>
      <c r="BK96" s="229">
        <f>ROUND(I96*H96,2)</f>
        <v>0</v>
      </c>
      <c r="BL96" s="20" t="s">
        <v>184</v>
      </c>
      <c r="BM96" s="228" t="s">
        <v>2469</v>
      </c>
    </row>
    <row r="97" s="2" customFormat="1">
      <c r="A97" s="41"/>
      <c r="B97" s="42"/>
      <c r="C97" s="43"/>
      <c r="D97" s="230" t="s">
        <v>186</v>
      </c>
      <c r="E97" s="43"/>
      <c r="F97" s="231" t="s">
        <v>2470</v>
      </c>
      <c r="G97" s="43"/>
      <c r="H97" s="43"/>
      <c r="I97" s="232"/>
      <c r="J97" s="43"/>
      <c r="K97" s="43"/>
      <c r="L97" s="47"/>
      <c r="M97" s="233"/>
      <c r="N97" s="23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186</v>
      </c>
      <c r="AU97" s="20" t="s">
        <v>82</v>
      </c>
    </row>
    <row r="98" s="13" customFormat="1">
      <c r="A98" s="13"/>
      <c r="B98" s="235"/>
      <c r="C98" s="236"/>
      <c r="D98" s="230" t="s">
        <v>188</v>
      </c>
      <c r="E98" s="237" t="s">
        <v>19</v>
      </c>
      <c r="F98" s="238" t="s">
        <v>2471</v>
      </c>
      <c r="G98" s="236"/>
      <c r="H98" s="239">
        <v>1.6299999999999999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188</v>
      </c>
      <c r="AU98" s="245" t="s">
        <v>82</v>
      </c>
      <c r="AV98" s="13" t="s">
        <v>82</v>
      </c>
      <c r="AW98" s="13" t="s">
        <v>33</v>
      </c>
      <c r="AX98" s="13" t="s">
        <v>72</v>
      </c>
      <c r="AY98" s="245" t="s">
        <v>177</v>
      </c>
    </row>
    <row r="99" s="15" customFormat="1">
      <c r="A99" s="15"/>
      <c r="B99" s="257"/>
      <c r="C99" s="258"/>
      <c r="D99" s="230" t="s">
        <v>188</v>
      </c>
      <c r="E99" s="259" t="s">
        <v>19</v>
      </c>
      <c r="F99" s="260" t="s">
        <v>264</v>
      </c>
      <c r="G99" s="258"/>
      <c r="H99" s="261">
        <v>1.6299999999999999</v>
      </c>
      <c r="I99" s="262"/>
      <c r="J99" s="258"/>
      <c r="K99" s="258"/>
      <c r="L99" s="263"/>
      <c r="M99" s="264"/>
      <c r="N99" s="265"/>
      <c r="O99" s="265"/>
      <c r="P99" s="265"/>
      <c r="Q99" s="265"/>
      <c r="R99" s="265"/>
      <c r="S99" s="265"/>
      <c r="T99" s="26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7" t="s">
        <v>188</v>
      </c>
      <c r="AU99" s="267" t="s">
        <v>82</v>
      </c>
      <c r="AV99" s="15" t="s">
        <v>184</v>
      </c>
      <c r="AW99" s="15" t="s">
        <v>33</v>
      </c>
      <c r="AX99" s="15" t="s">
        <v>80</v>
      </c>
      <c r="AY99" s="267" t="s">
        <v>177</v>
      </c>
    </row>
    <row r="100" s="2" customFormat="1" ht="21.75" customHeight="1">
      <c r="A100" s="41"/>
      <c r="B100" s="42"/>
      <c r="C100" s="217" t="s">
        <v>82</v>
      </c>
      <c r="D100" s="217" t="s">
        <v>179</v>
      </c>
      <c r="E100" s="218" t="s">
        <v>2472</v>
      </c>
      <c r="F100" s="219" t="s">
        <v>2473</v>
      </c>
      <c r="G100" s="220" t="s">
        <v>182</v>
      </c>
      <c r="H100" s="221">
        <v>2.5419999999999998</v>
      </c>
      <c r="I100" s="222"/>
      <c r="J100" s="223">
        <f>ROUND(I100*H100,2)</f>
        <v>0</v>
      </c>
      <c r="K100" s="219" t="s">
        <v>183</v>
      </c>
      <c r="L100" s="47"/>
      <c r="M100" s="224" t="s">
        <v>19</v>
      </c>
      <c r="N100" s="225" t="s">
        <v>43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0.255</v>
      </c>
      <c r="T100" s="227">
        <f>S100*H100</f>
        <v>0.64820999999999995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184</v>
      </c>
      <c r="AT100" s="228" t="s">
        <v>179</v>
      </c>
      <c r="AU100" s="228" t="s">
        <v>82</v>
      </c>
      <c r="AY100" s="20" t="s">
        <v>177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80</v>
      </c>
      <c r="BK100" s="229">
        <f>ROUND(I100*H100,2)</f>
        <v>0</v>
      </c>
      <c r="BL100" s="20" t="s">
        <v>184</v>
      </c>
      <c r="BM100" s="228" t="s">
        <v>2474</v>
      </c>
    </row>
    <row r="101" s="2" customFormat="1">
      <c r="A101" s="41"/>
      <c r="B101" s="42"/>
      <c r="C101" s="43"/>
      <c r="D101" s="230" t="s">
        <v>186</v>
      </c>
      <c r="E101" s="43"/>
      <c r="F101" s="231" t="s">
        <v>2475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186</v>
      </c>
      <c r="AU101" s="20" t="s">
        <v>82</v>
      </c>
    </row>
    <row r="102" s="13" customFormat="1">
      <c r="A102" s="13"/>
      <c r="B102" s="235"/>
      <c r="C102" s="236"/>
      <c r="D102" s="230" t="s">
        <v>188</v>
      </c>
      <c r="E102" s="237" t="s">
        <v>19</v>
      </c>
      <c r="F102" s="238" t="s">
        <v>2476</v>
      </c>
      <c r="G102" s="236"/>
      <c r="H102" s="239">
        <v>2.5419999999999998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188</v>
      </c>
      <c r="AU102" s="245" t="s">
        <v>82</v>
      </c>
      <c r="AV102" s="13" t="s">
        <v>82</v>
      </c>
      <c r="AW102" s="13" t="s">
        <v>33</v>
      </c>
      <c r="AX102" s="13" t="s">
        <v>72</v>
      </c>
      <c r="AY102" s="245" t="s">
        <v>177</v>
      </c>
    </row>
    <row r="103" s="15" customFormat="1">
      <c r="A103" s="15"/>
      <c r="B103" s="257"/>
      <c r="C103" s="258"/>
      <c r="D103" s="230" t="s">
        <v>188</v>
      </c>
      <c r="E103" s="259" t="s">
        <v>19</v>
      </c>
      <c r="F103" s="260" t="s">
        <v>264</v>
      </c>
      <c r="G103" s="258"/>
      <c r="H103" s="261">
        <v>2.5419999999999998</v>
      </c>
      <c r="I103" s="262"/>
      <c r="J103" s="258"/>
      <c r="K103" s="258"/>
      <c r="L103" s="263"/>
      <c r="M103" s="264"/>
      <c r="N103" s="265"/>
      <c r="O103" s="265"/>
      <c r="P103" s="265"/>
      <c r="Q103" s="265"/>
      <c r="R103" s="265"/>
      <c r="S103" s="265"/>
      <c r="T103" s="26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7" t="s">
        <v>188</v>
      </c>
      <c r="AU103" s="267" t="s">
        <v>82</v>
      </c>
      <c r="AV103" s="15" t="s">
        <v>184</v>
      </c>
      <c r="AW103" s="15" t="s">
        <v>33</v>
      </c>
      <c r="AX103" s="15" t="s">
        <v>80</v>
      </c>
      <c r="AY103" s="267" t="s">
        <v>177</v>
      </c>
    </row>
    <row r="104" s="2" customFormat="1" ht="16.5" customHeight="1">
      <c r="A104" s="41"/>
      <c r="B104" s="42"/>
      <c r="C104" s="217" t="s">
        <v>101</v>
      </c>
      <c r="D104" s="217" t="s">
        <v>179</v>
      </c>
      <c r="E104" s="218" t="s">
        <v>2477</v>
      </c>
      <c r="F104" s="219" t="s">
        <v>2478</v>
      </c>
      <c r="G104" s="220" t="s">
        <v>182</v>
      </c>
      <c r="H104" s="221">
        <v>75.697000000000003</v>
      </c>
      <c r="I104" s="222"/>
      <c r="J104" s="223">
        <f>ROUND(I104*H104,2)</f>
        <v>0</v>
      </c>
      <c r="K104" s="219" t="s">
        <v>183</v>
      </c>
      <c r="L104" s="47"/>
      <c r="M104" s="224" t="s">
        <v>19</v>
      </c>
      <c r="N104" s="225" t="s">
        <v>43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0.28999999999999998</v>
      </c>
      <c r="T104" s="227">
        <f>S104*H104</f>
        <v>21.95213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184</v>
      </c>
      <c r="AT104" s="228" t="s">
        <v>179</v>
      </c>
      <c r="AU104" s="228" t="s">
        <v>82</v>
      </c>
      <c r="AY104" s="20" t="s">
        <v>177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80</v>
      </c>
      <c r="BK104" s="229">
        <f>ROUND(I104*H104,2)</f>
        <v>0</v>
      </c>
      <c r="BL104" s="20" t="s">
        <v>184</v>
      </c>
      <c r="BM104" s="228" t="s">
        <v>2479</v>
      </c>
    </row>
    <row r="105" s="2" customFormat="1">
      <c r="A105" s="41"/>
      <c r="B105" s="42"/>
      <c r="C105" s="43"/>
      <c r="D105" s="230" t="s">
        <v>186</v>
      </c>
      <c r="E105" s="43"/>
      <c r="F105" s="231" t="s">
        <v>2480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186</v>
      </c>
      <c r="AU105" s="20" t="s">
        <v>82</v>
      </c>
    </row>
    <row r="106" s="13" customFormat="1">
      <c r="A106" s="13"/>
      <c r="B106" s="235"/>
      <c r="C106" s="236"/>
      <c r="D106" s="230" t="s">
        <v>188</v>
      </c>
      <c r="E106" s="237" t="s">
        <v>19</v>
      </c>
      <c r="F106" s="238" t="s">
        <v>2481</v>
      </c>
      <c r="G106" s="236"/>
      <c r="H106" s="239">
        <v>75.697000000000003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188</v>
      </c>
      <c r="AU106" s="245" t="s">
        <v>82</v>
      </c>
      <c r="AV106" s="13" t="s">
        <v>82</v>
      </c>
      <c r="AW106" s="13" t="s">
        <v>33</v>
      </c>
      <c r="AX106" s="13" t="s">
        <v>80</v>
      </c>
      <c r="AY106" s="245" t="s">
        <v>177</v>
      </c>
    </row>
    <row r="107" s="2" customFormat="1" ht="16.5" customHeight="1">
      <c r="A107" s="41"/>
      <c r="B107" s="42"/>
      <c r="C107" s="217" t="s">
        <v>184</v>
      </c>
      <c r="D107" s="217" t="s">
        <v>179</v>
      </c>
      <c r="E107" s="218" t="s">
        <v>2482</v>
      </c>
      <c r="F107" s="219" t="s">
        <v>2483</v>
      </c>
      <c r="G107" s="220" t="s">
        <v>182</v>
      </c>
      <c r="H107" s="221">
        <v>63.399999999999999</v>
      </c>
      <c r="I107" s="222"/>
      <c r="J107" s="223">
        <f>ROUND(I107*H107,2)</f>
        <v>0</v>
      </c>
      <c r="K107" s="219" t="s">
        <v>183</v>
      </c>
      <c r="L107" s="47"/>
      <c r="M107" s="224" t="s">
        <v>19</v>
      </c>
      <c r="N107" s="225" t="s">
        <v>43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0.22</v>
      </c>
      <c r="T107" s="227">
        <f>S107*H107</f>
        <v>13.948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184</v>
      </c>
      <c r="AT107" s="228" t="s">
        <v>179</v>
      </c>
      <c r="AU107" s="228" t="s">
        <v>82</v>
      </c>
      <c r="AY107" s="20" t="s">
        <v>177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80</v>
      </c>
      <c r="BK107" s="229">
        <f>ROUND(I107*H107,2)</f>
        <v>0</v>
      </c>
      <c r="BL107" s="20" t="s">
        <v>184</v>
      </c>
      <c r="BM107" s="228" t="s">
        <v>2484</v>
      </c>
    </row>
    <row r="108" s="2" customFormat="1">
      <c r="A108" s="41"/>
      <c r="B108" s="42"/>
      <c r="C108" s="43"/>
      <c r="D108" s="230" t="s">
        <v>186</v>
      </c>
      <c r="E108" s="43"/>
      <c r="F108" s="231" t="s">
        <v>2485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186</v>
      </c>
      <c r="AU108" s="20" t="s">
        <v>82</v>
      </c>
    </row>
    <row r="109" s="13" customFormat="1">
      <c r="A109" s="13"/>
      <c r="B109" s="235"/>
      <c r="C109" s="236"/>
      <c r="D109" s="230" t="s">
        <v>188</v>
      </c>
      <c r="E109" s="237" t="s">
        <v>19</v>
      </c>
      <c r="F109" s="238" t="s">
        <v>2486</v>
      </c>
      <c r="G109" s="236"/>
      <c r="H109" s="239">
        <v>63.399999999999999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188</v>
      </c>
      <c r="AU109" s="245" t="s">
        <v>82</v>
      </c>
      <c r="AV109" s="13" t="s">
        <v>82</v>
      </c>
      <c r="AW109" s="13" t="s">
        <v>33</v>
      </c>
      <c r="AX109" s="13" t="s">
        <v>72</v>
      </c>
      <c r="AY109" s="245" t="s">
        <v>177</v>
      </c>
    </row>
    <row r="110" s="15" customFormat="1">
      <c r="A110" s="15"/>
      <c r="B110" s="257"/>
      <c r="C110" s="258"/>
      <c r="D110" s="230" t="s">
        <v>188</v>
      </c>
      <c r="E110" s="259" t="s">
        <v>19</v>
      </c>
      <c r="F110" s="260" t="s">
        <v>264</v>
      </c>
      <c r="G110" s="258"/>
      <c r="H110" s="261">
        <v>63.399999999999999</v>
      </c>
      <c r="I110" s="262"/>
      <c r="J110" s="258"/>
      <c r="K110" s="258"/>
      <c r="L110" s="263"/>
      <c r="M110" s="264"/>
      <c r="N110" s="265"/>
      <c r="O110" s="265"/>
      <c r="P110" s="265"/>
      <c r="Q110" s="265"/>
      <c r="R110" s="265"/>
      <c r="S110" s="265"/>
      <c r="T110" s="26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7" t="s">
        <v>188</v>
      </c>
      <c r="AU110" s="267" t="s">
        <v>82</v>
      </c>
      <c r="AV110" s="15" t="s">
        <v>184</v>
      </c>
      <c r="AW110" s="15" t="s">
        <v>33</v>
      </c>
      <c r="AX110" s="15" t="s">
        <v>80</v>
      </c>
      <c r="AY110" s="267" t="s">
        <v>177</v>
      </c>
    </row>
    <row r="111" s="2" customFormat="1" ht="16.5" customHeight="1">
      <c r="A111" s="41"/>
      <c r="B111" s="42"/>
      <c r="C111" s="217" t="s">
        <v>201</v>
      </c>
      <c r="D111" s="217" t="s">
        <v>179</v>
      </c>
      <c r="E111" s="218" t="s">
        <v>2487</v>
      </c>
      <c r="F111" s="219" t="s">
        <v>2488</v>
      </c>
      <c r="G111" s="220" t="s">
        <v>345</v>
      </c>
      <c r="H111" s="221">
        <v>47.840000000000003</v>
      </c>
      <c r="I111" s="222"/>
      <c r="J111" s="223">
        <f>ROUND(I111*H111,2)</f>
        <v>0</v>
      </c>
      <c r="K111" s="219" t="s">
        <v>183</v>
      </c>
      <c r="L111" s="47"/>
      <c r="M111" s="224" t="s">
        <v>19</v>
      </c>
      <c r="N111" s="225" t="s">
        <v>43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0.28999999999999998</v>
      </c>
      <c r="T111" s="227">
        <f>S111*H111</f>
        <v>13.8736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184</v>
      </c>
      <c r="AT111" s="228" t="s">
        <v>179</v>
      </c>
      <c r="AU111" s="228" t="s">
        <v>82</v>
      </c>
      <c r="AY111" s="20" t="s">
        <v>177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80</v>
      </c>
      <c r="BK111" s="229">
        <f>ROUND(I111*H111,2)</f>
        <v>0</v>
      </c>
      <c r="BL111" s="20" t="s">
        <v>184</v>
      </c>
      <c r="BM111" s="228" t="s">
        <v>2489</v>
      </c>
    </row>
    <row r="112" s="2" customFormat="1">
      <c r="A112" s="41"/>
      <c r="B112" s="42"/>
      <c r="C112" s="43"/>
      <c r="D112" s="230" t="s">
        <v>186</v>
      </c>
      <c r="E112" s="43"/>
      <c r="F112" s="231" t="s">
        <v>2490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186</v>
      </c>
      <c r="AU112" s="20" t="s">
        <v>82</v>
      </c>
    </row>
    <row r="113" s="13" customFormat="1">
      <c r="A113" s="13"/>
      <c r="B113" s="235"/>
      <c r="C113" s="236"/>
      <c r="D113" s="230" t="s">
        <v>188</v>
      </c>
      <c r="E113" s="237" t="s">
        <v>19</v>
      </c>
      <c r="F113" s="238" t="s">
        <v>2491</v>
      </c>
      <c r="G113" s="236"/>
      <c r="H113" s="239">
        <v>47.840000000000003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188</v>
      </c>
      <c r="AU113" s="245" t="s">
        <v>82</v>
      </c>
      <c r="AV113" s="13" t="s">
        <v>82</v>
      </c>
      <c r="AW113" s="13" t="s">
        <v>33</v>
      </c>
      <c r="AX113" s="13" t="s">
        <v>72</v>
      </c>
      <c r="AY113" s="245" t="s">
        <v>177</v>
      </c>
    </row>
    <row r="114" s="15" customFormat="1">
      <c r="A114" s="15"/>
      <c r="B114" s="257"/>
      <c r="C114" s="258"/>
      <c r="D114" s="230" t="s">
        <v>188</v>
      </c>
      <c r="E114" s="259" t="s">
        <v>19</v>
      </c>
      <c r="F114" s="260" t="s">
        <v>264</v>
      </c>
      <c r="G114" s="258"/>
      <c r="H114" s="261">
        <v>47.840000000000003</v>
      </c>
      <c r="I114" s="262"/>
      <c r="J114" s="258"/>
      <c r="K114" s="258"/>
      <c r="L114" s="263"/>
      <c r="M114" s="264"/>
      <c r="N114" s="265"/>
      <c r="O114" s="265"/>
      <c r="P114" s="265"/>
      <c r="Q114" s="265"/>
      <c r="R114" s="265"/>
      <c r="S114" s="265"/>
      <c r="T114" s="26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7" t="s">
        <v>188</v>
      </c>
      <c r="AU114" s="267" t="s">
        <v>82</v>
      </c>
      <c r="AV114" s="15" t="s">
        <v>184</v>
      </c>
      <c r="AW114" s="15" t="s">
        <v>33</v>
      </c>
      <c r="AX114" s="15" t="s">
        <v>80</v>
      </c>
      <c r="AY114" s="267" t="s">
        <v>177</v>
      </c>
    </row>
    <row r="115" s="2" customFormat="1" ht="16.5" customHeight="1">
      <c r="A115" s="41"/>
      <c r="B115" s="42"/>
      <c r="C115" s="217" t="s">
        <v>206</v>
      </c>
      <c r="D115" s="217" t="s">
        <v>179</v>
      </c>
      <c r="E115" s="218" t="s">
        <v>2492</v>
      </c>
      <c r="F115" s="219" t="s">
        <v>2493</v>
      </c>
      <c r="G115" s="220" t="s">
        <v>345</v>
      </c>
      <c r="H115" s="221">
        <v>13.27</v>
      </c>
      <c r="I115" s="222"/>
      <c r="J115" s="223">
        <f>ROUND(I115*H115,2)</f>
        <v>0</v>
      </c>
      <c r="K115" s="219" t="s">
        <v>183</v>
      </c>
      <c r="L115" s="47"/>
      <c r="M115" s="224" t="s">
        <v>19</v>
      </c>
      <c r="N115" s="225" t="s">
        <v>43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0.11500000000000001</v>
      </c>
      <c r="T115" s="227">
        <f>S115*H115</f>
        <v>1.5260499999999999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184</v>
      </c>
      <c r="AT115" s="228" t="s">
        <v>179</v>
      </c>
      <c r="AU115" s="228" t="s">
        <v>82</v>
      </c>
      <c r="AY115" s="20" t="s">
        <v>177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80</v>
      </c>
      <c r="BK115" s="229">
        <f>ROUND(I115*H115,2)</f>
        <v>0</v>
      </c>
      <c r="BL115" s="20" t="s">
        <v>184</v>
      </c>
      <c r="BM115" s="228" t="s">
        <v>2494</v>
      </c>
    </row>
    <row r="116" s="2" customFormat="1">
      <c r="A116" s="41"/>
      <c r="B116" s="42"/>
      <c r="C116" s="43"/>
      <c r="D116" s="230" t="s">
        <v>186</v>
      </c>
      <c r="E116" s="43"/>
      <c r="F116" s="231" t="s">
        <v>2495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186</v>
      </c>
      <c r="AU116" s="20" t="s">
        <v>82</v>
      </c>
    </row>
    <row r="117" s="13" customFormat="1">
      <c r="A117" s="13"/>
      <c r="B117" s="235"/>
      <c r="C117" s="236"/>
      <c r="D117" s="230" t="s">
        <v>188</v>
      </c>
      <c r="E117" s="237" t="s">
        <v>19</v>
      </c>
      <c r="F117" s="238" t="s">
        <v>2496</v>
      </c>
      <c r="G117" s="236"/>
      <c r="H117" s="239">
        <v>13.27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188</v>
      </c>
      <c r="AU117" s="245" t="s">
        <v>82</v>
      </c>
      <c r="AV117" s="13" t="s">
        <v>82</v>
      </c>
      <c r="AW117" s="13" t="s">
        <v>33</v>
      </c>
      <c r="AX117" s="13" t="s">
        <v>80</v>
      </c>
      <c r="AY117" s="245" t="s">
        <v>177</v>
      </c>
    </row>
    <row r="118" s="2" customFormat="1" ht="21.75" customHeight="1">
      <c r="A118" s="41"/>
      <c r="B118" s="42"/>
      <c r="C118" s="217" t="s">
        <v>211</v>
      </c>
      <c r="D118" s="217" t="s">
        <v>179</v>
      </c>
      <c r="E118" s="218" t="s">
        <v>2497</v>
      </c>
      <c r="F118" s="219" t="s">
        <v>2498</v>
      </c>
      <c r="G118" s="220" t="s">
        <v>222</v>
      </c>
      <c r="H118" s="221">
        <v>2.073</v>
      </c>
      <c r="I118" s="222"/>
      <c r="J118" s="223">
        <f>ROUND(I118*H118,2)</f>
        <v>0</v>
      </c>
      <c r="K118" s="219" t="s">
        <v>183</v>
      </c>
      <c r="L118" s="47"/>
      <c r="M118" s="224" t="s">
        <v>19</v>
      </c>
      <c r="N118" s="225" t="s">
        <v>43</v>
      </c>
      <c r="O118" s="87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8" t="s">
        <v>184</v>
      </c>
      <c r="AT118" s="228" t="s">
        <v>179</v>
      </c>
      <c r="AU118" s="228" t="s">
        <v>82</v>
      </c>
      <c r="AY118" s="20" t="s">
        <v>177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0" t="s">
        <v>80</v>
      </c>
      <c r="BK118" s="229">
        <f>ROUND(I118*H118,2)</f>
        <v>0</v>
      </c>
      <c r="BL118" s="20" t="s">
        <v>184</v>
      </c>
      <c r="BM118" s="228" t="s">
        <v>2499</v>
      </c>
    </row>
    <row r="119" s="2" customFormat="1">
      <c r="A119" s="41"/>
      <c r="B119" s="42"/>
      <c r="C119" s="43"/>
      <c r="D119" s="230" t="s">
        <v>186</v>
      </c>
      <c r="E119" s="43"/>
      <c r="F119" s="231" t="s">
        <v>2500</v>
      </c>
      <c r="G119" s="43"/>
      <c r="H119" s="43"/>
      <c r="I119" s="232"/>
      <c r="J119" s="43"/>
      <c r="K119" s="43"/>
      <c r="L119" s="47"/>
      <c r="M119" s="233"/>
      <c r="N119" s="23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186</v>
      </c>
      <c r="AU119" s="20" t="s">
        <v>82</v>
      </c>
    </row>
    <row r="120" s="13" customFormat="1">
      <c r="A120" s="13"/>
      <c r="B120" s="235"/>
      <c r="C120" s="236"/>
      <c r="D120" s="230" t="s">
        <v>188</v>
      </c>
      <c r="E120" s="237" t="s">
        <v>19</v>
      </c>
      <c r="F120" s="238" t="s">
        <v>2501</v>
      </c>
      <c r="G120" s="236"/>
      <c r="H120" s="239">
        <v>2.073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188</v>
      </c>
      <c r="AU120" s="245" t="s">
        <v>82</v>
      </c>
      <c r="AV120" s="13" t="s">
        <v>82</v>
      </c>
      <c r="AW120" s="13" t="s">
        <v>33</v>
      </c>
      <c r="AX120" s="13" t="s">
        <v>80</v>
      </c>
      <c r="AY120" s="245" t="s">
        <v>177</v>
      </c>
    </row>
    <row r="121" s="2" customFormat="1" ht="16.5" customHeight="1">
      <c r="A121" s="41"/>
      <c r="B121" s="42"/>
      <c r="C121" s="217" t="s">
        <v>197</v>
      </c>
      <c r="D121" s="217" t="s">
        <v>179</v>
      </c>
      <c r="E121" s="218" t="s">
        <v>242</v>
      </c>
      <c r="F121" s="219" t="s">
        <v>243</v>
      </c>
      <c r="G121" s="220" t="s">
        <v>222</v>
      </c>
      <c r="H121" s="221">
        <v>2.073</v>
      </c>
      <c r="I121" s="222"/>
      <c r="J121" s="223">
        <f>ROUND(I121*H121,2)</f>
        <v>0</v>
      </c>
      <c r="K121" s="219" t="s">
        <v>183</v>
      </c>
      <c r="L121" s="47"/>
      <c r="M121" s="224" t="s">
        <v>19</v>
      </c>
      <c r="N121" s="225" t="s">
        <v>43</v>
      </c>
      <c r="O121" s="87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184</v>
      </c>
      <c r="AT121" s="228" t="s">
        <v>179</v>
      </c>
      <c r="AU121" s="228" t="s">
        <v>82</v>
      </c>
      <c r="AY121" s="20" t="s">
        <v>177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0" t="s">
        <v>80</v>
      </c>
      <c r="BK121" s="229">
        <f>ROUND(I121*H121,2)</f>
        <v>0</v>
      </c>
      <c r="BL121" s="20" t="s">
        <v>184</v>
      </c>
      <c r="BM121" s="228" t="s">
        <v>2502</v>
      </c>
    </row>
    <row r="122" s="2" customFormat="1">
      <c r="A122" s="41"/>
      <c r="B122" s="42"/>
      <c r="C122" s="43"/>
      <c r="D122" s="230" t="s">
        <v>186</v>
      </c>
      <c r="E122" s="43"/>
      <c r="F122" s="231" t="s">
        <v>245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186</v>
      </c>
      <c r="AU122" s="20" t="s">
        <v>82</v>
      </c>
    </row>
    <row r="123" s="2" customFormat="1">
      <c r="A123" s="41"/>
      <c r="B123" s="42"/>
      <c r="C123" s="217" t="s">
        <v>219</v>
      </c>
      <c r="D123" s="217" t="s">
        <v>179</v>
      </c>
      <c r="E123" s="218" t="s">
        <v>246</v>
      </c>
      <c r="F123" s="219" t="s">
        <v>247</v>
      </c>
      <c r="G123" s="220" t="s">
        <v>222</v>
      </c>
      <c r="H123" s="221">
        <v>10.365</v>
      </c>
      <c r="I123" s="222"/>
      <c r="J123" s="223">
        <f>ROUND(I123*H123,2)</f>
        <v>0</v>
      </c>
      <c r="K123" s="219" t="s">
        <v>183</v>
      </c>
      <c r="L123" s="47"/>
      <c r="M123" s="224" t="s">
        <v>19</v>
      </c>
      <c r="N123" s="225" t="s">
        <v>43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184</v>
      </c>
      <c r="AT123" s="228" t="s">
        <v>179</v>
      </c>
      <c r="AU123" s="228" t="s">
        <v>82</v>
      </c>
      <c r="AY123" s="20" t="s">
        <v>177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80</v>
      </c>
      <c r="BK123" s="229">
        <f>ROUND(I123*H123,2)</f>
        <v>0</v>
      </c>
      <c r="BL123" s="20" t="s">
        <v>184</v>
      </c>
      <c r="BM123" s="228" t="s">
        <v>2503</v>
      </c>
    </row>
    <row r="124" s="2" customFormat="1">
      <c r="A124" s="41"/>
      <c r="B124" s="42"/>
      <c r="C124" s="43"/>
      <c r="D124" s="230" t="s">
        <v>186</v>
      </c>
      <c r="E124" s="43"/>
      <c r="F124" s="231" t="s">
        <v>249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186</v>
      </c>
      <c r="AU124" s="20" t="s">
        <v>82</v>
      </c>
    </row>
    <row r="125" s="13" customFormat="1">
      <c r="A125" s="13"/>
      <c r="B125" s="235"/>
      <c r="C125" s="236"/>
      <c r="D125" s="230" t="s">
        <v>188</v>
      </c>
      <c r="E125" s="236"/>
      <c r="F125" s="238" t="s">
        <v>2504</v>
      </c>
      <c r="G125" s="236"/>
      <c r="H125" s="239">
        <v>10.365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188</v>
      </c>
      <c r="AU125" s="245" t="s">
        <v>82</v>
      </c>
      <c r="AV125" s="13" t="s">
        <v>82</v>
      </c>
      <c r="AW125" s="13" t="s">
        <v>4</v>
      </c>
      <c r="AX125" s="13" t="s">
        <v>80</v>
      </c>
      <c r="AY125" s="245" t="s">
        <v>177</v>
      </c>
    </row>
    <row r="126" s="2" customFormat="1" ht="16.5" customHeight="1">
      <c r="A126" s="41"/>
      <c r="B126" s="42"/>
      <c r="C126" s="217" t="s">
        <v>200</v>
      </c>
      <c r="D126" s="217" t="s">
        <v>179</v>
      </c>
      <c r="E126" s="218" t="s">
        <v>251</v>
      </c>
      <c r="F126" s="219" t="s">
        <v>252</v>
      </c>
      <c r="G126" s="220" t="s">
        <v>253</v>
      </c>
      <c r="H126" s="221">
        <v>3.6280000000000001</v>
      </c>
      <c r="I126" s="222"/>
      <c r="J126" s="223">
        <f>ROUND(I126*H126,2)</f>
        <v>0</v>
      </c>
      <c r="K126" s="219" t="s">
        <v>183</v>
      </c>
      <c r="L126" s="47"/>
      <c r="M126" s="224" t="s">
        <v>19</v>
      </c>
      <c r="N126" s="225" t="s">
        <v>43</v>
      </c>
      <c r="O126" s="87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8" t="s">
        <v>184</v>
      </c>
      <c r="AT126" s="228" t="s">
        <v>179</v>
      </c>
      <c r="AU126" s="228" t="s">
        <v>82</v>
      </c>
      <c r="AY126" s="20" t="s">
        <v>177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0" t="s">
        <v>80</v>
      </c>
      <c r="BK126" s="229">
        <f>ROUND(I126*H126,2)</f>
        <v>0</v>
      </c>
      <c r="BL126" s="20" t="s">
        <v>184</v>
      </c>
      <c r="BM126" s="228" t="s">
        <v>2505</v>
      </c>
    </row>
    <row r="127" s="2" customFormat="1">
      <c r="A127" s="41"/>
      <c r="B127" s="42"/>
      <c r="C127" s="43"/>
      <c r="D127" s="230" t="s">
        <v>186</v>
      </c>
      <c r="E127" s="43"/>
      <c r="F127" s="231" t="s">
        <v>255</v>
      </c>
      <c r="G127" s="43"/>
      <c r="H127" s="43"/>
      <c r="I127" s="232"/>
      <c r="J127" s="43"/>
      <c r="K127" s="43"/>
      <c r="L127" s="47"/>
      <c r="M127" s="233"/>
      <c r="N127" s="23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186</v>
      </c>
      <c r="AU127" s="20" t="s">
        <v>82</v>
      </c>
    </row>
    <row r="128" s="13" customFormat="1">
      <c r="A128" s="13"/>
      <c r="B128" s="235"/>
      <c r="C128" s="236"/>
      <c r="D128" s="230" t="s">
        <v>188</v>
      </c>
      <c r="E128" s="236"/>
      <c r="F128" s="238" t="s">
        <v>2506</v>
      </c>
      <c r="G128" s="236"/>
      <c r="H128" s="239">
        <v>3.6280000000000001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188</v>
      </c>
      <c r="AU128" s="245" t="s">
        <v>82</v>
      </c>
      <c r="AV128" s="13" t="s">
        <v>82</v>
      </c>
      <c r="AW128" s="13" t="s">
        <v>4</v>
      </c>
      <c r="AX128" s="13" t="s">
        <v>80</v>
      </c>
      <c r="AY128" s="245" t="s">
        <v>177</v>
      </c>
    </row>
    <row r="129" s="2" customFormat="1" ht="16.5" customHeight="1">
      <c r="A129" s="41"/>
      <c r="B129" s="42"/>
      <c r="C129" s="217" t="s">
        <v>229</v>
      </c>
      <c r="D129" s="217" t="s">
        <v>179</v>
      </c>
      <c r="E129" s="218" t="s">
        <v>2507</v>
      </c>
      <c r="F129" s="219" t="s">
        <v>2508</v>
      </c>
      <c r="G129" s="220" t="s">
        <v>182</v>
      </c>
      <c r="H129" s="221">
        <v>24</v>
      </c>
      <c r="I129" s="222"/>
      <c r="J129" s="223">
        <f>ROUND(I129*H129,2)</f>
        <v>0</v>
      </c>
      <c r="K129" s="219" t="s">
        <v>183</v>
      </c>
      <c r="L129" s="47"/>
      <c r="M129" s="224" t="s">
        <v>19</v>
      </c>
      <c r="N129" s="225" t="s">
        <v>43</v>
      </c>
      <c r="O129" s="87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184</v>
      </c>
      <c r="AT129" s="228" t="s">
        <v>179</v>
      </c>
      <c r="AU129" s="228" t="s">
        <v>82</v>
      </c>
      <c r="AY129" s="20" t="s">
        <v>177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0" t="s">
        <v>80</v>
      </c>
      <c r="BK129" s="229">
        <f>ROUND(I129*H129,2)</f>
        <v>0</v>
      </c>
      <c r="BL129" s="20" t="s">
        <v>184</v>
      </c>
      <c r="BM129" s="228" t="s">
        <v>2509</v>
      </c>
    </row>
    <row r="130" s="2" customFormat="1">
      <c r="A130" s="41"/>
      <c r="B130" s="42"/>
      <c r="C130" s="43"/>
      <c r="D130" s="230" t="s">
        <v>186</v>
      </c>
      <c r="E130" s="43"/>
      <c r="F130" s="231" t="s">
        <v>2510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186</v>
      </c>
      <c r="AU130" s="20" t="s">
        <v>82</v>
      </c>
    </row>
    <row r="131" s="2" customFormat="1" ht="16.5" customHeight="1">
      <c r="A131" s="41"/>
      <c r="B131" s="42"/>
      <c r="C131" s="292" t="s">
        <v>234</v>
      </c>
      <c r="D131" s="292" t="s">
        <v>450</v>
      </c>
      <c r="E131" s="293" t="s">
        <v>2511</v>
      </c>
      <c r="F131" s="294" t="s">
        <v>2512</v>
      </c>
      <c r="G131" s="295" t="s">
        <v>253</v>
      </c>
      <c r="H131" s="296">
        <v>7.2000000000000002</v>
      </c>
      <c r="I131" s="297"/>
      <c r="J131" s="298">
        <f>ROUND(I131*H131,2)</f>
        <v>0</v>
      </c>
      <c r="K131" s="294" t="s">
        <v>183</v>
      </c>
      <c r="L131" s="299"/>
      <c r="M131" s="300" t="s">
        <v>19</v>
      </c>
      <c r="N131" s="301" t="s">
        <v>43</v>
      </c>
      <c r="O131" s="87"/>
      <c r="P131" s="226">
        <f>O131*H131</f>
        <v>0</v>
      </c>
      <c r="Q131" s="226">
        <v>1</v>
      </c>
      <c r="R131" s="226">
        <f>Q131*H131</f>
        <v>7.2000000000000002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197</v>
      </c>
      <c r="AT131" s="228" t="s">
        <v>450</v>
      </c>
      <c r="AU131" s="228" t="s">
        <v>82</v>
      </c>
      <c r="AY131" s="20" t="s">
        <v>177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0" t="s">
        <v>80</v>
      </c>
      <c r="BK131" s="229">
        <f>ROUND(I131*H131,2)</f>
        <v>0</v>
      </c>
      <c r="BL131" s="20" t="s">
        <v>184</v>
      </c>
      <c r="BM131" s="228" t="s">
        <v>2513</v>
      </c>
    </row>
    <row r="132" s="2" customFormat="1">
      <c r="A132" s="41"/>
      <c r="B132" s="42"/>
      <c r="C132" s="43"/>
      <c r="D132" s="230" t="s">
        <v>186</v>
      </c>
      <c r="E132" s="43"/>
      <c r="F132" s="231" t="s">
        <v>2512</v>
      </c>
      <c r="G132" s="43"/>
      <c r="H132" s="43"/>
      <c r="I132" s="232"/>
      <c r="J132" s="43"/>
      <c r="K132" s="43"/>
      <c r="L132" s="47"/>
      <c r="M132" s="233"/>
      <c r="N132" s="23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186</v>
      </c>
      <c r="AU132" s="20" t="s">
        <v>82</v>
      </c>
    </row>
    <row r="133" s="13" customFormat="1">
      <c r="A133" s="13"/>
      <c r="B133" s="235"/>
      <c r="C133" s="236"/>
      <c r="D133" s="230" t="s">
        <v>188</v>
      </c>
      <c r="E133" s="237" t="s">
        <v>19</v>
      </c>
      <c r="F133" s="238" t="s">
        <v>2514</v>
      </c>
      <c r="G133" s="236"/>
      <c r="H133" s="239">
        <v>7.2000000000000002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188</v>
      </c>
      <c r="AU133" s="245" t="s">
        <v>82</v>
      </c>
      <c r="AV133" s="13" t="s">
        <v>82</v>
      </c>
      <c r="AW133" s="13" t="s">
        <v>33</v>
      </c>
      <c r="AX133" s="13" t="s">
        <v>80</v>
      </c>
      <c r="AY133" s="245" t="s">
        <v>177</v>
      </c>
    </row>
    <row r="134" s="2" customFormat="1" ht="16.5" customHeight="1">
      <c r="A134" s="41"/>
      <c r="B134" s="42"/>
      <c r="C134" s="217" t="s">
        <v>241</v>
      </c>
      <c r="D134" s="217" t="s">
        <v>179</v>
      </c>
      <c r="E134" s="218" t="s">
        <v>2515</v>
      </c>
      <c r="F134" s="219" t="s">
        <v>2516</v>
      </c>
      <c r="G134" s="220" t="s">
        <v>182</v>
      </c>
      <c r="H134" s="221">
        <v>50.939999999999998</v>
      </c>
      <c r="I134" s="222"/>
      <c r="J134" s="223">
        <f>ROUND(I134*H134,2)</f>
        <v>0</v>
      </c>
      <c r="K134" s="219" t="s">
        <v>183</v>
      </c>
      <c r="L134" s="47"/>
      <c r="M134" s="224" t="s">
        <v>19</v>
      </c>
      <c r="N134" s="225" t="s">
        <v>43</v>
      </c>
      <c r="O134" s="87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8" t="s">
        <v>184</v>
      </c>
      <c r="AT134" s="228" t="s">
        <v>179</v>
      </c>
      <c r="AU134" s="228" t="s">
        <v>82</v>
      </c>
      <c r="AY134" s="20" t="s">
        <v>177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0" t="s">
        <v>80</v>
      </c>
      <c r="BK134" s="229">
        <f>ROUND(I134*H134,2)</f>
        <v>0</v>
      </c>
      <c r="BL134" s="20" t="s">
        <v>184</v>
      </c>
      <c r="BM134" s="228" t="s">
        <v>2517</v>
      </c>
    </row>
    <row r="135" s="2" customFormat="1">
      <c r="A135" s="41"/>
      <c r="B135" s="42"/>
      <c r="C135" s="43"/>
      <c r="D135" s="230" t="s">
        <v>186</v>
      </c>
      <c r="E135" s="43"/>
      <c r="F135" s="231" t="s">
        <v>2518</v>
      </c>
      <c r="G135" s="43"/>
      <c r="H135" s="43"/>
      <c r="I135" s="232"/>
      <c r="J135" s="43"/>
      <c r="K135" s="43"/>
      <c r="L135" s="47"/>
      <c r="M135" s="233"/>
      <c r="N135" s="23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186</v>
      </c>
      <c r="AU135" s="20" t="s">
        <v>82</v>
      </c>
    </row>
    <row r="136" s="13" customFormat="1">
      <c r="A136" s="13"/>
      <c r="B136" s="235"/>
      <c r="C136" s="236"/>
      <c r="D136" s="230" t="s">
        <v>188</v>
      </c>
      <c r="E136" s="237" t="s">
        <v>19</v>
      </c>
      <c r="F136" s="238" t="s">
        <v>2458</v>
      </c>
      <c r="G136" s="236"/>
      <c r="H136" s="239">
        <v>50.939999999999998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188</v>
      </c>
      <c r="AU136" s="245" t="s">
        <v>82</v>
      </c>
      <c r="AV136" s="13" t="s">
        <v>82</v>
      </c>
      <c r="AW136" s="13" t="s">
        <v>33</v>
      </c>
      <c r="AX136" s="13" t="s">
        <v>80</v>
      </c>
      <c r="AY136" s="245" t="s">
        <v>177</v>
      </c>
    </row>
    <row r="137" s="12" customFormat="1" ht="22.8" customHeight="1">
      <c r="A137" s="12"/>
      <c r="B137" s="201"/>
      <c r="C137" s="202"/>
      <c r="D137" s="203" t="s">
        <v>71</v>
      </c>
      <c r="E137" s="215" t="s">
        <v>82</v>
      </c>
      <c r="F137" s="215" t="s">
        <v>257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P138+SUM(P139:P145)</f>
        <v>0</v>
      </c>
      <c r="Q137" s="209"/>
      <c r="R137" s="210">
        <f>R138+SUM(R139:R145)</f>
        <v>2.36605314</v>
      </c>
      <c r="S137" s="209"/>
      <c r="T137" s="211">
        <f>T138+SUM(T139:T145)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80</v>
      </c>
      <c r="AT137" s="213" t="s">
        <v>71</v>
      </c>
      <c r="AU137" s="213" t="s">
        <v>80</v>
      </c>
      <c r="AY137" s="212" t="s">
        <v>177</v>
      </c>
      <c r="BK137" s="214">
        <f>BK138+SUM(BK139:BK145)</f>
        <v>0</v>
      </c>
    </row>
    <row r="138" s="2" customFormat="1" ht="16.5" customHeight="1">
      <c r="A138" s="41"/>
      <c r="B138" s="42"/>
      <c r="C138" s="217" t="s">
        <v>214</v>
      </c>
      <c r="D138" s="217" t="s">
        <v>179</v>
      </c>
      <c r="E138" s="218" t="s">
        <v>2519</v>
      </c>
      <c r="F138" s="219" t="s">
        <v>2520</v>
      </c>
      <c r="G138" s="220" t="s">
        <v>222</v>
      </c>
      <c r="H138" s="221">
        <v>0.52100000000000002</v>
      </c>
      <c r="I138" s="222"/>
      <c r="J138" s="223">
        <f>ROUND(I138*H138,2)</f>
        <v>0</v>
      </c>
      <c r="K138" s="219" t="s">
        <v>183</v>
      </c>
      <c r="L138" s="47"/>
      <c r="M138" s="224" t="s">
        <v>19</v>
      </c>
      <c r="N138" s="225" t="s">
        <v>43</v>
      </c>
      <c r="O138" s="87"/>
      <c r="P138" s="226">
        <f>O138*H138</f>
        <v>0</v>
      </c>
      <c r="Q138" s="226">
        <v>2.2563399999999998</v>
      </c>
      <c r="R138" s="226">
        <f>Q138*H138</f>
        <v>1.1755531399999999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184</v>
      </c>
      <c r="AT138" s="228" t="s">
        <v>179</v>
      </c>
      <c r="AU138" s="228" t="s">
        <v>82</v>
      </c>
      <c r="AY138" s="20" t="s">
        <v>177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0" t="s">
        <v>80</v>
      </c>
      <c r="BK138" s="229">
        <f>ROUND(I138*H138,2)</f>
        <v>0</v>
      </c>
      <c r="BL138" s="20" t="s">
        <v>184</v>
      </c>
      <c r="BM138" s="228" t="s">
        <v>2521</v>
      </c>
    </row>
    <row r="139" s="2" customFormat="1">
      <c r="A139" s="41"/>
      <c r="B139" s="42"/>
      <c r="C139" s="43"/>
      <c r="D139" s="230" t="s">
        <v>186</v>
      </c>
      <c r="E139" s="43"/>
      <c r="F139" s="231" t="s">
        <v>2522</v>
      </c>
      <c r="G139" s="43"/>
      <c r="H139" s="43"/>
      <c r="I139" s="232"/>
      <c r="J139" s="43"/>
      <c r="K139" s="43"/>
      <c r="L139" s="47"/>
      <c r="M139" s="233"/>
      <c r="N139" s="23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186</v>
      </c>
      <c r="AU139" s="20" t="s">
        <v>82</v>
      </c>
    </row>
    <row r="140" s="14" customFormat="1">
      <c r="A140" s="14"/>
      <c r="B140" s="247"/>
      <c r="C140" s="248"/>
      <c r="D140" s="230" t="s">
        <v>188</v>
      </c>
      <c r="E140" s="249" t="s">
        <v>19</v>
      </c>
      <c r="F140" s="250" t="s">
        <v>2523</v>
      </c>
      <c r="G140" s="248"/>
      <c r="H140" s="249" t="s">
        <v>19</v>
      </c>
      <c r="I140" s="251"/>
      <c r="J140" s="248"/>
      <c r="K140" s="248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188</v>
      </c>
      <c r="AU140" s="256" t="s">
        <v>82</v>
      </c>
      <c r="AV140" s="14" t="s">
        <v>80</v>
      </c>
      <c r="AW140" s="14" t="s">
        <v>33</v>
      </c>
      <c r="AX140" s="14" t="s">
        <v>72</v>
      </c>
      <c r="AY140" s="256" t="s">
        <v>177</v>
      </c>
    </row>
    <row r="141" s="13" customFormat="1">
      <c r="A141" s="13"/>
      <c r="B141" s="235"/>
      <c r="C141" s="236"/>
      <c r="D141" s="230" t="s">
        <v>188</v>
      </c>
      <c r="E141" s="237" t="s">
        <v>19</v>
      </c>
      <c r="F141" s="238" t="s">
        <v>2524</v>
      </c>
      <c r="G141" s="236"/>
      <c r="H141" s="239">
        <v>0.252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188</v>
      </c>
      <c r="AU141" s="245" t="s">
        <v>82</v>
      </c>
      <c r="AV141" s="13" t="s">
        <v>82</v>
      </c>
      <c r="AW141" s="13" t="s">
        <v>33</v>
      </c>
      <c r="AX141" s="13" t="s">
        <v>72</v>
      </c>
      <c r="AY141" s="245" t="s">
        <v>177</v>
      </c>
    </row>
    <row r="142" s="14" customFormat="1">
      <c r="A142" s="14"/>
      <c r="B142" s="247"/>
      <c r="C142" s="248"/>
      <c r="D142" s="230" t="s">
        <v>188</v>
      </c>
      <c r="E142" s="249" t="s">
        <v>19</v>
      </c>
      <c r="F142" s="250" t="s">
        <v>2525</v>
      </c>
      <c r="G142" s="248"/>
      <c r="H142" s="249" t="s">
        <v>19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188</v>
      </c>
      <c r="AU142" s="256" t="s">
        <v>82</v>
      </c>
      <c r="AV142" s="14" t="s">
        <v>80</v>
      </c>
      <c r="AW142" s="14" t="s">
        <v>33</v>
      </c>
      <c r="AX142" s="14" t="s">
        <v>72</v>
      </c>
      <c r="AY142" s="256" t="s">
        <v>177</v>
      </c>
    </row>
    <row r="143" s="13" customFormat="1">
      <c r="A143" s="13"/>
      <c r="B143" s="235"/>
      <c r="C143" s="236"/>
      <c r="D143" s="230" t="s">
        <v>188</v>
      </c>
      <c r="E143" s="237" t="s">
        <v>19</v>
      </c>
      <c r="F143" s="238" t="s">
        <v>2526</v>
      </c>
      <c r="G143" s="236"/>
      <c r="H143" s="239">
        <v>0.26900000000000002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188</v>
      </c>
      <c r="AU143" s="245" t="s">
        <v>82</v>
      </c>
      <c r="AV143" s="13" t="s">
        <v>82</v>
      </c>
      <c r="AW143" s="13" t="s">
        <v>33</v>
      </c>
      <c r="AX143" s="13" t="s">
        <v>72</v>
      </c>
      <c r="AY143" s="245" t="s">
        <v>177</v>
      </c>
    </row>
    <row r="144" s="15" customFormat="1">
      <c r="A144" s="15"/>
      <c r="B144" s="257"/>
      <c r="C144" s="258"/>
      <c r="D144" s="230" t="s">
        <v>188</v>
      </c>
      <c r="E144" s="259" t="s">
        <v>19</v>
      </c>
      <c r="F144" s="260" t="s">
        <v>264</v>
      </c>
      <c r="G144" s="258"/>
      <c r="H144" s="261">
        <v>0.52100000000000002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7" t="s">
        <v>188</v>
      </c>
      <c r="AU144" s="267" t="s">
        <v>82</v>
      </c>
      <c r="AV144" s="15" t="s">
        <v>184</v>
      </c>
      <c r="AW144" s="15" t="s">
        <v>33</v>
      </c>
      <c r="AX144" s="15" t="s">
        <v>80</v>
      </c>
      <c r="AY144" s="267" t="s">
        <v>177</v>
      </c>
    </row>
    <row r="145" s="12" customFormat="1" ht="20.88" customHeight="1">
      <c r="A145" s="12"/>
      <c r="B145" s="201"/>
      <c r="C145" s="202"/>
      <c r="D145" s="203" t="s">
        <v>71</v>
      </c>
      <c r="E145" s="215" t="s">
        <v>223</v>
      </c>
      <c r="F145" s="215" t="s">
        <v>2527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SUM(P146:P154)</f>
        <v>0</v>
      </c>
      <c r="Q145" s="209"/>
      <c r="R145" s="210">
        <f>SUM(R146:R154)</f>
        <v>1.1905000000000001</v>
      </c>
      <c r="S145" s="209"/>
      <c r="T145" s="211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80</v>
      </c>
      <c r="AT145" s="213" t="s">
        <v>71</v>
      </c>
      <c r="AU145" s="213" t="s">
        <v>82</v>
      </c>
      <c r="AY145" s="212" t="s">
        <v>177</v>
      </c>
      <c r="BK145" s="214">
        <f>SUM(BK146:BK154)</f>
        <v>0</v>
      </c>
    </row>
    <row r="146" s="2" customFormat="1" ht="16.5" customHeight="1">
      <c r="A146" s="41"/>
      <c r="B146" s="42"/>
      <c r="C146" s="217" t="s">
        <v>8</v>
      </c>
      <c r="D146" s="217" t="s">
        <v>179</v>
      </c>
      <c r="E146" s="218" t="s">
        <v>2528</v>
      </c>
      <c r="F146" s="219" t="s">
        <v>2529</v>
      </c>
      <c r="G146" s="220" t="s">
        <v>182</v>
      </c>
      <c r="H146" s="221">
        <v>113</v>
      </c>
      <c r="I146" s="222"/>
      <c r="J146" s="223">
        <f>ROUND(I146*H146,2)</f>
        <v>0</v>
      </c>
      <c r="K146" s="219" t="s">
        <v>183</v>
      </c>
      <c r="L146" s="47"/>
      <c r="M146" s="224" t="s">
        <v>19</v>
      </c>
      <c r="N146" s="225" t="s">
        <v>43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184</v>
      </c>
      <c r="AT146" s="228" t="s">
        <v>179</v>
      </c>
      <c r="AU146" s="228" t="s">
        <v>101</v>
      </c>
      <c r="AY146" s="20" t="s">
        <v>177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80</v>
      </c>
      <c r="BK146" s="229">
        <f>ROUND(I146*H146,2)</f>
        <v>0</v>
      </c>
      <c r="BL146" s="20" t="s">
        <v>184</v>
      </c>
      <c r="BM146" s="228" t="s">
        <v>2530</v>
      </c>
    </row>
    <row r="147" s="2" customFormat="1">
      <c r="A147" s="41"/>
      <c r="B147" s="42"/>
      <c r="C147" s="43"/>
      <c r="D147" s="230" t="s">
        <v>186</v>
      </c>
      <c r="E147" s="43"/>
      <c r="F147" s="231" t="s">
        <v>2531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186</v>
      </c>
      <c r="AU147" s="20" t="s">
        <v>101</v>
      </c>
    </row>
    <row r="148" s="2" customFormat="1" ht="16.5" customHeight="1">
      <c r="A148" s="41"/>
      <c r="B148" s="42"/>
      <c r="C148" s="292" t="s">
        <v>217</v>
      </c>
      <c r="D148" s="292" t="s">
        <v>450</v>
      </c>
      <c r="E148" s="293" t="s">
        <v>2532</v>
      </c>
      <c r="F148" s="294" t="s">
        <v>2533</v>
      </c>
      <c r="G148" s="295" t="s">
        <v>371</v>
      </c>
      <c r="H148" s="296">
        <v>4</v>
      </c>
      <c r="I148" s="297"/>
      <c r="J148" s="298">
        <f>ROUND(I148*H148,2)</f>
        <v>0</v>
      </c>
      <c r="K148" s="294" t="s">
        <v>183</v>
      </c>
      <c r="L148" s="299"/>
      <c r="M148" s="300" t="s">
        <v>19</v>
      </c>
      <c r="N148" s="301" t="s">
        <v>43</v>
      </c>
      <c r="O148" s="87"/>
      <c r="P148" s="226">
        <f>O148*H148</f>
        <v>0</v>
      </c>
      <c r="Q148" s="226">
        <v>0.001</v>
      </c>
      <c r="R148" s="226">
        <f>Q148*H148</f>
        <v>0.0040000000000000001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197</v>
      </c>
      <c r="AT148" s="228" t="s">
        <v>450</v>
      </c>
      <c r="AU148" s="228" t="s">
        <v>101</v>
      </c>
      <c r="AY148" s="20" t="s">
        <v>177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80</v>
      </c>
      <c r="BK148" s="229">
        <f>ROUND(I148*H148,2)</f>
        <v>0</v>
      </c>
      <c r="BL148" s="20" t="s">
        <v>184</v>
      </c>
      <c r="BM148" s="228" t="s">
        <v>2534</v>
      </c>
    </row>
    <row r="149" s="2" customFormat="1">
      <c r="A149" s="41"/>
      <c r="B149" s="42"/>
      <c r="C149" s="43"/>
      <c r="D149" s="230" t="s">
        <v>186</v>
      </c>
      <c r="E149" s="43"/>
      <c r="F149" s="231" t="s">
        <v>2533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186</v>
      </c>
      <c r="AU149" s="20" t="s">
        <v>101</v>
      </c>
    </row>
    <row r="150" s="2" customFormat="1" ht="21.75" customHeight="1">
      <c r="A150" s="41"/>
      <c r="B150" s="42"/>
      <c r="C150" s="217" t="s">
        <v>265</v>
      </c>
      <c r="D150" s="217" t="s">
        <v>179</v>
      </c>
      <c r="E150" s="218" t="s">
        <v>2535</v>
      </c>
      <c r="F150" s="219" t="s">
        <v>2536</v>
      </c>
      <c r="G150" s="220" t="s">
        <v>182</v>
      </c>
      <c r="H150" s="221">
        <v>113</v>
      </c>
      <c r="I150" s="222"/>
      <c r="J150" s="223">
        <f>ROUND(I150*H150,2)</f>
        <v>0</v>
      </c>
      <c r="K150" s="219" t="s">
        <v>183</v>
      </c>
      <c r="L150" s="47"/>
      <c r="M150" s="224" t="s">
        <v>19</v>
      </c>
      <c r="N150" s="225" t="s">
        <v>43</v>
      </c>
      <c r="O150" s="87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184</v>
      </c>
      <c r="AT150" s="228" t="s">
        <v>179</v>
      </c>
      <c r="AU150" s="228" t="s">
        <v>101</v>
      </c>
      <c r="AY150" s="20" t="s">
        <v>177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0" t="s">
        <v>80</v>
      </c>
      <c r="BK150" s="229">
        <f>ROUND(I150*H150,2)</f>
        <v>0</v>
      </c>
      <c r="BL150" s="20" t="s">
        <v>184</v>
      </c>
      <c r="BM150" s="228" t="s">
        <v>2537</v>
      </c>
    </row>
    <row r="151" s="2" customFormat="1">
      <c r="A151" s="41"/>
      <c r="B151" s="42"/>
      <c r="C151" s="43"/>
      <c r="D151" s="230" t="s">
        <v>186</v>
      </c>
      <c r="E151" s="43"/>
      <c r="F151" s="231" t="s">
        <v>2538</v>
      </c>
      <c r="G151" s="43"/>
      <c r="H151" s="43"/>
      <c r="I151" s="232"/>
      <c r="J151" s="43"/>
      <c r="K151" s="43"/>
      <c r="L151" s="47"/>
      <c r="M151" s="233"/>
      <c r="N151" s="23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186</v>
      </c>
      <c r="AU151" s="20" t="s">
        <v>101</v>
      </c>
    </row>
    <row r="152" s="2" customFormat="1" ht="16.5" customHeight="1">
      <c r="A152" s="41"/>
      <c r="B152" s="42"/>
      <c r="C152" s="292" t="s">
        <v>223</v>
      </c>
      <c r="D152" s="292" t="s">
        <v>450</v>
      </c>
      <c r="E152" s="293" t="s">
        <v>2539</v>
      </c>
      <c r="F152" s="294" t="s">
        <v>2540</v>
      </c>
      <c r="G152" s="295" t="s">
        <v>222</v>
      </c>
      <c r="H152" s="296">
        <v>5.6500000000000004</v>
      </c>
      <c r="I152" s="297"/>
      <c r="J152" s="298">
        <f>ROUND(I152*H152,2)</f>
        <v>0</v>
      </c>
      <c r="K152" s="294" t="s">
        <v>183</v>
      </c>
      <c r="L152" s="299"/>
      <c r="M152" s="300" t="s">
        <v>19</v>
      </c>
      <c r="N152" s="301" t="s">
        <v>43</v>
      </c>
      <c r="O152" s="87"/>
      <c r="P152" s="226">
        <f>O152*H152</f>
        <v>0</v>
      </c>
      <c r="Q152" s="226">
        <v>0.20999999999999999</v>
      </c>
      <c r="R152" s="226">
        <f>Q152*H152</f>
        <v>1.1865000000000001</v>
      </c>
      <c r="S152" s="226">
        <v>0</v>
      </c>
      <c r="T152" s="22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8" t="s">
        <v>197</v>
      </c>
      <c r="AT152" s="228" t="s">
        <v>450</v>
      </c>
      <c r="AU152" s="228" t="s">
        <v>101</v>
      </c>
      <c r="AY152" s="20" t="s">
        <v>177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0" t="s">
        <v>80</v>
      </c>
      <c r="BK152" s="229">
        <f>ROUND(I152*H152,2)</f>
        <v>0</v>
      </c>
      <c r="BL152" s="20" t="s">
        <v>184</v>
      </c>
      <c r="BM152" s="228" t="s">
        <v>2541</v>
      </c>
    </row>
    <row r="153" s="2" customFormat="1">
      <c r="A153" s="41"/>
      <c r="B153" s="42"/>
      <c r="C153" s="43"/>
      <c r="D153" s="230" t="s">
        <v>186</v>
      </c>
      <c r="E153" s="43"/>
      <c r="F153" s="231" t="s">
        <v>2540</v>
      </c>
      <c r="G153" s="43"/>
      <c r="H153" s="43"/>
      <c r="I153" s="232"/>
      <c r="J153" s="43"/>
      <c r="K153" s="43"/>
      <c r="L153" s="47"/>
      <c r="M153" s="233"/>
      <c r="N153" s="23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186</v>
      </c>
      <c r="AU153" s="20" t="s">
        <v>101</v>
      </c>
    </row>
    <row r="154" s="13" customFormat="1">
      <c r="A154" s="13"/>
      <c r="B154" s="235"/>
      <c r="C154" s="236"/>
      <c r="D154" s="230" t="s">
        <v>188</v>
      </c>
      <c r="E154" s="237" t="s">
        <v>19</v>
      </c>
      <c r="F154" s="238" t="s">
        <v>2542</v>
      </c>
      <c r="G154" s="236"/>
      <c r="H154" s="239">
        <v>5.6500000000000004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188</v>
      </c>
      <c r="AU154" s="245" t="s">
        <v>101</v>
      </c>
      <c r="AV154" s="13" t="s">
        <v>82</v>
      </c>
      <c r="AW154" s="13" t="s">
        <v>33</v>
      </c>
      <c r="AX154" s="13" t="s">
        <v>80</v>
      </c>
      <c r="AY154" s="245" t="s">
        <v>177</v>
      </c>
    </row>
    <row r="155" s="12" customFormat="1" ht="22.8" customHeight="1">
      <c r="A155" s="12"/>
      <c r="B155" s="201"/>
      <c r="C155" s="202"/>
      <c r="D155" s="203" t="s">
        <v>71</v>
      </c>
      <c r="E155" s="215" t="s">
        <v>101</v>
      </c>
      <c r="F155" s="215" t="s">
        <v>294</v>
      </c>
      <c r="G155" s="202"/>
      <c r="H155" s="202"/>
      <c r="I155" s="205"/>
      <c r="J155" s="216">
        <f>BK155</f>
        <v>0</v>
      </c>
      <c r="K155" s="202"/>
      <c r="L155" s="207"/>
      <c r="M155" s="208"/>
      <c r="N155" s="209"/>
      <c r="O155" s="209"/>
      <c r="P155" s="210">
        <f>SUM(P156:P179)</f>
        <v>0</v>
      </c>
      <c r="Q155" s="209"/>
      <c r="R155" s="210">
        <f>SUM(R156:R179)</f>
        <v>10.751440560000001</v>
      </c>
      <c r="S155" s="209"/>
      <c r="T155" s="211">
        <f>SUM(T156:T179)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2" t="s">
        <v>80</v>
      </c>
      <c r="AT155" s="213" t="s">
        <v>71</v>
      </c>
      <c r="AU155" s="213" t="s">
        <v>80</v>
      </c>
      <c r="AY155" s="212" t="s">
        <v>177</v>
      </c>
      <c r="BK155" s="214">
        <f>SUM(BK156:BK179)</f>
        <v>0</v>
      </c>
    </row>
    <row r="156" s="2" customFormat="1" ht="21.75" customHeight="1">
      <c r="A156" s="41"/>
      <c r="B156" s="42"/>
      <c r="C156" s="217" t="s">
        <v>275</v>
      </c>
      <c r="D156" s="217" t="s">
        <v>179</v>
      </c>
      <c r="E156" s="218" t="s">
        <v>2543</v>
      </c>
      <c r="F156" s="219" t="s">
        <v>2544</v>
      </c>
      <c r="G156" s="220" t="s">
        <v>182</v>
      </c>
      <c r="H156" s="221">
        <v>6.2000000000000002</v>
      </c>
      <c r="I156" s="222"/>
      <c r="J156" s="223">
        <f>ROUND(I156*H156,2)</f>
        <v>0</v>
      </c>
      <c r="K156" s="219" t="s">
        <v>183</v>
      </c>
      <c r="L156" s="47"/>
      <c r="M156" s="224" t="s">
        <v>19</v>
      </c>
      <c r="N156" s="225" t="s">
        <v>43</v>
      </c>
      <c r="O156" s="87"/>
      <c r="P156" s="226">
        <f>O156*H156</f>
        <v>0</v>
      </c>
      <c r="Q156" s="226">
        <v>0.34661999999999998</v>
      </c>
      <c r="R156" s="226">
        <f>Q156*H156</f>
        <v>2.149044</v>
      </c>
      <c r="S156" s="226">
        <v>0</v>
      </c>
      <c r="T156" s="22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8" t="s">
        <v>184</v>
      </c>
      <c r="AT156" s="228" t="s">
        <v>179</v>
      </c>
      <c r="AU156" s="228" t="s">
        <v>82</v>
      </c>
      <c r="AY156" s="20" t="s">
        <v>177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20" t="s">
        <v>80</v>
      </c>
      <c r="BK156" s="229">
        <f>ROUND(I156*H156,2)</f>
        <v>0</v>
      </c>
      <c r="BL156" s="20" t="s">
        <v>184</v>
      </c>
      <c r="BM156" s="228" t="s">
        <v>2545</v>
      </c>
    </row>
    <row r="157" s="2" customFormat="1">
      <c r="A157" s="41"/>
      <c r="B157" s="42"/>
      <c r="C157" s="43"/>
      <c r="D157" s="230" t="s">
        <v>186</v>
      </c>
      <c r="E157" s="43"/>
      <c r="F157" s="231" t="s">
        <v>2546</v>
      </c>
      <c r="G157" s="43"/>
      <c r="H157" s="43"/>
      <c r="I157" s="232"/>
      <c r="J157" s="43"/>
      <c r="K157" s="43"/>
      <c r="L157" s="47"/>
      <c r="M157" s="233"/>
      <c r="N157" s="23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186</v>
      </c>
      <c r="AU157" s="20" t="s">
        <v>82</v>
      </c>
    </row>
    <row r="158" s="14" customFormat="1">
      <c r="A158" s="14"/>
      <c r="B158" s="247"/>
      <c r="C158" s="248"/>
      <c r="D158" s="230" t="s">
        <v>188</v>
      </c>
      <c r="E158" s="249" t="s">
        <v>19</v>
      </c>
      <c r="F158" s="250" t="s">
        <v>2547</v>
      </c>
      <c r="G158" s="248"/>
      <c r="H158" s="249" t="s">
        <v>19</v>
      </c>
      <c r="I158" s="251"/>
      <c r="J158" s="248"/>
      <c r="K158" s="248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188</v>
      </c>
      <c r="AU158" s="256" t="s">
        <v>82</v>
      </c>
      <c r="AV158" s="14" t="s">
        <v>80</v>
      </c>
      <c r="AW158" s="14" t="s">
        <v>33</v>
      </c>
      <c r="AX158" s="14" t="s">
        <v>72</v>
      </c>
      <c r="AY158" s="256" t="s">
        <v>177</v>
      </c>
    </row>
    <row r="159" s="13" customFormat="1">
      <c r="A159" s="13"/>
      <c r="B159" s="235"/>
      <c r="C159" s="236"/>
      <c r="D159" s="230" t="s">
        <v>188</v>
      </c>
      <c r="E159" s="237" t="s">
        <v>19</v>
      </c>
      <c r="F159" s="238" t="s">
        <v>2548</v>
      </c>
      <c r="G159" s="236"/>
      <c r="H159" s="239">
        <v>3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188</v>
      </c>
      <c r="AU159" s="245" t="s">
        <v>82</v>
      </c>
      <c r="AV159" s="13" t="s">
        <v>82</v>
      </c>
      <c r="AW159" s="13" t="s">
        <v>33</v>
      </c>
      <c r="AX159" s="13" t="s">
        <v>72</v>
      </c>
      <c r="AY159" s="245" t="s">
        <v>177</v>
      </c>
    </row>
    <row r="160" s="14" customFormat="1">
      <c r="A160" s="14"/>
      <c r="B160" s="247"/>
      <c r="C160" s="248"/>
      <c r="D160" s="230" t="s">
        <v>188</v>
      </c>
      <c r="E160" s="249" t="s">
        <v>19</v>
      </c>
      <c r="F160" s="250" t="s">
        <v>2549</v>
      </c>
      <c r="G160" s="248"/>
      <c r="H160" s="249" t="s">
        <v>19</v>
      </c>
      <c r="I160" s="251"/>
      <c r="J160" s="248"/>
      <c r="K160" s="248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188</v>
      </c>
      <c r="AU160" s="256" t="s">
        <v>82</v>
      </c>
      <c r="AV160" s="14" t="s">
        <v>80</v>
      </c>
      <c r="AW160" s="14" t="s">
        <v>33</v>
      </c>
      <c r="AX160" s="14" t="s">
        <v>72</v>
      </c>
      <c r="AY160" s="256" t="s">
        <v>177</v>
      </c>
    </row>
    <row r="161" s="13" customFormat="1">
      <c r="A161" s="13"/>
      <c r="B161" s="235"/>
      <c r="C161" s="236"/>
      <c r="D161" s="230" t="s">
        <v>188</v>
      </c>
      <c r="E161" s="237" t="s">
        <v>19</v>
      </c>
      <c r="F161" s="238" t="s">
        <v>2550</v>
      </c>
      <c r="G161" s="236"/>
      <c r="H161" s="239">
        <v>3.2000000000000002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188</v>
      </c>
      <c r="AU161" s="245" t="s">
        <v>82</v>
      </c>
      <c r="AV161" s="13" t="s">
        <v>82</v>
      </c>
      <c r="AW161" s="13" t="s">
        <v>33</v>
      </c>
      <c r="AX161" s="13" t="s">
        <v>72</v>
      </c>
      <c r="AY161" s="245" t="s">
        <v>177</v>
      </c>
    </row>
    <row r="162" s="15" customFormat="1">
      <c r="A162" s="15"/>
      <c r="B162" s="257"/>
      <c r="C162" s="258"/>
      <c r="D162" s="230" t="s">
        <v>188</v>
      </c>
      <c r="E162" s="259" t="s">
        <v>19</v>
      </c>
      <c r="F162" s="260" t="s">
        <v>264</v>
      </c>
      <c r="G162" s="258"/>
      <c r="H162" s="261">
        <v>6.2000000000000002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7" t="s">
        <v>188</v>
      </c>
      <c r="AU162" s="267" t="s">
        <v>82</v>
      </c>
      <c r="AV162" s="15" t="s">
        <v>184</v>
      </c>
      <c r="AW162" s="15" t="s">
        <v>33</v>
      </c>
      <c r="AX162" s="15" t="s">
        <v>80</v>
      </c>
      <c r="AY162" s="267" t="s">
        <v>177</v>
      </c>
    </row>
    <row r="163" s="2" customFormat="1" ht="16.5" customHeight="1">
      <c r="A163" s="41"/>
      <c r="B163" s="42"/>
      <c r="C163" s="217" t="s">
        <v>227</v>
      </c>
      <c r="D163" s="217" t="s">
        <v>179</v>
      </c>
      <c r="E163" s="218" t="s">
        <v>2551</v>
      </c>
      <c r="F163" s="219" t="s">
        <v>2552</v>
      </c>
      <c r="G163" s="220" t="s">
        <v>253</v>
      </c>
      <c r="H163" s="221">
        <v>0.10299999999999999</v>
      </c>
      <c r="I163" s="222"/>
      <c r="J163" s="223">
        <f>ROUND(I163*H163,2)</f>
        <v>0</v>
      </c>
      <c r="K163" s="219" t="s">
        <v>183</v>
      </c>
      <c r="L163" s="47"/>
      <c r="M163" s="224" t="s">
        <v>19</v>
      </c>
      <c r="N163" s="225" t="s">
        <v>43</v>
      </c>
      <c r="O163" s="87"/>
      <c r="P163" s="226">
        <f>O163*H163</f>
        <v>0</v>
      </c>
      <c r="Q163" s="226">
        <v>1.04922</v>
      </c>
      <c r="R163" s="226">
        <f>Q163*H163</f>
        <v>0.10806966</v>
      </c>
      <c r="S163" s="226">
        <v>0</v>
      </c>
      <c r="T163" s="22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8" t="s">
        <v>184</v>
      </c>
      <c r="AT163" s="228" t="s">
        <v>179</v>
      </c>
      <c r="AU163" s="228" t="s">
        <v>82</v>
      </c>
      <c r="AY163" s="20" t="s">
        <v>177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20" t="s">
        <v>80</v>
      </c>
      <c r="BK163" s="229">
        <f>ROUND(I163*H163,2)</f>
        <v>0</v>
      </c>
      <c r="BL163" s="20" t="s">
        <v>184</v>
      </c>
      <c r="BM163" s="228" t="s">
        <v>2553</v>
      </c>
    </row>
    <row r="164" s="2" customFormat="1">
      <c r="A164" s="41"/>
      <c r="B164" s="42"/>
      <c r="C164" s="43"/>
      <c r="D164" s="230" t="s">
        <v>186</v>
      </c>
      <c r="E164" s="43"/>
      <c r="F164" s="231" t="s">
        <v>2554</v>
      </c>
      <c r="G164" s="43"/>
      <c r="H164" s="43"/>
      <c r="I164" s="232"/>
      <c r="J164" s="43"/>
      <c r="K164" s="43"/>
      <c r="L164" s="47"/>
      <c r="M164" s="233"/>
      <c r="N164" s="23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186</v>
      </c>
      <c r="AU164" s="20" t="s">
        <v>82</v>
      </c>
    </row>
    <row r="165" s="14" customFormat="1">
      <c r="A165" s="14"/>
      <c r="B165" s="247"/>
      <c r="C165" s="248"/>
      <c r="D165" s="230" t="s">
        <v>188</v>
      </c>
      <c r="E165" s="249" t="s">
        <v>19</v>
      </c>
      <c r="F165" s="250" t="s">
        <v>2547</v>
      </c>
      <c r="G165" s="248"/>
      <c r="H165" s="249" t="s">
        <v>19</v>
      </c>
      <c r="I165" s="251"/>
      <c r="J165" s="248"/>
      <c r="K165" s="248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188</v>
      </c>
      <c r="AU165" s="256" t="s">
        <v>82</v>
      </c>
      <c r="AV165" s="14" t="s">
        <v>80</v>
      </c>
      <c r="AW165" s="14" t="s">
        <v>33</v>
      </c>
      <c r="AX165" s="14" t="s">
        <v>72</v>
      </c>
      <c r="AY165" s="256" t="s">
        <v>177</v>
      </c>
    </row>
    <row r="166" s="13" customFormat="1">
      <c r="A166" s="13"/>
      <c r="B166" s="235"/>
      <c r="C166" s="236"/>
      <c r="D166" s="230" t="s">
        <v>188</v>
      </c>
      <c r="E166" s="237" t="s">
        <v>19</v>
      </c>
      <c r="F166" s="238" t="s">
        <v>2555</v>
      </c>
      <c r="G166" s="236"/>
      <c r="H166" s="239">
        <v>0.050000000000000003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188</v>
      </c>
      <c r="AU166" s="245" t="s">
        <v>82</v>
      </c>
      <c r="AV166" s="13" t="s">
        <v>82</v>
      </c>
      <c r="AW166" s="13" t="s">
        <v>33</v>
      </c>
      <c r="AX166" s="13" t="s">
        <v>72</v>
      </c>
      <c r="AY166" s="245" t="s">
        <v>177</v>
      </c>
    </row>
    <row r="167" s="14" customFormat="1">
      <c r="A167" s="14"/>
      <c r="B167" s="247"/>
      <c r="C167" s="248"/>
      <c r="D167" s="230" t="s">
        <v>188</v>
      </c>
      <c r="E167" s="249" t="s">
        <v>19</v>
      </c>
      <c r="F167" s="250" t="s">
        <v>2549</v>
      </c>
      <c r="G167" s="248"/>
      <c r="H167" s="249" t="s">
        <v>19</v>
      </c>
      <c r="I167" s="251"/>
      <c r="J167" s="248"/>
      <c r="K167" s="248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188</v>
      </c>
      <c r="AU167" s="256" t="s">
        <v>82</v>
      </c>
      <c r="AV167" s="14" t="s">
        <v>80</v>
      </c>
      <c r="AW167" s="14" t="s">
        <v>33</v>
      </c>
      <c r="AX167" s="14" t="s">
        <v>72</v>
      </c>
      <c r="AY167" s="256" t="s">
        <v>177</v>
      </c>
    </row>
    <row r="168" s="13" customFormat="1">
      <c r="A168" s="13"/>
      <c r="B168" s="235"/>
      <c r="C168" s="236"/>
      <c r="D168" s="230" t="s">
        <v>188</v>
      </c>
      <c r="E168" s="237" t="s">
        <v>19</v>
      </c>
      <c r="F168" s="238" t="s">
        <v>2556</v>
      </c>
      <c r="G168" s="236"/>
      <c r="H168" s="239">
        <v>0.052999999999999998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188</v>
      </c>
      <c r="AU168" s="245" t="s">
        <v>82</v>
      </c>
      <c r="AV168" s="13" t="s">
        <v>82</v>
      </c>
      <c r="AW168" s="13" t="s">
        <v>33</v>
      </c>
      <c r="AX168" s="13" t="s">
        <v>72</v>
      </c>
      <c r="AY168" s="245" t="s">
        <v>177</v>
      </c>
    </row>
    <row r="169" s="15" customFormat="1">
      <c r="A169" s="15"/>
      <c r="B169" s="257"/>
      <c r="C169" s="258"/>
      <c r="D169" s="230" t="s">
        <v>188</v>
      </c>
      <c r="E169" s="259" t="s">
        <v>19</v>
      </c>
      <c r="F169" s="260" t="s">
        <v>264</v>
      </c>
      <c r="G169" s="258"/>
      <c r="H169" s="261">
        <v>0.10299999999999999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7" t="s">
        <v>188</v>
      </c>
      <c r="AU169" s="267" t="s">
        <v>82</v>
      </c>
      <c r="AV169" s="15" t="s">
        <v>184</v>
      </c>
      <c r="AW169" s="15" t="s">
        <v>33</v>
      </c>
      <c r="AX169" s="15" t="s">
        <v>80</v>
      </c>
      <c r="AY169" s="267" t="s">
        <v>177</v>
      </c>
    </row>
    <row r="170" s="2" customFormat="1" ht="16.5" customHeight="1">
      <c r="A170" s="41"/>
      <c r="B170" s="42"/>
      <c r="C170" s="217" t="s">
        <v>7</v>
      </c>
      <c r="D170" s="217" t="s">
        <v>179</v>
      </c>
      <c r="E170" s="218" t="s">
        <v>2557</v>
      </c>
      <c r="F170" s="219" t="s">
        <v>2558</v>
      </c>
      <c r="G170" s="220" t="s">
        <v>345</v>
      </c>
      <c r="H170" s="221">
        <v>20.25</v>
      </c>
      <c r="I170" s="222"/>
      <c r="J170" s="223">
        <f>ROUND(I170*H170,2)</f>
        <v>0</v>
      </c>
      <c r="K170" s="219" t="s">
        <v>183</v>
      </c>
      <c r="L170" s="47"/>
      <c r="M170" s="224" t="s">
        <v>19</v>
      </c>
      <c r="N170" s="225" t="s">
        <v>43</v>
      </c>
      <c r="O170" s="87"/>
      <c r="P170" s="226">
        <f>O170*H170</f>
        <v>0</v>
      </c>
      <c r="Q170" s="226">
        <v>0.12064</v>
      </c>
      <c r="R170" s="226">
        <f>Q170*H170</f>
        <v>2.4429599999999998</v>
      </c>
      <c r="S170" s="226">
        <v>0</v>
      </c>
      <c r="T170" s="22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184</v>
      </c>
      <c r="AT170" s="228" t="s">
        <v>179</v>
      </c>
      <c r="AU170" s="228" t="s">
        <v>82</v>
      </c>
      <c r="AY170" s="20" t="s">
        <v>177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80</v>
      </c>
      <c r="BK170" s="229">
        <f>ROUND(I170*H170,2)</f>
        <v>0</v>
      </c>
      <c r="BL170" s="20" t="s">
        <v>184</v>
      </c>
      <c r="BM170" s="228" t="s">
        <v>2559</v>
      </c>
    </row>
    <row r="171" s="2" customFormat="1">
      <c r="A171" s="41"/>
      <c r="B171" s="42"/>
      <c r="C171" s="43"/>
      <c r="D171" s="230" t="s">
        <v>186</v>
      </c>
      <c r="E171" s="43"/>
      <c r="F171" s="231" t="s">
        <v>2560</v>
      </c>
      <c r="G171" s="43"/>
      <c r="H171" s="43"/>
      <c r="I171" s="232"/>
      <c r="J171" s="43"/>
      <c r="K171" s="43"/>
      <c r="L171" s="47"/>
      <c r="M171" s="233"/>
      <c r="N171" s="23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186</v>
      </c>
      <c r="AU171" s="20" t="s">
        <v>82</v>
      </c>
    </row>
    <row r="172" s="13" customFormat="1">
      <c r="A172" s="13"/>
      <c r="B172" s="235"/>
      <c r="C172" s="236"/>
      <c r="D172" s="230" t="s">
        <v>188</v>
      </c>
      <c r="E172" s="237" t="s">
        <v>19</v>
      </c>
      <c r="F172" s="238" t="s">
        <v>2561</v>
      </c>
      <c r="G172" s="236"/>
      <c r="H172" s="239">
        <v>20.25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188</v>
      </c>
      <c r="AU172" s="245" t="s">
        <v>82</v>
      </c>
      <c r="AV172" s="13" t="s">
        <v>82</v>
      </c>
      <c r="AW172" s="13" t="s">
        <v>33</v>
      </c>
      <c r="AX172" s="13" t="s">
        <v>80</v>
      </c>
      <c r="AY172" s="245" t="s">
        <v>177</v>
      </c>
    </row>
    <row r="173" s="2" customFormat="1" ht="16.5" customHeight="1">
      <c r="A173" s="41"/>
      <c r="B173" s="42"/>
      <c r="C173" s="292" t="s">
        <v>232</v>
      </c>
      <c r="D173" s="292" t="s">
        <v>450</v>
      </c>
      <c r="E173" s="293" t="s">
        <v>2562</v>
      </c>
      <c r="F173" s="294" t="s">
        <v>2563</v>
      </c>
      <c r="G173" s="295" t="s">
        <v>195</v>
      </c>
      <c r="H173" s="296">
        <v>184</v>
      </c>
      <c r="I173" s="297"/>
      <c r="J173" s="298">
        <f>ROUND(I173*H173,2)</f>
        <v>0</v>
      </c>
      <c r="K173" s="294" t="s">
        <v>183</v>
      </c>
      <c r="L173" s="299"/>
      <c r="M173" s="300" t="s">
        <v>19</v>
      </c>
      <c r="N173" s="301" t="s">
        <v>43</v>
      </c>
      <c r="O173" s="87"/>
      <c r="P173" s="226">
        <f>O173*H173</f>
        <v>0</v>
      </c>
      <c r="Q173" s="226">
        <v>0.010999999999999999</v>
      </c>
      <c r="R173" s="226">
        <f>Q173*H173</f>
        <v>2.024</v>
      </c>
      <c r="S173" s="226">
        <v>0</v>
      </c>
      <c r="T173" s="22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8" t="s">
        <v>197</v>
      </c>
      <c r="AT173" s="228" t="s">
        <v>450</v>
      </c>
      <c r="AU173" s="228" t="s">
        <v>82</v>
      </c>
      <c r="AY173" s="20" t="s">
        <v>177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20" t="s">
        <v>80</v>
      </c>
      <c r="BK173" s="229">
        <f>ROUND(I173*H173,2)</f>
        <v>0</v>
      </c>
      <c r="BL173" s="20" t="s">
        <v>184</v>
      </c>
      <c r="BM173" s="228" t="s">
        <v>2564</v>
      </c>
    </row>
    <row r="174" s="2" customFormat="1">
      <c r="A174" s="41"/>
      <c r="B174" s="42"/>
      <c r="C174" s="43"/>
      <c r="D174" s="230" t="s">
        <v>186</v>
      </c>
      <c r="E174" s="43"/>
      <c r="F174" s="231" t="s">
        <v>2563</v>
      </c>
      <c r="G174" s="43"/>
      <c r="H174" s="43"/>
      <c r="I174" s="232"/>
      <c r="J174" s="43"/>
      <c r="K174" s="43"/>
      <c r="L174" s="47"/>
      <c r="M174" s="233"/>
      <c r="N174" s="23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186</v>
      </c>
      <c r="AU174" s="20" t="s">
        <v>82</v>
      </c>
    </row>
    <row r="175" s="2" customFormat="1" ht="16.5" customHeight="1">
      <c r="A175" s="41"/>
      <c r="B175" s="42"/>
      <c r="C175" s="217" t="s">
        <v>295</v>
      </c>
      <c r="D175" s="217" t="s">
        <v>179</v>
      </c>
      <c r="E175" s="218" t="s">
        <v>2565</v>
      </c>
      <c r="F175" s="219" t="s">
        <v>2566</v>
      </c>
      <c r="G175" s="220" t="s">
        <v>345</v>
      </c>
      <c r="H175" s="221">
        <v>11.470000000000001</v>
      </c>
      <c r="I175" s="222"/>
      <c r="J175" s="223">
        <f>ROUND(I175*H175,2)</f>
        <v>0</v>
      </c>
      <c r="K175" s="219" t="s">
        <v>183</v>
      </c>
      <c r="L175" s="47"/>
      <c r="M175" s="224" t="s">
        <v>19</v>
      </c>
      <c r="N175" s="225" t="s">
        <v>43</v>
      </c>
      <c r="O175" s="87"/>
      <c r="P175" s="226">
        <f>O175*H175</f>
        <v>0</v>
      </c>
      <c r="Q175" s="226">
        <v>0.24127000000000001</v>
      </c>
      <c r="R175" s="226">
        <f>Q175*H175</f>
        <v>2.7673669000000003</v>
      </c>
      <c r="S175" s="226">
        <v>0</v>
      </c>
      <c r="T175" s="22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184</v>
      </c>
      <c r="AT175" s="228" t="s">
        <v>179</v>
      </c>
      <c r="AU175" s="228" t="s">
        <v>82</v>
      </c>
      <c r="AY175" s="20" t="s">
        <v>177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0" t="s">
        <v>80</v>
      </c>
      <c r="BK175" s="229">
        <f>ROUND(I175*H175,2)</f>
        <v>0</v>
      </c>
      <c r="BL175" s="20" t="s">
        <v>184</v>
      </c>
      <c r="BM175" s="228" t="s">
        <v>2567</v>
      </c>
    </row>
    <row r="176" s="2" customFormat="1">
      <c r="A176" s="41"/>
      <c r="B176" s="42"/>
      <c r="C176" s="43"/>
      <c r="D176" s="230" t="s">
        <v>186</v>
      </c>
      <c r="E176" s="43"/>
      <c r="F176" s="231" t="s">
        <v>2568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186</v>
      </c>
      <c r="AU176" s="20" t="s">
        <v>82</v>
      </c>
    </row>
    <row r="177" s="13" customFormat="1">
      <c r="A177" s="13"/>
      <c r="B177" s="235"/>
      <c r="C177" s="236"/>
      <c r="D177" s="230" t="s">
        <v>188</v>
      </c>
      <c r="E177" s="237" t="s">
        <v>19</v>
      </c>
      <c r="F177" s="238" t="s">
        <v>2569</v>
      </c>
      <c r="G177" s="236"/>
      <c r="H177" s="239">
        <v>11.470000000000001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188</v>
      </c>
      <c r="AU177" s="245" t="s">
        <v>82</v>
      </c>
      <c r="AV177" s="13" t="s">
        <v>82</v>
      </c>
      <c r="AW177" s="13" t="s">
        <v>33</v>
      </c>
      <c r="AX177" s="13" t="s">
        <v>80</v>
      </c>
      <c r="AY177" s="245" t="s">
        <v>177</v>
      </c>
    </row>
    <row r="178" s="2" customFormat="1" ht="16.5" customHeight="1">
      <c r="A178" s="41"/>
      <c r="B178" s="42"/>
      <c r="C178" s="292" t="s">
        <v>237</v>
      </c>
      <c r="D178" s="292" t="s">
        <v>450</v>
      </c>
      <c r="E178" s="293" t="s">
        <v>2570</v>
      </c>
      <c r="F178" s="294" t="s">
        <v>2571</v>
      </c>
      <c r="G178" s="295" t="s">
        <v>195</v>
      </c>
      <c r="H178" s="296">
        <v>105</v>
      </c>
      <c r="I178" s="297"/>
      <c r="J178" s="298">
        <f>ROUND(I178*H178,2)</f>
        <v>0</v>
      </c>
      <c r="K178" s="294" t="s">
        <v>183</v>
      </c>
      <c r="L178" s="299"/>
      <c r="M178" s="300" t="s">
        <v>19</v>
      </c>
      <c r="N178" s="301" t="s">
        <v>43</v>
      </c>
      <c r="O178" s="87"/>
      <c r="P178" s="226">
        <f>O178*H178</f>
        <v>0</v>
      </c>
      <c r="Q178" s="226">
        <v>0.012</v>
      </c>
      <c r="R178" s="226">
        <f>Q178*H178</f>
        <v>1.26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197</v>
      </c>
      <c r="AT178" s="228" t="s">
        <v>450</v>
      </c>
      <c r="AU178" s="228" t="s">
        <v>82</v>
      </c>
      <c r="AY178" s="20" t="s">
        <v>177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0" t="s">
        <v>80</v>
      </c>
      <c r="BK178" s="229">
        <f>ROUND(I178*H178,2)</f>
        <v>0</v>
      </c>
      <c r="BL178" s="20" t="s">
        <v>184</v>
      </c>
      <c r="BM178" s="228" t="s">
        <v>2572</v>
      </c>
    </row>
    <row r="179" s="2" customFormat="1">
      <c r="A179" s="41"/>
      <c r="B179" s="42"/>
      <c r="C179" s="43"/>
      <c r="D179" s="230" t="s">
        <v>186</v>
      </c>
      <c r="E179" s="43"/>
      <c r="F179" s="231" t="s">
        <v>2571</v>
      </c>
      <c r="G179" s="43"/>
      <c r="H179" s="43"/>
      <c r="I179" s="232"/>
      <c r="J179" s="43"/>
      <c r="K179" s="43"/>
      <c r="L179" s="47"/>
      <c r="M179" s="233"/>
      <c r="N179" s="23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186</v>
      </c>
      <c r="AU179" s="20" t="s">
        <v>82</v>
      </c>
    </row>
    <row r="180" s="12" customFormat="1" ht="22.8" customHeight="1">
      <c r="A180" s="12"/>
      <c r="B180" s="201"/>
      <c r="C180" s="202"/>
      <c r="D180" s="203" t="s">
        <v>71</v>
      </c>
      <c r="E180" s="215" t="s">
        <v>184</v>
      </c>
      <c r="F180" s="215" t="s">
        <v>2573</v>
      </c>
      <c r="G180" s="202"/>
      <c r="H180" s="202"/>
      <c r="I180" s="205"/>
      <c r="J180" s="216">
        <f>BK180</f>
        <v>0</v>
      </c>
      <c r="K180" s="202"/>
      <c r="L180" s="207"/>
      <c r="M180" s="208"/>
      <c r="N180" s="209"/>
      <c r="O180" s="209"/>
      <c r="P180" s="210">
        <f>SUM(P181:P187)</f>
        <v>0</v>
      </c>
      <c r="Q180" s="209"/>
      <c r="R180" s="210">
        <f>SUM(R181:R187)</f>
        <v>1.1480128000000001</v>
      </c>
      <c r="S180" s="209"/>
      <c r="T180" s="211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2" t="s">
        <v>80</v>
      </c>
      <c r="AT180" s="213" t="s">
        <v>71</v>
      </c>
      <c r="AU180" s="213" t="s">
        <v>80</v>
      </c>
      <c r="AY180" s="212" t="s">
        <v>177</v>
      </c>
      <c r="BK180" s="214">
        <f>SUM(BK181:BK187)</f>
        <v>0</v>
      </c>
    </row>
    <row r="181" s="2" customFormat="1" ht="21.75" customHeight="1">
      <c r="A181" s="41"/>
      <c r="B181" s="42"/>
      <c r="C181" s="217" t="s">
        <v>306</v>
      </c>
      <c r="D181" s="217" t="s">
        <v>179</v>
      </c>
      <c r="E181" s="218" t="s">
        <v>2574</v>
      </c>
      <c r="F181" s="219" t="s">
        <v>2575</v>
      </c>
      <c r="G181" s="220" t="s">
        <v>182</v>
      </c>
      <c r="H181" s="221">
        <v>7.0899999999999999</v>
      </c>
      <c r="I181" s="222"/>
      <c r="J181" s="223">
        <f>ROUND(I181*H181,2)</f>
        <v>0</v>
      </c>
      <c r="K181" s="219" t="s">
        <v>183</v>
      </c>
      <c r="L181" s="47"/>
      <c r="M181" s="224" t="s">
        <v>19</v>
      </c>
      <c r="N181" s="225" t="s">
        <v>43</v>
      </c>
      <c r="O181" s="87"/>
      <c r="P181" s="226">
        <f>O181*H181</f>
        <v>0</v>
      </c>
      <c r="Q181" s="226">
        <v>0.16192000000000001</v>
      </c>
      <c r="R181" s="226">
        <f>Q181*H181</f>
        <v>1.1480128000000001</v>
      </c>
      <c r="S181" s="226">
        <v>0</v>
      </c>
      <c r="T181" s="22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8" t="s">
        <v>184</v>
      </c>
      <c r="AT181" s="228" t="s">
        <v>179</v>
      </c>
      <c r="AU181" s="228" t="s">
        <v>82</v>
      </c>
      <c r="AY181" s="20" t="s">
        <v>177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0" t="s">
        <v>80</v>
      </c>
      <c r="BK181" s="229">
        <f>ROUND(I181*H181,2)</f>
        <v>0</v>
      </c>
      <c r="BL181" s="20" t="s">
        <v>184</v>
      </c>
      <c r="BM181" s="228" t="s">
        <v>2576</v>
      </c>
    </row>
    <row r="182" s="2" customFormat="1">
      <c r="A182" s="41"/>
      <c r="B182" s="42"/>
      <c r="C182" s="43"/>
      <c r="D182" s="230" t="s">
        <v>186</v>
      </c>
      <c r="E182" s="43"/>
      <c r="F182" s="231" t="s">
        <v>2577</v>
      </c>
      <c r="G182" s="43"/>
      <c r="H182" s="43"/>
      <c r="I182" s="232"/>
      <c r="J182" s="43"/>
      <c r="K182" s="43"/>
      <c r="L182" s="47"/>
      <c r="M182" s="233"/>
      <c r="N182" s="23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186</v>
      </c>
      <c r="AU182" s="20" t="s">
        <v>82</v>
      </c>
    </row>
    <row r="183" s="14" customFormat="1">
      <c r="A183" s="14"/>
      <c r="B183" s="247"/>
      <c r="C183" s="248"/>
      <c r="D183" s="230" t="s">
        <v>188</v>
      </c>
      <c r="E183" s="249" t="s">
        <v>19</v>
      </c>
      <c r="F183" s="250" t="s">
        <v>2547</v>
      </c>
      <c r="G183" s="248"/>
      <c r="H183" s="249" t="s">
        <v>19</v>
      </c>
      <c r="I183" s="251"/>
      <c r="J183" s="248"/>
      <c r="K183" s="248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188</v>
      </c>
      <c r="AU183" s="256" t="s">
        <v>82</v>
      </c>
      <c r="AV183" s="14" t="s">
        <v>80</v>
      </c>
      <c r="AW183" s="14" t="s">
        <v>33</v>
      </c>
      <c r="AX183" s="14" t="s">
        <v>72</v>
      </c>
      <c r="AY183" s="256" t="s">
        <v>177</v>
      </c>
    </row>
    <row r="184" s="13" customFormat="1">
      <c r="A184" s="13"/>
      <c r="B184" s="235"/>
      <c r="C184" s="236"/>
      <c r="D184" s="230" t="s">
        <v>188</v>
      </c>
      <c r="E184" s="237" t="s">
        <v>19</v>
      </c>
      <c r="F184" s="238" t="s">
        <v>2578</v>
      </c>
      <c r="G184" s="236"/>
      <c r="H184" s="239">
        <v>3.5800000000000001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188</v>
      </c>
      <c r="AU184" s="245" t="s">
        <v>82</v>
      </c>
      <c r="AV184" s="13" t="s">
        <v>82</v>
      </c>
      <c r="AW184" s="13" t="s">
        <v>33</v>
      </c>
      <c r="AX184" s="13" t="s">
        <v>72</v>
      </c>
      <c r="AY184" s="245" t="s">
        <v>177</v>
      </c>
    </row>
    <row r="185" s="14" customFormat="1">
      <c r="A185" s="14"/>
      <c r="B185" s="247"/>
      <c r="C185" s="248"/>
      <c r="D185" s="230" t="s">
        <v>188</v>
      </c>
      <c r="E185" s="249" t="s">
        <v>19</v>
      </c>
      <c r="F185" s="250" t="s">
        <v>2549</v>
      </c>
      <c r="G185" s="248"/>
      <c r="H185" s="249" t="s">
        <v>19</v>
      </c>
      <c r="I185" s="251"/>
      <c r="J185" s="248"/>
      <c r="K185" s="248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188</v>
      </c>
      <c r="AU185" s="256" t="s">
        <v>82</v>
      </c>
      <c r="AV185" s="14" t="s">
        <v>80</v>
      </c>
      <c r="AW185" s="14" t="s">
        <v>33</v>
      </c>
      <c r="AX185" s="14" t="s">
        <v>72</v>
      </c>
      <c r="AY185" s="256" t="s">
        <v>177</v>
      </c>
    </row>
    <row r="186" s="13" customFormat="1">
      <c r="A186" s="13"/>
      <c r="B186" s="235"/>
      <c r="C186" s="236"/>
      <c r="D186" s="230" t="s">
        <v>188</v>
      </c>
      <c r="E186" s="237" t="s">
        <v>19</v>
      </c>
      <c r="F186" s="238" t="s">
        <v>2579</v>
      </c>
      <c r="G186" s="236"/>
      <c r="H186" s="239">
        <v>3.5099999999999998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188</v>
      </c>
      <c r="AU186" s="245" t="s">
        <v>82</v>
      </c>
      <c r="AV186" s="13" t="s">
        <v>82</v>
      </c>
      <c r="AW186" s="13" t="s">
        <v>33</v>
      </c>
      <c r="AX186" s="13" t="s">
        <v>72</v>
      </c>
      <c r="AY186" s="245" t="s">
        <v>177</v>
      </c>
    </row>
    <row r="187" s="15" customFormat="1">
      <c r="A187" s="15"/>
      <c r="B187" s="257"/>
      <c r="C187" s="258"/>
      <c r="D187" s="230" t="s">
        <v>188</v>
      </c>
      <c r="E187" s="259" t="s">
        <v>19</v>
      </c>
      <c r="F187" s="260" t="s">
        <v>264</v>
      </c>
      <c r="G187" s="258"/>
      <c r="H187" s="261">
        <v>7.0899999999999999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7" t="s">
        <v>188</v>
      </c>
      <c r="AU187" s="267" t="s">
        <v>82</v>
      </c>
      <c r="AV187" s="15" t="s">
        <v>184</v>
      </c>
      <c r="AW187" s="15" t="s">
        <v>33</v>
      </c>
      <c r="AX187" s="15" t="s">
        <v>80</v>
      </c>
      <c r="AY187" s="267" t="s">
        <v>177</v>
      </c>
    </row>
    <row r="188" s="12" customFormat="1" ht="22.8" customHeight="1">
      <c r="A188" s="12"/>
      <c r="B188" s="201"/>
      <c r="C188" s="202"/>
      <c r="D188" s="203" t="s">
        <v>71</v>
      </c>
      <c r="E188" s="215" t="s">
        <v>201</v>
      </c>
      <c r="F188" s="215" t="s">
        <v>2580</v>
      </c>
      <c r="G188" s="202"/>
      <c r="H188" s="202"/>
      <c r="I188" s="205"/>
      <c r="J188" s="216">
        <f>BK188</f>
        <v>0</v>
      </c>
      <c r="K188" s="202"/>
      <c r="L188" s="207"/>
      <c r="M188" s="208"/>
      <c r="N188" s="209"/>
      <c r="O188" s="209"/>
      <c r="P188" s="210">
        <f>SUM(P189:P221)</f>
        <v>0</v>
      </c>
      <c r="Q188" s="209"/>
      <c r="R188" s="210">
        <f>SUM(R189:R221)</f>
        <v>5.9954006000000009</v>
      </c>
      <c r="S188" s="209"/>
      <c r="T188" s="211">
        <f>SUM(T189:T221)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2" t="s">
        <v>80</v>
      </c>
      <c r="AT188" s="213" t="s">
        <v>71</v>
      </c>
      <c r="AU188" s="213" t="s">
        <v>80</v>
      </c>
      <c r="AY188" s="212" t="s">
        <v>177</v>
      </c>
      <c r="BK188" s="214">
        <f>SUM(BK189:BK221)</f>
        <v>0</v>
      </c>
    </row>
    <row r="189" s="2" customFormat="1" ht="16.5" customHeight="1">
      <c r="A189" s="41"/>
      <c r="B189" s="42"/>
      <c r="C189" s="217" t="s">
        <v>244</v>
      </c>
      <c r="D189" s="217" t="s">
        <v>179</v>
      </c>
      <c r="E189" s="218" t="s">
        <v>2581</v>
      </c>
      <c r="F189" s="219" t="s">
        <v>2582</v>
      </c>
      <c r="G189" s="220" t="s">
        <v>182</v>
      </c>
      <c r="H189" s="221">
        <v>7.0899999999999999</v>
      </c>
      <c r="I189" s="222"/>
      <c r="J189" s="223">
        <f>ROUND(I189*H189,2)</f>
        <v>0</v>
      </c>
      <c r="K189" s="219" t="s">
        <v>183</v>
      </c>
      <c r="L189" s="47"/>
      <c r="M189" s="224" t="s">
        <v>19</v>
      </c>
      <c r="N189" s="225" t="s">
        <v>43</v>
      </c>
      <c r="O189" s="87"/>
      <c r="P189" s="226">
        <f>O189*H189</f>
        <v>0</v>
      </c>
      <c r="Q189" s="226">
        <v>0.39600000000000002</v>
      </c>
      <c r="R189" s="226">
        <f>Q189*H189</f>
        <v>2.8076400000000001</v>
      </c>
      <c r="S189" s="226">
        <v>0</v>
      </c>
      <c r="T189" s="22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184</v>
      </c>
      <c r="AT189" s="228" t="s">
        <v>179</v>
      </c>
      <c r="AU189" s="228" t="s">
        <v>82</v>
      </c>
      <c r="AY189" s="20" t="s">
        <v>177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0" t="s">
        <v>80</v>
      </c>
      <c r="BK189" s="229">
        <f>ROUND(I189*H189,2)</f>
        <v>0</v>
      </c>
      <c r="BL189" s="20" t="s">
        <v>184</v>
      </c>
      <c r="BM189" s="228" t="s">
        <v>2583</v>
      </c>
    </row>
    <row r="190" s="2" customFormat="1">
      <c r="A190" s="41"/>
      <c r="B190" s="42"/>
      <c r="C190" s="43"/>
      <c r="D190" s="230" t="s">
        <v>186</v>
      </c>
      <c r="E190" s="43"/>
      <c r="F190" s="231" t="s">
        <v>2584</v>
      </c>
      <c r="G190" s="43"/>
      <c r="H190" s="43"/>
      <c r="I190" s="232"/>
      <c r="J190" s="43"/>
      <c r="K190" s="43"/>
      <c r="L190" s="47"/>
      <c r="M190" s="233"/>
      <c r="N190" s="23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186</v>
      </c>
      <c r="AU190" s="20" t="s">
        <v>82</v>
      </c>
    </row>
    <row r="191" s="14" customFormat="1">
      <c r="A191" s="14"/>
      <c r="B191" s="247"/>
      <c r="C191" s="248"/>
      <c r="D191" s="230" t="s">
        <v>188</v>
      </c>
      <c r="E191" s="249" t="s">
        <v>19</v>
      </c>
      <c r="F191" s="250" t="s">
        <v>2547</v>
      </c>
      <c r="G191" s="248"/>
      <c r="H191" s="249" t="s">
        <v>19</v>
      </c>
      <c r="I191" s="251"/>
      <c r="J191" s="248"/>
      <c r="K191" s="248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188</v>
      </c>
      <c r="AU191" s="256" t="s">
        <v>82</v>
      </c>
      <c r="AV191" s="14" t="s">
        <v>80</v>
      </c>
      <c r="AW191" s="14" t="s">
        <v>33</v>
      </c>
      <c r="AX191" s="14" t="s">
        <v>72</v>
      </c>
      <c r="AY191" s="256" t="s">
        <v>177</v>
      </c>
    </row>
    <row r="192" s="13" customFormat="1">
      <c r="A192" s="13"/>
      <c r="B192" s="235"/>
      <c r="C192" s="236"/>
      <c r="D192" s="230" t="s">
        <v>188</v>
      </c>
      <c r="E192" s="237" t="s">
        <v>19</v>
      </c>
      <c r="F192" s="238" t="s">
        <v>2578</v>
      </c>
      <c r="G192" s="236"/>
      <c r="H192" s="239">
        <v>3.5800000000000001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188</v>
      </c>
      <c r="AU192" s="245" t="s">
        <v>82</v>
      </c>
      <c r="AV192" s="13" t="s">
        <v>82</v>
      </c>
      <c r="AW192" s="13" t="s">
        <v>33</v>
      </c>
      <c r="AX192" s="13" t="s">
        <v>72</v>
      </c>
      <c r="AY192" s="245" t="s">
        <v>177</v>
      </c>
    </row>
    <row r="193" s="14" customFormat="1">
      <c r="A193" s="14"/>
      <c r="B193" s="247"/>
      <c r="C193" s="248"/>
      <c r="D193" s="230" t="s">
        <v>188</v>
      </c>
      <c r="E193" s="249" t="s">
        <v>19</v>
      </c>
      <c r="F193" s="250" t="s">
        <v>2549</v>
      </c>
      <c r="G193" s="248"/>
      <c r="H193" s="249" t="s">
        <v>19</v>
      </c>
      <c r="I193" s="251"/>
      <c r="J193" s="248"/>
      <c r="K193" s="248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188</v>
      </c>
      <c r="AU193" s="256" t="s">
        <v>82</v>
      </c>
      <c r="AV193" s="14" t="s">
        <v>80</v>
      </c>
      <c r="AW193" s="14" t="s">
        <v>33</v>
      </c>
      <c r="AX193" s="14" t="s">
        <v>72</v>
      </c>
      <c r="AY193" s="256" t="s">
        <v>177</v>
      </c>
    </row>
    <row r="194" s="13" customFormat="1">
      <c r="A194" s="13"/>
      <c r="B194" s="235"/>
      <c r="C194" s="236"/>
      <c r="D194" s="230" t="s">
        <v>188</v>
      </c>
      <c r="E194" s="237" t="s">
        <v>19</v>
      </c>
      <c r="F194" s="238" t="s">
        <v>2579</v>
      </c>
      <c r="G194" s="236"/>
      <c r="H194" s="239">
        <v>3.5099999999999998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188</v>
      </c>
      <c r="AU194" s="245" t="s">
        <v>82</v>
      </c>
      <c r="AV194" s="13" t="s">
        <v>82</v>
      </c>
      <c r="AW194" s="13" t="s">
        <v>33</v>
      </c>
      <c r="AX194" s="13" t="s">
        <v>72</v>
      </c>
      <c r="AY194" s="245" t="s">
        <v>177</v>
      </c>
    </row>
    <row r="195" s="15" customFormat="1">
      <c r="A195" s="15"/>
      <c r="B195" s="257"/>
      <c r="C195" s="258"/>
      <c r="D195" s="230" t="s">
        <v>188</v>
      </c>
      <c r="E195" s="259" t="s">
        <v>19</v>
      </c>
      <c r="F195" s="260" t="s">
        <v>264</v>
      </c>
      <c r="G195" s="258"/>
      <c r="H195" s="261">
        <v>7.0899999999999999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7" t="s">
        <v>188</v>
      </c>
      <c r="AU195" s="267" t="s">
        <v>82</v>
      </c>
      <c r="AV195" s="15" t="s">
        <v>184</v>
      </c>
      <c r="AW195" s="15" t="s">
        <v>33</v>
      </c>
      <c r="AX195" s="15" t="s">
        <v>80</v>
      </c>
      <c r="AY195" s="267" t="s">
        <v>177</v>
      </c>
    </row>
    <row r="196" s="2" customFormat="1" ht="16.5" customHeight="1">
      <c r="A196" s="41"/>
      <c r="B196" s="42"/>
      <c r="C196" s="217" t="s">
        <v>322</v>
      </c>
      <c r="D196" s="217" t="s">
        <v>179</v>
      </c>
      <c r="E196" s="218" t="s">
        <v>2585</v>
      </c>
      <c r="F196" s="219" t="s">
        <v>2586</v>
      </c>
      <c r="G196" s="220" t="s">
        <v>182</v>
      </c>
      <c r="H196" s="221">
        <v>50.939999999999998</v>
      </c>
      <c r="I196" s="222"/>
      <c r="J196" s="223">
        <f>ROUND(I196*H196,2)</f>
        <v>0</v>
      </c>
      <c r="K196" s="219" t="s">
        <v>183</v>
      </c>
      <c r="L196" s="47"/>
      <c r="M196" s="224" t="s">
        <v>19</v>
      </c>
      <c r="N196" s="225" t="s">
        <v>43</v>
      </c>
      <c r="O196" s="87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184</v>
      </c>
      <c r="AT196" s="228" t="s">
        <v>179</v>
      </c>
      <c r="AU196" s="228" t="s">
        <v>82</v>
      </c>
      <c r="AY196" s="20" t="s">
        <v>177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0" t="s">
        <v>80</v>
      </c>
      <c r="BK196" s="229">
        <f>ROUND(I196*H196,2)</f>
        <v>0</v>
      </c>
      <c r="BL196" s="20" t="s">
        <v>184</v>
      </c>
      <c r="BM196" s="228" t="s">
        <v>2587</v>
      </c>
    </row>
    <row r="197" s="2" customFormat="1">
      <c r="A197" s="41"/>
      <c r="B197" s="42"/>
      <c r="C197" s="43"/>
      <c r="D197" s="230" t="s">
        <v>186</v>
      </c>
      <c r="E197" s="43"/>
      <c r="F197" s="231" t="s">
        <v>2588</v>
      </c>
      <c r="G197" s="43"/>
      <c r="H197" s="43"/>
      <c r="I197" s="232"/>
      <c r="J197" s="43"/>
      <c r="K197" s="43"/>
      <c r="L197" s="47"/>
      <c r="M197" s="233"/>
      <c r="N197" s="23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186</v>
      </c>
      <c r="AU197" s="20" t="s">
        <v>82</v>
      </c>
    </row>
    <row r="198" s="13" customFormat="1">
      <c r="A198" s="13"/>
      <c r="B198" s="235"/>
      <c r="C198" s="236"/>
      <c r="D198" s="230" t="s">
        <v>188</v>
      </c>
      <c r="E198" s="237" t="s">
        <v>19</v>
      </c>
      <c r="F198" s="238" t="s">
        <v>2458</v>
      </c>
      <c r="G198" s="236"/>
      <c r="H198" s="239">
        <v>50.939999999999998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188</v>
      </c>
      <c r="AU198" s="245" t="s">
        <v>82</v>
      </c>
      <c r="AV198" s="13" t="s">
        <v>82</v>
      </c>
      <c r="AW198" s="13" t="s">
        <v>33</v>
      </c>
      <c r="AX198" s="13" t="s">
        <v>80</v>
      </c>
      <c r="AY198" s="245" t="s">
        <v>177</v>
      </c>
    </row>
    <row r="199" s="2" customFormat="1" ht="16.5" customHeight="1">
      <c r="A199" s="41"/>
      <c r="B199" s="42"/>
      <c r="C199" s="217" t="s">
        <v>327</v>
      </c>
      <c r="D199" s="217" t="s">
        <v>179</v>
      </c>
      <c r="E199" s="218" t="s">
        <v>2589</v>
      </c>
      <c r="F199" s="219" t="s">
        <v>2590</v>
      </c>
      <c r="G199" s="220" t="s">
        <v>182</v>
      </c>
      <c r="H199" s="221">
        <v>50.939999999999998</v>
      </c>
      <c r="I199" s="222"/>
      <c r="J199" s="223">
        <f>ROUND(I199*H199,2)</f>
        <v>0</v>
      </c>
      <c r="K199" s="219" t="s">
        <v>183</v>
      </c>
      <c r="L199" s="47"/>
      <c r="M199" s="224" t="s">
        <v>19</v>
      </c>
      <c r="N199" s="225" t="s">
        <v>43</v>
      </c>
      <c r="O199" s="87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184</v>
      </c>
      <c r="AT199" s="228" t="s">
        <v>179</v>
      </c>
      <c r="AU199" s="228" t="s">
        <v>82</v>
      </c>
      <c r="AY199" s="20" t="s">
        <v>177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0" t="s">
        <v>80</v>
      </c>
      <c r="BK199" s="229">
        <f>ROUND(I199*H199,2)</f>
        <v>0</v>
      </c>
      <c r="BL199" s="20" t="s">
        <v>184</v>
      </c>
      <c r="BM199" s="228" t="s">
        <v>2591</v>
      </c>
    </row>
    <row r="200" s="2" customFormat="1">
      <c r="A200" s="41"/>
      <c r="B200" s="42"/>
      <c r="C200" s="43"/>
      <c r="D200" s="230" t="s">
        <v>186</v>
      </c>
      <c r="E200" s="43"/>
      <c r="F200" s="231" t="s">
        <v>2592</v>
      </c>
      <c r="G200" s="43"/>
      <c r="H200" s="43"/>
      <c r="I200" s="232"/>
      <c r="J200" s="43"/>
      <c r="K200" s="43"/>
      <c r="L200" s="47"/>
      <c r="M200" s="233"/>
      <c r="N200" s="23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186</v>
      </c>
      <c r="AU200" s="20" t="s">
        <v>82</v>
      </c>
    </row>
    <row r="201" s="13" customFormat="1">
      <c r="A201" s="13"/>
      <c r="B201" s="235"/>
      <c r="C201" s="236"/>
      <c r="D201" s="230" t="s">
        <v>188</v>
      </c>
      <c r="E201" s="237" t="s">
        <v>19</v>
      </c>
      <c r="F201" s="238" t="s">
        <v>2458</v>
      </c>
      <c r="G201" s="236"/>
      <c r="H201" s="239">
        <v>50.939999999999998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188</v>
      </c>
      <c r="AU201" s="245" t="s">
        <v>82</v>
      </c>
      <c r="AV201" s="13" t="s">
        <v>82</v>
      </c>
      <c r="AW201" s="13" t="s">
        <v>33</v>
      </c>
      <c r="AX201" s="13" t="s">
        <v>80</v>
      </c>
      <c r="AY201" s="245" t="s">
        <v>177</v>
      </c>
    </row>
    <row r="202" s="2" customFormat="1" ht="16.5" customHeight="1">
      <c r="A202" s="41"/>
      <c r="B202" s="42"/>
      <c r="C202" s="217" t="s">
        <v>332</v>
      </c>
      <c r="D202" s="217" t="s">
        <v>179</v>
      </c>
      <c r="E202" s="218" t="s">
        <v>2593</v>
      </c>
      <c r="F202" s="219" t="s">
        <v>2594</v>
      </c>
      <c r="G202" s="220" t="s">
        <v>182</v>
      </c>
      <c r="H202" s="221">
        <v>50.939999999999998</v>
      </c>
      <c r="I202" s="222"/>
      <c r="J202" s="223">
        <f>ROUND(I202*H202,2)</f>
        <v>0</v>
      </c>
      <c r="K202" s="219" t="s">
        <v>183</v>
      </c>
      <c r="L202" s="47"/>
      <c r="M202" s="224" t="s">
        <v>19</v>
      </c>
      <c r="N202" s="225" t="s">
        <v>43</v>
      </c>
      <c r="O202" s="87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8" t="s">
        <v>184</v>
      </c>
      <c r="AT202" s="228" t="s">
        <v>179</v>
      </c>
      <c r="AU202" s="228" t="s">
        <v>82</v>
      </c>
      <c r="AY202" s="20" t="s">
        <v>177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20" t="s">
        <v>80</v>
      </c>
      <c r="BK202" s="229">
        <f>ROUND(I202*H202,2)</f>
        <v>0</v>
      </c>
      <c r="BL202" s="20" t="s">
        <v>184</v>
      </c>
      <c r="BM202" s="228" t="s">
        <v>2595</v>
      </c>
    </row>
    <row r="203" s="2" customFormat="1">
      <c r="A203" s="41"/>
      <c r="B203" s="42"/>
      <c r="C203" s="43"/>
      <c r="D203" s="230" t="s">
        <v>186</v>
      </c>
      <c r="E203" s="43"/>
      <c r="F203" s="231" t="s">
        <v>2596</v>
      </c>
      <c r="G203" s="43"/>
      <c r="H203" s="43"/>
      <c r="I203" s="232"/>
      <c r="J203" s="43"/>
      <c r="K203" s="43"/>
      <c r="L203" s="47"/>
      <c r="M203" s="233"/>
      <c r="N203" s="23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186</v>
      </c>
      <c r="AU203" s="20" t="s">
        <v>82</v>
      </c>
    </row>
    <row r="204" s="13" customFormat="1">
      <c r="A204" s="13"/>
      <c r="B204" s="235"/>
      <c r="C204" s="236"/>
      <c r="D204" s="230" t="s">
        <v>188</v>
      </c>
      <c r="E204" s="237" t="s">
        <v>19</v>
      </c>
      <c r="F204" s="238" t="s">
        <v>2458</v>
      </c>
      <c r="G204" s="236"/>
      <c r="H204" s="239">
        <v>50.939999999999998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188</v>
      </c>
      <c r="AU204" s="245" t="s">
        <v>82</v>
      </c>
      <c r="AV204" s="13" t="s">
        <v>82</v>
      </c>
      <c r="AW204" s="13" t="s">
        <v>33</v>
      </c>
      <c r="AX204" s="13" t="s">
        <v>80</v>
      </c>
      <c r="AY204" s="245" t="s">
        <v>177</v>
      </c>
    </row>
    <row r="205" s="2" customFormat="1" ht="16.5" customHeight="1">
      <c r="A205" s="41"/>
      <c r="B205" s="42"/>
      <c r="C205" s="217" t="s">
        <v>337</v>
      </c>
      <c r="D205" s="217" t="s">
        <v>179</v>
      </c>
      <c r="E205" s="218" t="s">
        <v>2597</v>
      </c>
      <c r="F205" s="219" t="s">
        <v>2598</v>
      </c>
      <c r="G205" s="220" t="s">
        <v>182</v>
      </c>
      <c r="H205" s="221">
        <v>50.939999999999998</v>
      </c>
      <c r="I205" s="222"/>
      <c r="J205" s="223">
        <f>ROUND(I205*H205,2)</f>
        <v>0</v>
      </c>
      <c r="K205" s="219" t="s">
        <v>183</v>
      </c>
      <c r="L205" s="47"/>
      <c r="M205" s="224" t="s">
        <v>19</v>
      </c>
      <c r="N205" s="225" t="s">
        <v>43</v>
      </c>
      <c r="O205" s="87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8" t="s">
        <v>184</v>
      </c>
      <c r="AT205" s="228" t="s">
        <v>179</v>
      </c>
      <c r="AU205" s="228" t="s">
        <v>82</v>
      </c>
      <c r="AY205" s="20" t="s">
        <v>177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0" t="s">
        <v>80</v>
      </c>
      <c r="BK205" s="229">
        <f>ROUND(I205*H205,2)</f>
        <v>0</v>
      </c>
      <c r="BL205" s="20" t="s">
        <v>184</v>
      </c>
      <c r="BM205" s="228" t="s">
        <v>2599</v>
      </c>
    </row>
    <row r="206" s="2" customFormat="1">
      <c r="A206" s="41"/>
      <c r="B206" s="42"/>
      <c r="C206" s="43"/>
      <c r="D206" s="230" t="s">
        <v>186</v>
      </c>
      <c r="E206" s="43"/>
      <c r="F206" s="231" t="s">
        <v>2600</v>
      </c>
      <c r="G206" s="43"/>
      <c r="H206" s="43"/>
      <c r="I206" s="232"/>
      <c r="J206" s="43"/>
      <c r="K206" s="43"/>
      <c r="L206" s="47"/>
      <c r="M206" s="233"/>
      <c r="N206" s="23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186</v>
      </c>
      <c r="AU206" s="20" t="s">
        <v>82</v>
      </c>
    </row>
    <row r="207" s="13" customFormat="1">
      <c r="A207" s="13"/>
      <c r="B207" s="235"/>
      <c r="C207" s="236"/>
      <c r="D207" s="230" t="s">
        <v>188</v>
      </c>
      <c r="E207" s="237" t="s">
        <v>19</v>
      </c>
      <c r="F207" s="238" t="s">
        <v>2601</v>
      </c>
      <c r="G207" s="236"/>
      <c r="H207" s="239">
        <v>50.939999999999998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188</v>
      </c>
      <c r="AU207" s="245" t="s">
        <v>82</v>
      </c>
      <c r="AV207" s="13" t="s">
        <v>82</v>
      </c>
      <c r="AW207" s="13" t="s">
        <v>33</v>
      </c>
      <c r="AX207" s="13" t="s">
        <v>72</v>
      </c>
      <c r="AY207" s="245" t="s">
        <v>177</v>
      </c>
    </row>
    <row r="208" s="15" customFormat="1">
      <c r="A208" s="15"/>
      <c r="B208" s="257"/>
      <c r="C208" s="258"/>
      <c r="D208" s="230" t="s">
        <v>188</v>
      </c>
      <c r="E208" s="259" t="s">
        <v>2458</v>
      </c>
      <c r="F208" s="260" t="s">
        <v>264</v>
      </c>
      <c r="G208" s="258"/>
      <c r="H208" s="261">
        <v>50.939999999999998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7" t="s">
        <v>188</v>
      </c>
      <c r="AU208" s="267" t="s">
        <v>82</v>
      </c>
      <c r="AV208" s="15" t="s">
        <v>184</v>
      </c>
      <c r="AW208" s="15" t="s">
        <v>33</v>
      </c>
      <c r="AX208" s="15" t="s">
        <v>80</v>
      </c>
      <c r="AY208" s="267" t="s">
        <v>177</v>
      </c>
    </row>
    <row r="209" s="2" customFormat="1" ht="16.5" customHeight="1">
      <c r="A209" s="41"/>
      <c r="B209" s="42"/>
      <c r="C209" s="217" t="s">
        <v>342</v>
      </c>
      <c r="D209" s="217" t="s">
        <v>179</v>
      </c>
      <c r="E209" s="218" t="s">
        <v>2602</v>
      </c>
      <c r="F209" s="219" t="s">
        <v>2603</v>
      </c>
      <c r="G209" s="220" t="s">
        <v>182</v>
      </c>
      <c r="H209" s="221">
        <v>7.0899999999999999</v>
      </c>
      <c r="I209" s="222"/>
      <c r="J209" s="223">
        <f>ROUND(I209*H209,2)</f>
        <v>0</v>
      </c>
      <c r="K209" s="219" t="s">
        <v>183</v>
      </c>
      <c r="L209" s="47"/>
      <c r="M209" s="224" t="s">
        <v>19</v>
      </c>
      <c r="N209" s="225" t="s">
        <v>43</v>
      </c>
      <c r="O209" s="87"/>
      <c r="P209" s="226">
        <f>O209*H209</f>
        <v>0</v>
      </c>
      <c r="Q209" s="226">
        <v>0.36924000000000001</v>
      </c>
      <c r="R209" s="226">
        <f>Q209*H209</f>
        <v>2.6179116000000002</v>
      </c>
      <c r="S209" s="226">
        <v>0</v>
      </c>
      <c r="T209" s="22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8" t="s">
        <v>184</v>
      </c>
      <c r="AT209" s="228" t="s">
        <v>179</v>
      </c>
      <c r="AU209" s="228" t="s">
        <v>82</v>
      </c>
      <c r="AY209" s="20" t="s">
        <v>177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20" t="s">
        <v>80</v>
      </c>
      <c r="BK209" s="229">
        <f>ROUND(I209*H209,2)</f>
        <v>0</v>
      </c>
      <c r="BL209" s="20" t="s">
        <v>184</v>
      </c>
      <c r="BM209" s="228" t="s">
        <v>2604</v>
      </c>
    </row>
    <row r="210" s="2" customFormat="1">
      <c r="A210" s="41"/>
      <c r="B210" s="42"/>
      <c r="C210" s="43"/>
      <c r="D210" s="230" t="s">
        <v>186</v>
      </c>
      <c r="E210" s="43"/>
      <c r="F210" s="231" t="s">
        <v>2605</v>
      </c>
      <c r="G210" s="43"/>
      <c r="H210" s="43"/>
      <c r="I210" s="232"/>
      <c r="J210" s="43"/>
      <c r="K210" s="43"/>
      <c r="L210" s="47"/>
      <c r="M210" s="233"/>
      <c r="N210" s="23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186</v>
      </c>
      <c r="AU210" s="20" t="s">
        <v>82</v>
      </c>
    </row>
    <row r="211" s="14" customFormat="1">
      <c r="A211" s="14"/>
      <c r="B211" s="247"/>
      <c r="C211" s="248"/>
      <c r="D211" s="230" t="s">
        <v>188</v>
      </c>
      <c r="E211" s="249" t="s">
        <v>19</v>
      </c>
      <c r="F211" s="250" t="s">
        <v>2547</v>
      </c>
      <c r="G211" s="248"/>
      <c r="H211" s="249" t="s">
        <v>19</v>
      </c>
      <c r="I211" s="251"/>
      <c r="J211" s="248"/>
      <c r="K211" s="248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188</v>
      </c>
      <c r="AU211" s="256" t="s">
        <v>82</v>
      </c>
      <c r="AV211" s="14" t="s">
        <v>80</v>
      </c>
      <c r="AW211" s="14" t="s">
        <v>33</v>
      </c>
      <c r="AX211" s="14" t="s">
        <v>72</v>
      </c>
      <c r="AY211" s="256" t="s">
        <v>177</v>
      </c>
    </row>
    <row r="212" s="13" customFormat="1">
      <c r="A212" s="13"/>
      <c r="B212" s="235"/>
      <c r="C212" s="236"/>
      <c r="D212" s="230" t="s">
        <v>188</v>
      </c>
      <c r="E212" s="237" t="s">
        <v>19</v>
      </c>
      <c r="F212" s="238" t="s">
        <v>2578</v>
      </c>
      <c r="G212" s="236"/>
      <c r="H212" s="239">
        <v>3.5800000000000001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188</v>
      </c>
      <c r="AU212" s="245" t="s">
        <v>82</v>
      </c>
      <c r="AV212" s="13" t="s">
        <v>82</v>
      </c>
      <c r="AW212" s="13" t="s">
        <v>33</v>
      </c>
      <c r="AX212" s="13" t="s">
        <v>72</v>
      </c>
      <c r="AY212" s="245" t="s">
        <v>177</v>
      </c>
    </row>
    <row r="213" s="14" customFormat="1">
      <c r="A213" s="14"/>
      <c r="B213" s="247"/>
      <c r="C213" s="248"/>
      <c r="D213" s="230" t="s">
        <v>188</v>
      </c>
      <c r="E213" s="249" t="s">
        <v>19</v>
      </c>
      <c r="F213" s="250" t="s">
        <v>2549</v>
      </c>
      <c r="G213" s="248"/>
      <c r="H213" s="249" t="s">
        <v>19</v>
      </c>
      <c r="I213" s="251"/>
      <c r="J213" s="248"/>
      <c r="K213" s="248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188</v>
      </c>
      <c r="AU213" s="256" t="s">
        <v>82</v>
      </c>
      <c r="AV213" s="14" t="s">
        <v>80</v>
      </c>
      <c r="AW213" s="14" t="s">
        <v>33</v>
      </c>
      <c r="AX213" s="14" t="s">
        <v>72</v>
      </c>
      <c r="AY213" s="256" t="s">
        <v>177</v>
      </c>
    </row>
    <row r="214" s="13" customFormat="1">
      <c r="A214" s="13"/>
      <c r="B214" s="235"/>
      <c r="C214" s="236"/>
      <c r="D214" s="230" t="s">
        <v>188</v>
      </c>
      <c r="E214" s="237" t="s">
        <v>19</v>
      </c>
      <c r="F214" s="238" t="s">
        <v>2579</v>
      </c>
      <c r="G214" s="236"/>
      <c r="H214" s="239">
        <v>3.5099999999999998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188</v>
      </c>
      <c r="AU214" s="245" t="s">
        <v>82</v>
      </c>
      <c r="AV214" s="13" t="s">
        <v>82</v>
      </c>
      <c r="AW214" s="13" t="s">
        <v>33</v>
      </c>
      <c r="AX214" s="13" t="s">
        <v>72</v>
      </c>
      <c r="AY214" s="245" t="s">
        <v>177</v>
      </c>
    </row>
    <row r="215" s="15" customFormat="1">
      <c r="A215" s="15"/>
      <c r="B215" s="257"/>
      <c r="C215" s="258"/>
      <c r="D215" s="230" t="s">
        <v>188</v>
      </c>
      <c r="E215" s="259" t="s">
        <v>19</v>
      </c>
      <c r="F215" s="260" t="s">
        <v>264</v>
      </c>
      <c r="G215" s="258"/>
      <c r="H215" s="261">
        <v>7.0899999999999999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7" t="s">
        <v>188</v>
      </c>
      <c r="AU215" s="267" t="s">
        <v>82</v>
      </c>
      <c r="AV215" s="15" t="s">
        <v>184</v>
      </c>
      <c r="AW215" s="15" t="s">
        <v>33</v>
      </c>
      <c r="AX215" s="15" t="s">
        <v>80</v>
      </c>
      <c r="AY215" s="267" t="s">
        <v>177</v>
      </c>
    </row>
    <row r="216" s="2" customFormat="1" ht="21.75" customHeight="1">
      <c r="A216" s="41"/>
      <c r="B216" s="42"/>
      <c r="C216" s="217" t="s">
        <v>348</v>
      </c>
      <c r="D216" s="217" t="s">
        <v>179</v>
      </c>
      <c r="E216" s="218" t="s">
        <v>2606</v>
      </c>
      <c r="F216" s="219" t="s">
        <v>2607</v>
      </c>
      <c r="G216" s="220" t="s">
        <v>182</v>
      </c>
      <c r="H216" s="221">
        <v>2.3740000000000001</v>
      </c>
      <c r="I216" s="222"/>
      <c r="J216" s="223">
        <f>ROUND(I216*H216,2)</f>
        <v>0</v>
      </c>
      <c r="K216" s="219" t="s">
        <v>183</v>
      </c>
      <c r="L216" s="47"/>
      <c r="M216" s="224" t="s">
        <v>19</v>
      </c>
      <c r="N216" s="225" t="s">
        <v>43</v>
      </c>
      <c r="O216" s="87"/>
      <c r="P216" s="226">
        <f>O216*H216</f>
        <v>0</v>
      </c>
      <c r="Q216" s="226">
        <v>0.10100000000000001</v>
      </c>
      <c r="R216" s="226">
        <f>Q216*H216</f>
        <v>0.23977400000000002</v>
      </c>
      <c r="S216" s="226">
        <v>0</v>
      </c>
      <c r="T216" s="22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8" t="s">
        <v>184</v>
      </c>
      <c r="AT216" s="228" t="s">
        <v>179</v>
      </c>
      <c r="AU216" s="228" t="s">
        <v>82</v>
      </c>
      <c r="AY216" s="20" t="s">
        <v>177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20" t="s">
        <v>80</v>
      </c>
      <c r="BK216" s="229">
        <f>ROUND(I216*H216,2)</f>
        <v>0</v>
      </c>
      <c r="BL216" s="20" t="s">
        <v>184</v>
      </c>
      <c r="BM216" s="228" t="s">
        <v>2608</v>
      </c>
    </row>
    <row r="217" s="2" customFormat="1">
      <c r="A217" s="41"/>
      <c r="B217" s="42"/>
      <c r="C217" s="43"/>
      <c r="D217" s="230" t="s">
        <v>186</v>
      </c>
      <c r="E217" s="43"/>
      <c r="F217" s="231" t="s">
        <v>2609</v>
      </c>
      <c r="G217" s="43"/>
      <c r="H217" s="43"/>
      <c r="I217" s="232"/>
      <c r="J217" s="43"/>
      <c r="K217" s="43"/>
      <c r="L217" s="47"/>
      <c r="M217" s="233"/>
      <c r="N217" s="23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186</v>
      </c>
      <c r="AU217" s="20" t="s">
        <v>82</v>
      </c>
    </row>
    <row r="218" s="13" customFormat="1">
      <c r="A218" s="13"/>
      <c r="B218" s="235"/>
      <c r="C218" s="236"/>
      <c r="D218" s="230" t="s">
        <v>188</v>
      </c>
      <c r="E218" s="237" t="s">
        <v>19</v>
      </c>
      <c r="F218" s="238" t="s">
        <v>2610</v>
      </c>
      <c r="G218" s="236"/>
      <c r="H218" s="239">
        <v>2.3740000000000001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188</v>
      </c>
      <c r="AU218" s="245" t="s">
        <v>82</v>
      </c>
      <c r="AV218" s="13" t="s">
        <v>82</v>
      </c>
      <c r="AW218" s="13" t="s">
        <v>33</v>
      </c>
      <c r="AX218" s="13" t="s">
        <v>80</v>
      </c>
      <c r="AY218" s="245" t="s">
        <v>177</v>
      </c>
    </row>
    <row r="219" s="2" customFormat="1" ht="16.5" customHeight="1">
      <c r="A219" s="41"/>
      <c r="B219" s="42"/>
      <c r="C219" s="292" t="s">
        <v>353</v>
      </c>
      <c r="D219" s="292" t="s">
        <v>450</v>
      </c>
      <c r="E219" s="293" t="s">
        <v>2611</v>
      </c>
      <c r="F219" s="294" t="s">
        <v>2612</v>
      </c>
      <c r="G219" s="295" t="s">
        <v>182</v>
      </c>
      <c r="H219" s="296">
        <v>2.4449999999999998</v>
      </c>
      <c r="I219" s="297"/>
      <c r="J219" s="298">
        <f>ROUND(I219*H219,2)</f>
        <v>0</v>
      </c>
      <c r="K219" s="294" t="s">
        <v>183</v>
      </c>
      <c r="L219" s="299"/>
      <c r="M219" s="300" t="s">
        <v>19</v>
      </c>
      <c r="N219" s="301" t="s">
        <v>43</v>
      </c>
      <c r="O219" s="87"/>
      <c r="P219" s="226">
        <f>O219*H219</f>
        <v>0</v>
      </c>
      <c r="Q219" s="226">
        <v>0.13500000000000001</v>
      </c>
      <c r="R219" s="226">
        <f>Q219*H219</f>
        <v>0.33007500000000001</v>
      </c>
      <c r="S219" s="226">
        <v>0</v>
      </c>
      <c r="T219" s="22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8" t="s">
        <v>197</v>
      </c>
      <c r="AT219" s="228" t="s">
        <v>450</v>
      </c>
      <c r="AU219" s="228" t="s">
        <v>82</v>
      </c>
      <c r="AY219" s="20" t="s">
        <v>177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20" t="s">
        <v>80</v>
      </c>
      <c r="BK219" s="229">
        <f>ROUND(I219*H219,2)</f>
        <v>0</v>
      </c>
      <c r="BL219" s="20" t="s">
        <v>184</v>
      </c>
      <c r="BM219" s="228" t="s">
        <v>2613</v>
      </c>
    </row>
    <row r="220" s="2" customFormat="1">
      <c r="A220" s="41"/>
      <c r="B220" s="42"/>
      <c r="C220" s="43"/>
      <c r="D220" s="230" t="s">
        <v>186</v>
      </c>
      <c r="E220" s="43"/>
      <c r="F220" s="231" t="s">
        <v>2612</v>
      </c>
      <c r="G220" s="43"/>
      <c r="H220" s="43"/>
      <c r="I220" s="232"/>
      <c r="J220" s="43"/>
      <c r="K220" s="43"/>
      <c r="L220" s="47"/>
      <c r="M220" s="233"/>
      <c r="N220" s="23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186</v>
      </c>
      <c r="AU220" s="20" t="s">
        <v>82</v>
      </c>
    </row>
    <row r="221" s="13" customFormat="1">
      <c r="A221" s="13"/>
      <c r="B221" s="235"/>
      <c r="C221" s="236"/>
      <c r="D221" s="230" t="s">
        <v>188</v>
      </c>
      <c r="E221" s="236"/>
      <c r="F221" s="238" t="s">
        <v>2614</v>
      </c>
      <c r="G221" s="236"/>
      <c r="H221" s="239">
        <v>2.4449999999999998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188</v>
      </c>
      <c r="AU221" s="245" t="s">
        <v>82</v>
      </c>
      <c r="AV221" s="13" t="s">
        <v>82</v>
      </c>
      <c r="AW221" s="13" t="s">
        <v>4</v>
      </c>
      <c r="AX221" s="13" t="s">
        <v>80</v>
      </c>
      <c r="AY221" s="245" t="s">
        <v>177</v>
      </c>
    </row>
    <row r="222" s="12" customFormat="1" ht="22.8" customHeight="1">
      <c r="A222" s="12"/>
      <c r="B222" s="201"/>
      <c r="C222" s="202"/>
      <c r="D222" s="203" t="s">
        <v>71</v>
      </c>
      <c r="E222" s="215" t="s">
        <v>219</v>
      </c>
      <c r="F222" s="215" t="s">
        <v>766</v>
      </c>
      <c r="G222" s="202"/>
      <c r="H222" s="202"/>
      <c r="I222" s="205"/>
      <c r="J222" s="216">
        <f>BK222</f>
        <v>0</v>
      </c>
      <c r="K222" s="202"/>
      <c r="L222" s="207"/>
      <c r="M222" s="208"/>
      <c r="N222" s="209"/>
      <c r="O222" s="209"/>
      <c r="P222" s="210">
        <f>P223+P237+P243+P249</f>
        <v>0</v>
      </c>
      <c r="Q222" s="209"/>
      <c r="R222" s="210">
        <f>R223+R237+R243+R249</f>
        <v>6.5499604199999997</v>
      </c>
      <c r="S222" s="209"/>
      <c r="T222" s="211">
        <f>T223+T237+T243+T249</f>
        <v>4.37174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2" t="s">
        <v>80</v>
      </c>
      <c r="AT222" s="213" t="s">
        <v>71</v>
      </c>
      <c r="AU222" s="213" t="s">
        <v>80</v>
      </c>
      <c r="AY222" s="212" t="s">
        <v>177</v>
      </c>
      <c r="BK222" s="214">
        <f>BK223+BK237+BK243+BK249</f>
        <v>0</v>
      </c>
    </row>
    <row r="223" s="12" customFormat="1" ht="20.88" customHeight="1">
      <c r="A223" s="12"/>
      <c r="B223" s="201"/>
      <c r="C223" s="202"/>
      <c r="D223" s="203" t="s">
        <v>71</v>
      </c>
      <c r="E223" s="215" t="s">
        <v>652</v>
      </c>
      <c r="F223" s="215" t="s">
        <v>2615</v>
      </c>
      <c r="G223" s="202"/>
      <c r="H223" s="202"/>
      <c r="I223" s="205"/>
      <c r="J223" s="216">
        <f>BK223</f>
        <v>0</v>
      </c>
      <c r="K223" s="202"/>
      <c r="L223" s="207"/>
      <c r="M223" s="208"/>
      <c r="N223" s="209"/>
      <c r="O223" s="209"/>
      <c r="P223" s="210">
        <f>SUM(P224:P236)</f>
        <v>0</v>
      </c>
      <c r="Q223" s="209"/>
      <c r="R223" s="210">
        <f>SUM(R224:R236)</f>
        <v>5.41226772</v>
      </c>
      <c r="S223" s="209"/>
      <c r="T223" s="211">
        <f>SUM(T224:T236)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2" t="s">
        <v>80</v>
      </c>
      <c r="AT223" s="213" t="s">
        <v>71</v>
      </c>
      <c r="AU223" s="213" t="s">
        <v>82</v>
      </c>
      <c r="AY223" s="212" t="s">
        <v>177</v>
      </c>
      <c r="BK223" s="214">
        <f>SUM(BK224:BK236)</f>
        <v>0</v>
      </c>
    </row>
    <row r="224" s="2" customFormat="1" ht="16.5" customHeight="1">
      <c r="A224" s="41"/>
      <c r="B224" s="42"/>
      <c r="C224" s="217" t="s">
        <v>358</v>
      </c>
      <c r="D224" s="217" t="s">
        <v>179</v>
      </c>
      <c r="E224" s="218" t="s">
        <v>2616</v>
      </c>
      <c r="F224" s="219" t="s">
        <v>2617</v>
      </c>
      <c r="G224" s="220" t="s">
        <v>345</v>
      </c>
      <c r="H224" s="221">
        <v>30.66</v>
      </c>
      <c r="I224" s="222"/>
      <c r="J224" s="223">
        <f>ROUND(I224*H224,2)</f>
        <v>0</v>
      </c>
      <c r="K224" s="219" t="s">
        <v>183</v>
      </c>
      <c r="L224" s="47"/>
      <c r="M224" s="224" t="s">
        <v>19</v>
      </c>
      <c r="N224" s="225" t="s">
        <v>43</v>
      </c>
      <c r="O224" s="87"/>
      <c r="P224" s="226">
        <f>O224*H224</f>
        <v>0</v>
      </c>
      <c r="Q224" s="226">
        <v>0.1295</v>
      </c>
      <c r="R224" s="226">
        <f>Q224*H224</f>
        <v>3.9704700000000002</v>
      </c>
      <c r="S224" s="226">
        <v>0</v>
      </c>
      <c r="T224" s="22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8" t="s">
        <v>184</v>
      </c>
      <c r="AT224" s="228" t="s">
        <v>179</v>
      </c>
      <c r="AU224" s="228" t="s">
        <v>101</v>
      </c>
      <c r="AY224" s="20" t="s">
        <v>177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20" t="s">
        <v>80</v>
      </c>
      <c r="BK224" s="229">
        <f>ROUND(I224*H224,2)</f>
        <v>0</v>
      </c>
      <c r="BL224" s="20" t="s">
        <v>184</v>
      </c>
      <c r="BM224" s="228" t="s">
        <v>2618</v>
      </c>
    </row>
    <row r="225" s="2" customFormat="1">
      <c r="A225" s="41"/>
      <c r="B225" s="42"/>
      <c r="C225" s="43"/>
      <c r="D225" s="230" t="s">
        <v>186</v>
      </c>
      <c r="E225" s="43"/>
      <c r="F225" s="231" t="s">
        <v>2619</v>
      </c>
      <c r="G225" s="43"/>
      <c r="H225" s="43"/>
      <c r="I225" s="232"/>
      <c r="J225" s="43"/>
      <c r="K225" s="43"/>
      <c r="L225" s="47"/>
      <c r="M225" s="233"/>
      <c r="N225" s="23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186</v>
      </c>
      <c r="AU225" s="20" t="s">
        <v>101</v>
      </c>
    </row>
    <row r="226" s="13" customFormat="1">
      <c r="A226" s="13"/>
      <c r="B226" s="235"/>
      <c r="C226" s="236"/>
      <c r="D226" s="230" t="s">
        <v>188</v>
      </c>
      <c r="E226" s="237" t="s">
        <v>19</v>
      </c>
      <c r="F226" s="238" t="s">
        <v>2620</v>
      </c>
      <c r="G226" s="236"/>
      <c r="H226" s="239">
        <v>30.66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188</v>
      </c>
      <c r="AU226" s="245" t="s">
        <v>101</v>
      </c>
      <c r="AV226" s="13" t="s">
        <v>82</v>
      </c>
      <c r="AW226" s="13" t="s">
        <v>33</v>
      </c>
      <c r="AX226" s="13" t="s">
        <v>80</v>
      </c>
      <c r="AY226" s="245" t="s">
        <v>177</v>
      </c>
    </row>
    <row r="227" s="2" customFormat="1" ht="16.5" customHeight="1">
      <c r="A227" s="41"/>
      <c r="B227" s="42"/>
      <c r="C227" s="292" t="s">
        <v>363</v>
      </c>
      <c r="D227" s="292" t="s">
        <v>450</v>
      </c>
      <c r="E227" s="293" t="s">
        <v>2621</v>
      </c>
      <c r="F227" s="294" t="s">
        <v>2622</v>
      </c>
      <c r="G227" s="295" t="s">
        <v>345</v>
      </c>
      <c r="H227" s="296">
        <v>31.273</v>
      </c>
      <c r="I227" s="297"/>
      <c r="J227" s="298">
        <f>ROUND(I227*H227,2)</f>
        <v>0</v>
      </c>
      <c r="K227" s="294" t="s">
        <v>183</v>
      </c>
      <c r="L227" s="299"/>
      <c r="M227" s="300" t="s">
        <v>19</v>
      </c>
      <c r="N227" s="301" t="s">
        <v>43</v>
      </c>
      <c r="O227" s="87"/>
      <c r="P227" s="226">
        <f>O227*H227</f>
        <v>0</v>
      </c>
      <c r="Q227" s="226">
        <v>0.044999999999999998</v>
      </c>
      <c r="R227" s="226">
        <f>Q227*H227</f>
        <v>1.4072849999999999</v>
      </c>
      <c r="S227" s="226">
        <v>0</v>
      </c>
      <c r="T227" s="22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8" t="s">
        <v>197</v>
      </c>
      <c r="AT227" s="228" t="s">
        <v>450</v>
      </c>
      <c r="AU227" s="228" t="s">
        <v>101</v>
      </c>
      <c r="AY227" s="20" t="s">
        <v>177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20" t="s">
        <v>80</v>
      </c>
      <c r="BK227" s="229">
        <f>ROUND(I227*H227,2)</f>
        <v>0</v>
      </c>
      <c r="BL227" s="20" t="s">
        <v>184</v>
      </c>
      <c r="BM227" s="228" t="s">
        <v>2623</v>
      </c>
    </row>
    <row r="228" s="2" customFormat="1">
      <c r="A228" s="41"/>
      <c r="B228" s="42"/>
      <c r="C228" s="43"/>
      <c r="D228" s="230" t="s">
        <v>186</v>
      </c>
      <c r="E228" s="43"/>
      <c r="F228" s="231" t="s">
        <v>2622</v>
      </c>
      <c r="G228" s="43"/>
      <c r="H228" s="43"/>
      <c r="I228" s="232"/>
      <c r="J228" s="43"/>
      <c r="K228" s="43"/>
      <c r="L228" s="47"/>
      <c r="M228" s="233"/>
      <c r="N228" s="23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186</v>
      </c>
      <c r="AU228" s="20" t="s">
        <v>101</v>
      </c>
    </row>
    <row r="229" s="13" customFormat="1">
      <c r="A229" s="13"/>
      <c r="B229" s="235"/>
      <c r="C229" s="236"/>
      <c r="D229" s="230" t="s">
        <v>188</v>
      </c>
      <c r="E229" s="236"/>
      <c r="F229" s="238" t="s">
        <v>2624</v>
      </c>
      <c r="G229" s="236"/>
      <c r="H229" s="239">
        <v>31.273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188</v>
      </c>
      <c r="AU229" s="245" t="s">
        <v>101</v>
      </c>
      <c r="AV229" s="13" t="s">
        <v>82</v>
      </c>
      <c r="AW229" s="13" t="s">
        <v>4</v>
      </c>
      <c r="AX229" s="13" t="s">
        <v>80</v>
      </c>
      <c r="AY229" s="245" t="s">
        <v>177</v>
      </c>
    </row>
    <row r="230" s="2" customFormat="1" ht="16.5" customHeight="1">
      <c r="A230" s="41"/>
      <c r="B230" s="42"/>
      <c r="C230" s="217" t="s">
        <v>368</v>
      </c>
      <c r="D230" s="217" t="s">
        <v>179</v>
      </c>
      <c r="E230" s="218" t="s">
        <v>2625</v>
      </c>
      <c r="F230" s="219" t="s">
        <v>2626</v>
      </c>
      <c r="G230" s="220" t="s">
        <v>253</v>
      </c>
      <c r="H230" s="221">
        <v>0.034000000000000002</v>
      </c>
      <c r="I230" s="222"/>
      <c r="J230" s="223">
        <f>ROUND(I230*H230,2)</f>
        <v>0</v>
      </c>
      <c r="K230" s="219" t="s">
        <v>183</v>
      </c>
      <c r="L230" s="47"/>
      <c r="M230" s="224" t="s">
        <v>19</v>
      </c>
      <c r="N230" s="225" t="s">
        <v>43</v>
      </c>
      <c r="O230" s="87"/>
      <c r="P230" s="226">
        <f>O230*H230</f>
        <v>0</v>
      </c>
      <c r="Q230" s="226">
        <v>1.01508</v>
      </c>
      <c r="R230" s="226">
        <f>Q230*H230</f>
        <v>0.034512720000000004</v>
      </c>
      <c r="S230" s="226">
        <v>0</v>
      </c>
      <c r="T230" s="22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8" t="s">
        <v>184</v>
      </c>
      <c r="AT230" s="228" t="s">
        <v>179</v>
      </c>
      <c r="AU230" s="228" t="s">
        <v>101</v>
      </c>
      <c r="AY230" s="20" t="s">
        <v>177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20" t="s">
        <v>80</v>
      </c>
      <c r="BK230" s="229">
        <f>ROUND(I230*H230,2)</f>
        <v>0</v>
      </c>
      <c r="BL230" s="20" t="s">
        <v>184</v>
      </c>
      <c r="BM230" s="228" t="s">
        <v>2627</v>
      </c>
    </row>
    <row r="231" s="2" customFormat="1">
      <c r="A231" s="41"/>
      <c r="B231" s="42"/>
      <c r="C231" s="43"/>
      <c r="D231" s="230" t="s">
        <v>186</v>
      </c>
      <c r="E231" s="43"/>
      <c r="F231" s="231" t="s">
        <v>2628</v>
      </c>
      <c r="G231" s="43"/>
      <c r="H231" s="43"/>
      <c r="I231" s="232"/>
      <c r="J231" s="43"/>
      <c r="K231" s="43"/>
      <c r="L231" s="47"/>
      <c r="M231" s="233"/>
      <c r="N231" s="23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186</v>
      </c>
      <c r="AU231" s="20" t="s">
        <v>101</v>
      </c>
    </row>
    <row r="232" s="14" customFormat="1">
      <c r="A232" s="14"/>
      <c r="B232" s="247"/>
      <c r="C232" s="248"/>
      <c r="D232" s="230" t="s">
        <v>188</v>
      </c>
      <c r="E232" s="249" t="s">
        <v>19</v>
      </c>
      <c r="F232" s="250" t="s">
        <v>2547</v>
      </c>
      <c r="G232" s="248"/>
      <c r="H232" s="249" t="s">
        <v>19</v>
      </c>
      <c r="I232" s="251"/>
      <c r="J232" s="248"/>
      <c r="K232" s="248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188</v>
      </c>
      <c r="AU232" s="256" t="s">
        <v>101</v>
      </c>
      <c r="AV232" s="14" t="s">
        <v>80</v>
      </c>
      <c r="AW232" s="14" t="s">
        <v>33</v>
      </c>
      <c r="AX232" s="14" t="s">
        <v>72</v>
      </c>
      <c r="AY232" s="256" t="s">
        <v>177</v>
      </c>
    </row>
    <row r="233" s="13" customFormat="1">
      <c r="A233" s="13"/>
      <c r="B233" s="235"/>
      <c r="C233" s="236"/>
      <c r="D233" s="230" t="s">
        <v>188</v>
      </c>
      <c r="E233" s="237" t="s">
        <v>19</v>
      </c>
      <c r="F233" s="238" t="s">
        <v>2629</v>
      </c>
      <c r="G233" s="236"/>
      <c r="H233" s="239">
        <v>0.017000000000000001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188</v>
      </c>
      <c r="AU233" s="245" t="s">
        <v>101</v>
      </c>
      <c r="AV233" s="13" t="s">
        <v>82</v>
      </c>
      <c r="AW233" s="13" t="s">
        <v>33</v>
      </c>
      <c r="AX233" s="13" t="s">
        <v>72</v>
      </c>
      <c r="AY233" s="245" t="s">
        <v>177</v>
      </c>
    </row>
    <row r="234" s="14" customFormat="1">
      <c r="A234" s="14"/>
      <c r="B234" s="247"/>
      <c r="C234" s="248"/>
      <c r="D234" s="230" t="s">
        <v>188</v>
      </c>
      <c r="E234" s="249" t="s">
        <v>19</v>
      </c>
      <c r="F234" s="250" t="s">
        <v>2549</v>
      </c>
      <c r="G234" s="248"/>
      <c r="H234" s="249" t="s">
        <v>19</v>
      </c>
      <c r="I234" s="251"/>
      <c r="J234" s="248"/>
      <c r="K234" s="248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188</v>
      </c>
      <c r="AU234" s="256" t="s">
        <v>101</v>
      </c>
      <c r="AV234" s="14" t="s">
        <v>80</v>
      </c>
      <c r="AW234" s="14" t="s">
        <v>33</v>
      </c>
      <c r="AX234" s="14" t="s">
        <v>72</v>
      </c>
      <c r="AY234" s="256" t="s">
        <v>177</v>
      </c>
    </row>
    <row r="235" s="13" customFormat="1">
      <c r="A235" s="13"/>
      <c r="B235" s="235"/>
      <c r="C235" s="236"/>
      <c r="D235" s="230" t="s">
        <v>188</v>
      </c>
      <c r="E235" s="237" t="s">
        <v>19</v>
      </c>
      <c r="F235" s="238" t="s">
        <v>2630</v>
      </c>
      <c r="G235" s="236"/>
      <c r="H235" s="239">
        <v>0.017000000000000001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188</v>
      </c>
      <c r="AU235" s="245" t="s">
        <v>101</v>
      </c>
      <c r="AV235" s="13" t="s">
        <v>82</v>
      </c>
      <c r="AW235" s="13" t="s">
        <v>33</v>
      </c>
      <c r="AX235" s="13" t="s">
        <v>72</v>
      </c>
      <c r="AY235" s="245" t="s">
        <v>177</v>
      </c>
    </row>
    <row r="236" s="15" customFormat="1">
      <c r="A236" s="15"/>
      <c r="B236" s="257"/>
      <c r="C236" s="258"/>
      <c r="D236" s="230" t="s">
        <v>188</v>
      </c>
      <c r="E236" s="259" t="s">
        <v>19</v>
      </c>
      <c r="F236" s="260" t="s">
        <v>264</v>
      </c>
      <c r="G236" s="258"/>
      <c r="H236" s="261">
        <v>0.034000000000000002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7" t="s">
        <v>188</v>
      </c>
      <c r="AU236" s="267" t="s">
        <v>101</v>
      </c>
      <c r="AV236" s="15" t="s">
        <v>184</v>
      </c>
      <c r="AW236" s="15" t="s">
        <v>33</v>
      </c>
      <c r="AX236" s="15" t="s">
        <v>80</v>
      </c>
      <c r="AY236" s="267" t="s">
        <v>177</v>
      </c>
    </row>
    <row r="237" s="12" customFormat="1" ht="20.88" customHeight="1">
      <c r="A237" s="12"/>
      <c r="B237" s="201"/>
      <c r="C237" s="202"/>
      <c r="D237" s="203" t="s">
        <v>71</v>
      </c>
      <c r="E237" s="215" t="s">
        <v>660</v>
      </c>
      <c r="F237" s="215" t="s">
        <v>2631</v>
      </c>
      <c r="G237" s="202"/>
      <c r="H237" s="202"/>
      <c r="I237" s="205"/>
      <c r="J237" s="216">
        <f>BK237</f>
        <v>0</v>
      </c>
      <c r="K237" s="202"/>
      <c r="L237" s="207"/>
      <c r="M237" s="208"/>
      <c r="N237" s="209"/>
      <c r="O237" s="209"/>
      <c r="P237" s="210">
        <f>SUM(P238:P242)</f>
        <v>0</v>
      </c>
      <c r="Q237" s="209"/>
      <c r="R237" s="210">
        <f>SUM(R238:R242)</f>
        <v>1.1376927000000001</v>
      </c>
      <c r="S237" s="209"/>
      <c r="T237" s="211">
        <f>SUM(T238:T242)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2" t="s">
        <v>80</v>
      </c>
      <c r="AT237" s="213" t="s">
        <v>71</v>
      </c>
      <c r="AU237" s="213" t="s">
        <v>82</v>
      </c>
      <c r="AY237" s="212" t="s">
        <v>177</v>
      </c>
      <c r="BK237" s="214">
        <f>SUM(BK238:BK242)</f>
        <v>0</v>
      </c>
    </row>
    <row r="238" s="2" customFormat="1" ht="16.5" customHeight="1">
      <c r="A238" s="41"/>
      <c r="B238" s="42"/>
      <c r="C238" s="217" t="s">
        <v>374</v>
      </c>
      <c r="D238" s="217" t="s">
        <v>179</v>
      </c>
      <c r="E238" s="218" t="s">
        <v>2632</v>
      </c>
      <c r="F238" s="219" t="s">
        <v>2633</v>
      </c>
      <c r="G238" s="220" t="s">
        <v>345</v>
      </c>
      <c r="H238" s="221">
        <v>3.9100000000000001</v>
      </c>
      <c r="I238" s="222"/>
      <c r="J238" s="223">
        <f>ROUND(I238*H238,2)</f>
        <v>0</v>
      </c>
      <c r="K238" s="219" t="s">
        <v>183</v>
      </c>
      <c r="L238" s="47"/>
      <c r="M238" s="224" t="s">
        <v>19</v>
      </c>
      <c r="N238" s="225" t="s">
        <v>43</v>
      </c>
      <c r="O238" s="87"/>
      <c r="P238" s="226">
        <f>O238*H238</f>
        <v>0</v>
      </c>
      <c r="Q238" s="226">
        <v>0.16370999999999999</v>
      </c>
      <c r="R238" s="226">
        <f>Q238*H238</f>
        <v>0.64010610000000001</v>
      </c>
      <c r="S238" s="226">
        <v>0</v>
      </c>
      <c r="T238" s="22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8" t="s">
        <v>184</v>
      </c>
      <c r="AT238" s="228" t="s">
        <v>179</v>
      </c>
      <c r="AU238" s="228" t="s">
        <v>101</v>
      </c>
      <c r="AY238" s="20" t="s">
        <v>177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20" t="s">
        <v>80</v>
      </c>
      <c r="BK238" s="229">
        <f>ROUND(I238*H238,2)</f>
        <v>0</v>
      </c>
      <c r="BL238" s="20" t="s">
        <v>184</v>
      </c>
      <c r="BM238" s="228" t="s">
        <v>2634</v>
      </c>
    </row>
    <row r="239" s="2" customFormat="1">
      <c r="A239" s="41"/>
      <c r="B239" s="42"/>
      <c r="C239" s="43"/>
      <c r="D239" s="230" t="s">
        <v>186</v>
      </c>
      <c r="E239" s="43"/>
      <c r="F239" s="231" t="s">
        <v>2635</v>
      </c>
      <c r="G239" s="43"/>
      <c r="H239" s="43"/>
      <c r="I239" s="232"/>
      <c r="J239" s="43"/>
      <c r="K239" s="43"/>
      <c r="L239" s="47"/>
      <c r="M239" s="233"/>
      <c r="N239" s="23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186</v>
      </c>
      <c r="AU239" s="20" t="s">
        <v>101</v>
      </c>
    </row>
    <row r="240" s="13" customFormat="1">
      <c r="A240" s="13"/>
      <c r="B240" s="235"/>
      <c r="C240" s="236"/>
      <c r="D240" s="230" t="s">
        <v>188</v>
      </c>
      <c r="E240" s="237" t="s">
        <v>19</v>
      </c>
      <c r="F240" s="238" t="s">
        <v>2636</v>
      </c>
      <c r="G240" s="236"/>
      <c r="H240" s="239">
        <v>3.9100000000000001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188</v>
      </c>
      <c r="AU240" s="245" t="s">
        <v>101</v>
      </c>
      <c r="AV240" s="13" t="s">
        <v>82</v>
      </c>
      <c r="AW240" s="13" t="s">
        <v>33</v>
      </c>
      <c r="AX240" s="13" t="s">
        <v>80</v>
      </c>
      <c r="AY240" s="245" t="s">
        <v>177</v>
      </c>
    </row>
    <row r="241" s="2" customFormat="1" ht="16.5" customHeight="1">
      <c r="A241" s="41"/>
      <c r="B241" s="42"/>
      <c r="C241" s="292" t="s">
        <v>318</v>
      </c>
      <c r="D241" s="292" t="s">
        <v>450</v>
      </c>
      <c r="E241" s="293" t="s">
        <v>2637</v>
      </c>
      <c r="F241" s="294" t="s">
        <v>2638</v>
      </c>
      <c r="G241" s="295" t="s">
        <v>345</v>
      </c>
      <c r="H241" s="296">
        <v>3.9100000000000001</v>
      </c>
      <c r="I241" s="297"/>
      <c r="J241" s="298">
        <f>ROUND(I241*H241,2)</f>
        <v>0</v>
      </c>
      <c r="K241" s="294" t="s">
        <v>183</v>
      </c>
      <c r="L241" s="299"/>
      <c r="M241" s="300" t="s">
        <v>19</v>
      </c>
      <c r="N241" s="301" t="s">
        <v>43</v>
      </c>
      <c r="O241" s="87"/>
      <c r="P241" s="226">
        <f>O241*H241</f>
        <v>0</v>
      </c>
      <c r="Q241" s="226">
        <v>0.12726000000000001</v>
      </c>
      <c r="R241" s="226">
        <f>Q241*H241</f>
        <v>0.49758660000000005</v>
      </c>
      <c r="S241" s="226">
        <v>0</v>
      </c>
      <c r="T241" s="22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8" t="s">
        <v>197</v>
      </c>
      <c r="AT241" s="228" t="s">
        <v>450</v>
      </c>
      <c r="AU241" s="228" t="s">
        <v>101</v>
      </c>
      <c r="AY241" s="20" t="s">
        <v>177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20" t="s">
        <v>80</v>
      </c>
      <c r="BK241" s="229">
        <f>ROUND(I241*H241,2)</f>
        <v>0</v>
      </c>
      <c r="BL241" s="20" t="s">
        <v>184</v>
      </c>
      <c r="BM241" s="228" t="s">
        <v>2639</v>
      </c>
    </row>
    <row r="242" s="2" customFormat="1">
      <c r="A242" s="41"/>
      <c r="B242" s="42"/>
      <c r="C242" s="43"/>
      <c r="D242" s="230" t="s">
        <v>186</v>
      </c>
      <c r="E242" s="43"/>
      <c r="F242" s="231" t="s">
        <v>2638</v>
      </c>
      <c r="G242" s="43"/>
      <c r="H242" s="43"/>
      <c r="I242" s="232"/>
      <c r="J242" s="43"/>
      <c r="K242" s="43"/>
      <c r="L242" s="47"/>
      <c r="M242" s="233"/>
      <c r="N242" s="23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186</v>
      </c>
      <c r="AU242" s="20" t="s">
        <v>101</v>
      </c>
    </row>
    <row r="243" s="12" customFormat="1" ht="20.88" customHeight="1">
      <c r="A243" s="12"/>
      <c r="B243" s="201"/>
      <c r="C243" s="202"/>
      <c r="D243" s="203" t="s">
        <v>71</v>
      </c>
      <c r="E243" s="215" t="s">
        <v>426</v>
      </c>
      <c r="F243" s="215" t="s">
        <v>2640</v>
      </c>
      <c r="G243" s="202"/>
      <c r="H243" s="202"/>
      <c r="I243" s="205"/>
      <c r="J243" s="216">
        <f>BK243</f>
        <v>0</v>
      </c>
      <c r="K243" s="202"/>
      <c r="L243" s="207"/>
      <c r="M243" s="208"/>
      <c r="N243" s="209"/>
      <c r="O243" s="209"/>
      <c r="P243" s="210">
        <f>SUM(P244:P248)</f>
        <v>0</v>
      </c>
      <c r="Q243" s="209"/>
      <c r="R243" s="210">
        <f>SUM(R244:R248)</f>
        <v>0</v>
      </c>
      <c r="S243" s="209"/>
      <c r="T243" s="211">
        <f>SUM(T244:T248)</f>
        <v>4.37174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2" t="s">
        <v>80</v>
      </c>
      <c r="AT243" s="213" t="s">
        <v>71</v>
      </c>
      <c r="AU243" s="213" t="s">
        <v>82</v>
      </c>
      <c r="AY243" s="212" t="s">
        <v>177</v>
      </c>
      <c r="BK243" s="214">
        <f>SUM(BK244:BK248)</f>
        <v>0</v>
      </c>
    </row>
    <row r="244" s="2" customFormat="1" ht="16.5" customHeight="1">
      <c r="A244" s="41"/>
      <c r="B244" s="42"/>
      <c r="C244" s="217" t="s">
        <v>382</v>
      </c>
      <c r="D244" s="217" t="s">
        <v>179</v>
      </c>
      <c r="E244" s="218" t="s">
        <v>2641</v>
      </c>
      <c r="F244" s="219" t="s">
        <v>2642</v>
      </c>
      <c r="G244" s="220" t="s">
        <v>222</v>
      </c>
      <c r="H244" s="221">
        <v>1.8140000000000001</v>
      </c>
      <c r="I244" s="222"/>
      <c r="J244" s="223">
        <f>ROUND(I244*H244,2)</f>
        <v>0</v>
      </c>
      <c r="K244" s="219" t="s">
        <v>183</v>
      </c>
      <c r="L244" s="47"/>
      <c r="M244" s="224" t="s">
        <v>19</v>
      </c>
      <c r="N244" s="225" t="s">
        <v>43</v>
      </c>
      <c r="O244" s="87"/>
      <c r="P244" s="226">
        <f>O244*H244</f>
        <v>0</v>
      </c>
      <c r="Q244" s="226">
        <v>0</v>
      </c>
      <c r="R244" s="226">
        <f>Q244*H244</f>
        <v>0</v>
      </c>
      <c r="S244" s="226">
        <v>2.4100000000000001</v>
      </c>
      <c r="T244" s="227">
        <f>S244*H244</f>
        <v>4.37174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8" t="s">
        <v>184</v>
      </c>
      <c r="AT244" s="228" t="s">
        <v>179</v>
      </c>
      <c r="AU244" s="228" t="s">
        <v>101</v>
      </c>
      <c r="AY244" s="20" t="s">
        <v>177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20" t="s">
        <v>80</v>
      </c>
      <c r="BK244" s="229">
        <f>ROUND(I244*H244,2)</f>
        <v>0</v>
      </c>
      <c r="BL244" s="20" t="s">
        <v>184</v>
      </c>
      <c r="BM244" s="228" t="s">
        <v>2643</v>
      </c>
    </row>
    <row r="245" s="2" customFormat="1">
      <c r="A245" s="41"/>
      <c r="B245" s="42"/>
      <c r="C245" s="43"/>
      <c r="D245" s="230" t="s">
        <v>186</v>
      </c>
      <c r="E245" s="43"/>
      <c r="F245" s="231" t="s">
        <v>2644</v>
      </c>
      <c r="G245" s="43"/>
      <c r="H245" s="43"/>
      <c r="I245" s="232"/>
      <c r="J245" s="43"/>
      <c r="K245" s="43"/>
      <c r="L245" s="47"/>
      <c r="M245" s="233"/>
      <c r="N245" s="23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186</v>
      </c>
      <c r="AU245" s="20" t="s">
        <v>101</v>
      </c>
    </row>
    <row r="246" s="13" customFormat="1">
      <c r="A246" s="13"/>
      <c r="B246" s="235"/>
      <c r="C246" s="236"/>
      <c r="D246" s="230" t="s">
        <v>188</v>
      </c>
      <c r="E246" s="237" t="s">
        <v>19</v>
      </c>
      <c r="F246" s="238" t="s">
        <v>2645</v>
      </c>
      <c r="G246" s="236"/>
      <c r="H246" s="239">
        <v>1.1559999999999999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188</v>
      </c>
      <c r="AU246" s="245" t="s">
        <v>101</v>
      </c>
      <c r="AV246" s="13" t="s">
        <v>82</v>
      </c>
      <c r="AW246" s="13" t="s">
        <v>33</v>
      </c>
      <c r="AX246" s="13" t="s">
        <v>72</v>
      </c>
      <c r="AY246" s="245" t="s">
        <v>177</v>
      </c>
    </row>
    <row r="247" s="13" customFormat="1">
      <c r="A247" s="13"/>
      <c r="B247" s="235"/>
      <c r="C247" s="236"/>
      <c r="D247" s="230" t="s">
        <v>188</v>
      </c>
      <c r="E247" s="237" t="s">
        <v>19</v>
      </c>
      <c r="F247" s="238" t="s">
        <v>2646</v>
      </c>
      <c r="G247" s="236"/>
      <c r="H247" s="239">
        <v>0.65800000000000003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188</v>
      </c>
      <c r="AU247" s="245" t="s">
        <v>101</v>
      </c>
      <c r="AV247" s="13" t="s">
        <v>82</v>
      </c>
      <c r="AW247" s="13" t="s">
        <v>33</v>
      </c>
      <c r="AX247" s="13" t="s">
        <v>72</v>
      </c>
      <c r="AY247" s="245" t="s">
        <v>177</v>
      </c>
    </row>
    <row r="248" s="15" customFormat="1">
      <c r="A248" s="15"/>
      <c r="B248" s="257"/>
      <c r="C248" s="258"/>
      <c r="D248" s="230" t="s">
        <v>188</v>
      </c>
      <c r="E248" s="259" t="s">
        <v>19</v>
      </c>
      <c r="F248" s="260" t="s">
        <v>264</v>
      </c>
      <c r="G248" s="258"/>
      <c r="H248" s="261">
        <v>1.8140000000000001</v>
      </c>
      <c r="I248" s="262"/>
      <c r="J248" s="258"/>
      <c r="K248" s="258"/>
      <c r="L248" s="263"/>
      <c r="M248" s="264"/>
      <c r="N248" s="265"/>
      <c r="O248" s="265"/>
      <c r="P248" s="265"/>
      <c r="Q248" s="265"/>
      <c r="R248" s="265"/>
      <c r="S248" s="265"/>
      <c r="T248" s="26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7" t="s">
        <v>188</v>
      </c>
      <c r="AU248" s="267" t="s">
        <v>101</v>
      </c>
      <c r="AV248" s="15" t="s">
        <v>184</v>
      </c>
      <c r="AW248" s="15" t="s">
        <v>33</v>
      </c>
      <c r="AX248" s="15" t="s">
        <v>80</v>
      </c>
      <c r="AY248" s="267" t="s">
        <v>177</v>
      </c>
    </row>
    <row r="249" s="12" customFormat="1" ht="20.88" customHeight="1">
      <c r="A249" s="12"/>
      <c r="B249" s="201"/>
      <c r="C249" s="202"/>
      <c r="D249" s="203" t="s">
        <v>71</v>
      </c>
      <c r="E249" s="215" t="s">
        <v>682</v>
      </c>
      <c r="F249" s="215" t="s">
        <v>828</v>
      </c>
      <c r="G249" s="202"/>
      <c r="H249" s="202"/>
      <c r="I249" s="205"/>
      <c r="J249" s="216">
        <f>BK249</f>
        <v>0</v>
      </c>
      <c r="K249" s="202"/>
      <c r="L249" s="207"/>
      <c r="M249" s="208"/>
      <c r="N249" s="209"/>
      <c r="O249" s="209"/>
      <c r="P249" s="210">
        <f>P250+P271</f>
        <v>0</v>
      </c>
      <c r="Q249" s="209"/>
      <c r="R249" s="210">
        <f>R250+R271</f>
        <v>0</v>
      </c>
      <c r="S249" s="209"/>
      <c r="T249" s="211">
        <f>T250+T271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2" t="s">
        <v>80</v>
      </c>
      <c r="AT249" s="213" t="s">
        <v>71</v>
      </c>
      <c r="AU249" s="213" t="s">
        <v>82</v>
      </c>
      <c r="AY249" s="212" t="s">
        <v>177</v>
      </c>
      <c r="BK249" s="214">
        <f>BK250+BK271</f>
        <v>0</v>
      </c>
    </row>
    <row r="250" s="16" customFormat="1" ht="20.88" customHeight="1">
      <c r="A250" s="16"/>
      <c r="B250" s="268"/>
      <c r="C250" s="269"/>
      <c r="D250" s="270" t="s">
        <v>71</v>
      </c>
      <c r="E250" s="270" t="s">
        <v>829</v>
      </c>
      <c r="F250" s="270" t="s">
        <v>830</v>
      </c>
      <c r="G250" s="269"/>
      <c r="H250" s="269"/>
      <c r="I250" s="271"/>
      <c r="J250" s="272">
        <f>BK250</f>
        <v>0</v>
      </c>
      <c r="K250" s="269"/>
      <c r="L250" s="273"/>
      <c r="M250" s="274"/>
      <c r="N250" s="275"/>
      <c r="O250" s="275"/>
      <c r="P250" s="276">
        <f>SUM(P251:P270)</f>
        <v>0</v>
      </c>
      <c r="Q250" s="275"/>
      <c r="R250" s="276">
        <f>SUM(R251:R270)</f>
        <v>0</v>
      </c>
      <c r="S250" s="275"/>
      <c r="T250" s="277">
        <f>SUM(T251:T270)</f>
        <v>0</v>
      </c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R250" s="278" t="s">
        <v>80</v>
      </c>
      <c r="AT250" s="279" t="s">
        <v>71</v>
      </c>
      <c r="AU250" s="279" t="s">
        <v>101</v>
      </c>
      <c r="AY250" s="278" t="s">
        <v>177</v>
      </c>
      <c r="BK250" s="280">
        <f>SUM(BK251:BK270)</f>
        <v>0</v>
      </c>
    </row>
    <row r="251" s="2" customFormat="1" ht="16.5" customHeight="1">
      <c r="A251" s="41"/>
      <c r="B251" s="42"/>
      <c r="C251" s="217" t="s">
        <v>386</v>
      </c>
      <c r="D251" s="217" t="s">
        <v>179</v>
      </c>
      <c r="E251" s="218" t="s">
        <v>2647</v>
      </c>
      <c r="F251" s="219" t="s">
        <v>2648</v>
      </c>
      <c r="G251" s="220" t="s">
        <v>253</v>
      </c>
      <c r="H251" s="221">
        <v>23.478000000000002</v>
      </c>
      <c r="I251" s="222"/>
      <c r="J251" s="223">
        <f>ROUND(I251*H251,2)</f>
        <v>0</v>
      </c>
      <c r="K251" s="219" t="s">
        <v>183</v>
      </c>
      <c r="L251" s="47"/>
      <c r="M251" s="224" t="s">
        <v>19</v>
      </c>
      <c r="N251" s="225" t="s">
        <v>43</v>
      </c>
      <c r="O251" s="87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8" t="s">
        <v>184</v>
      </c>
      <c r="AT251" s="228" t="s">
        <v>179</v>
      </c>
      <c r="AU251" s="228" t="s">
        <v>184</v>
      </c>
      <c r="AY251" s="20" t="s">
        <v>177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20" t="s">
        <v>80</v>
      </c>
      <c r="BK251" s="229">
        <f>ROUND(I251*H251,2)</f>
        <v>0</v>
      </c>
      <c r="BL251" s="20" t="s">
        <v>184</v>
      </c>
      <c r="BM251" s="228" t="s">
        <v>2649</v>
      </c>
    </row>
    <row r="252" s="2" customFormat="1">
      <c r="A252" s="41"/>
      <c r="B252" s="42"/>
      <c r="C252" s="43"/>
      <c r="D252" s="230" t="s">
        <v>186</v>
      </c>
      <c r="E252" s="43"/>
      <c r="F252" s="231" t="s">
        <v>2650</v>
      </c>
      <c r="G252" s="43"/>
      <c r="H252" s="43"/>
      <c r="I252" s="232"/>
      <c r="J252" s="43"/>
      <c r="K252" s="43"/>
      <c r="L252" s="47"/>
      <c r="M252" s="233"/>
      <c r="N252" s="23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186</v>
      </c>
      <c r="AU252" s="20" t="s">
        <v>184</v>
      </c>
    </row>
    <row r="253" s="13" customFormat="1">
      <c r="A253" s="13"/>
      <c r="B253" s="235"/>
      <c r="C253" s="236"/>
      <c r="D253" s="230" t="s">
        <v>188</v>
      </c>
      <c r="E253" s="237" t="s">
        <v>19</v>
      </c>
      <c r="F253" s="238" t="s">
        <v>2651</v>
      </c>
      <c r="G253" s="236"/>
      <c r="H253" s="239">
        <v>23.478000000000002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188</v>
      </c>
      <c r="AU253" s="245" t="s">
        <v>184</v>
      </c>
      <c r="AV253" s="13" t="s">
        <v>82</v>
      </c>
      <c r="AW253" s="13" t="s">
        <v>33</v>
      </c>
      <c r="AX253" s="13" t="s">
        <v>80</v>
      </c>
      <c r="AY253" s="245" t="s">
        <v>177</v>
      </c>
    </row>
    <row r="254" s="2" customFormat="1" ht="16.5" customHeight="1">
      <c r="A254" s="41"/>
      <c r="B254" s="42"/>
      <c r="C254" s="217" t="s">
        <v>392</v>
      </c>
      <c r="D254" s="217" t="s">
        <v>179</v>
      </c>
      <c r="E254" s="218" t="s">
        <v>2652</v>
      </c>
      <c r="F254" s="219" t="s">
        <v>2653</v>
      </c>
      <c r="G254" s="220" t="s">
        <v>253</v>
      </c>
      <c r="H254" s="221">
        <v>328.69200000000001</v>
      </c>
      <c r="I254" s="222"/>
      <c r="J254" s="223">
        <f>ROUND(I254*H254,2)</f>
        <v>0</v>
      </c>
      <c r="K254" s="219" t="s">
        <v>183</v>
      </c>
      <c r="L254" s="47"/>
      <c r="M254" s="224" t="s">
        <v>19</v>
      </c>
      <c r="N254" s="225" t="s">
        <v>43</v>
      </c>
      <c r="O254" s="87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8" t="s">
        <v>184</v>
      </c>
      <c r="AT254" s="228" t="s">
        <v>179</v>
      </c>
      <c r="AU254" s="228" t="s">
        <v>184</v>
      </c>
      <c r="AY254" s="20" t="s">
        <v>177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20" t="s">
        <v>80</v>
      </c>
      <c r="BK254" s="229">
        <f>ROUND(I254*H254,2)</f>
        <v>0</v>
      </c>
      <c r="BL254" s="20" t="s">
        <v>184</v>
      </c>
      <c r="BM254" s="228" t="s">
        <v>2654</v>
      </c>
    </row>
    <row r="255" s="2" customFormat="1">
      <c r="A255" s="41"/>
      <c r="B255" s="42"/>
      <c r="C255" s="43"/>
      <c r="D255" s="230" t="s">
        <v>186</v>
      </c>
      <c r="E255" s="43"/>
      <c r="F255" s="231" t="s">
        <v>2655</v>
      </c>
      <c r="G255" s="43"/>
      <c r="H255" s="43"/>
      <c r="I255" s="232"/>
      <c r="J255" s="43"/>
      <c r="K255" s="43"/>
      <c r="L255" s="47"/>
      <c r="M255" s="233"/>
      <c r="N255" s="23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186</v>
      </c>
      <c r="AU255" s="20" t="s">
        <v>184</v>
      </c>
    </row>
    <row r="256" s="13" customFormat="1">
      <c r="A256" s="13"/>
      <c r="B256" s="235"/>
      <c r="C256" s="236"/>
      <c r="D256" s="230" t="s">
        <v>188</v>
      </c>
      <c r="E256" s="236"/>
      <c r="F256" s="238" t="s">
        <v>2656</v>
      </c>
      <c r="G256" s="236"/>
      <c r="H256" s="239">
        <v>328.69200000000001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188</v>
      </c>
      <c r="AU256" s="245" t="s">
        <v>184</v>
      </c>
      <c r="AV256" s="13" t="s">
        <v>82</v>
      </c>
      <c r="AW256" s="13" t="s">
        <v>4</v>
      </c>
      <c r="AX256" s="13" t="s">
        <v>80</v>
      </c>
      <c r="AY256" s="245" t="s">
        <v>177</v>
      </c>
    </row>
    <row r="257" s="2" customFormat="1" ht="16.5" customHeight="1">
      <c r="A257" s="41"/>
      <c r="B257" s="42"/>
      <c r="C257" s="217" t="s">
        <v>397</v>
      </c>
      <c r="D257" s="217" t="s">
        <v>179</v>
      </c>
      <c r="E257" s="218" t="s">
        <v>2657</v>
      </c>
      <c r="F257" s="219" t="s">
        <v>2658</v>
      </c>
      <c r="G257" s="220" t="s">
        <v>253</v>
      </c>
      <c r="H257" s="221">
        <v>35.329999999999998</v>
      </c>
      <c r="I257" s="222"/>
      <c r="J257" s="223">
        <f>ROUND(I257*H257,2)</f>
        <v>0</v>
      </c>
      <c r="K257" s="219" t="s">
        <v>183</v>
      </c>
      <c r="L257" s="47"/>
      <c r="M257" s="224" t="s">
        <v>19</v>
      </c>
      <c r="N257" s="225" t="s">
        <v>43</v>
      </c>
      <c r="O257" s="87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8" t="s">
        <v>184</v>
      </c>
      <c r="AT257" s="228" t="s">
        <v>179</v>
      </c>
      <c r="AU257" s="228" t="s">
        <v>184</v>
      </c>
      <c r="AY257" s="20" t="s">
        <v>177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20" t="s">
        <v>80</v>
      </c>
      <c r="BK257" s="229">
        <f>ROUND(I257*H257,2)</f>
        <v>0</v>
      </c>
      <c r="BL257" s="20" t="s">
        <v>184</v>
      </c>
      <c r="BM257" s="228" t="s">
        <v>2659</v>
      </c>
    </row>
    <row r="258" s="2" customFormat="1">
      <c r="A258" s="41"/>
      <c r="B258" s="42"/>
      <c r="C258" s="43"/>
      <c r="D258" s="230" t="s">
        <v>186</v>
      </c>
      <c r="E258" s="43"/>
      <c r="F258" s="231" t="s">
        <v>2660</v>
      </c>
      <c r="G258" s="43"/>
      <c r="H258" s="43"/>
      <c r="I258" s="232"/>
      <c r="J258" s="43"/>
      <c r="K258" s="43"/>
      <c r="L258" s="47"/>
      <c r="M258" s="233"/>
      <c r="N258" s="23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186</v>
      </c>
      <c r="AU258" s="20" t="s">
        <v>184</v>
      </c>
    </row>
    <row r="259" s="13" customFormat="1">
      <c r="A259" s="13"/>
      <c r="B259" s="235"/>
      <c r="C259" s="236"/>
      <c r="D259" s="230" t="s">
        <v>188</v>
      </c>
      <c r="E259" s="237" t="s">
        <v>19</v>
      </c>
      <c r="F259" s="238" t="s">
        <v>2661</v>
      </c>
      <c r="G259" s="236"/>
      <c r="H259" s="239">
        <v>35.329999999999998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188</v>
      </c>
      <c r="AU259" s="245" t="s">
        <v>184</v>
      </c>
      <c r="AV259" s="13" t="s">
        <v>82</v>
      </c>
      <c r="AW259" s="13" t="s">
        <v>33</v>
      </c>
      <c r="AX259" s="13" t="s">
        <v>80</v>
      </c>
      <c r="AY259" s="245" t="s">
        <v>177</v>
      </c>
    </row>
    <row r="260" s="2" customFormat="1" ht="16.5" customHeight="1">
      <c r="A260" s="41"/>
      <c r="B260" s="42"/>
      <c r="C260" s="217" t="s">
        <v>402</v>
      </c>
      <c r="D260" s="217" t="s">
        <v>179</v>
      </c>
      <c r="E260" s="218" t="s">
        <v>2662</v>
      </c>
      <c r="F260" s="219" t="s">
        <v>2663</v>
      </c>
      <c r="G260" s="220" t="s">
        <v>253</v>
      </c>
      <c r="H260" s="221">
        <v>20.609000000000002</v>
      </c>
      <c r="I260" s="222"/>
      <c r="J260" s="223">
        <f>ROUND(I260*H260,2)</f>
        <v>0</v>
      </c>
      <c r="K260" s="219" t="s">
        <v>183</v>
      </c>
      <c r="L260" s="47"/>
      <c r="M260" s="224" t="s">
        <v>19</v>
      </c>
      <c r="N260" s="225" t="s">
        <v>43</v>
      </c>
      <c r="O260" s="87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8" t="s">
        <v>184</v>
      </c>
      <c r="AT260" s="228" t="s">
        <v>179</v>
      </c>
      <c r="AU260" s="228" t="s">
        <v>184</v>
      </c>
      <c r="AY260" s="20" t="s">
        <v>177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20" t="s">
        <v>80</v>
      </c>
      <c r="BK260" s="229">
        <f>ROUND(I260*H260,2)</f>
        <v>0</v>
      </c>
      <c r="BL260" s="20" t="s">
        <v>184</v>
      </c>
      <c r="BM260" s="228" t="s">
        <v>2664</v>
      </c>
    </row>
    <row r="261" s="2" customFormat="1">
      <c r="A261" s="41"/>
      <c r="B261" s="42"/>
      <c r="C261" s="43"/>
      <c r="D261" s="230" t="s">
        <v>186</v>
      </c>
      <c r="E261" s="43"/>
      <c r="F261" s="231" t="s">
        <v>2655</v>
      </c>
      <c r="G261" s="43"/>
      <c r="H261" s="43"/>
      <c r="I261" s="232"/>
      <c r="J261" s="43"/>
      <c r="K261" s="43"/>
      <c r="L261" s="47"/>
      <c r="M261" s="233"/>
      <c r="N261" s="23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186</v>
      </c>
      <c r="AU261" s="20" t="s">
        <v>184</v>
      </c>
    </row>
    <row r="262" s="13" customFormat="1">
      <c r="A262" s="13"/>
      <c r="B262" s="235"/>
      <c r="C262" s="236"/>
      <c r="D262" s="230" t="s">
        <v>188</v>
      </c>
      <c r="E262" s="236"/>
      <c r="F262" s="238" t="s">
        <v>2665</v>
      </c>
      <c r="G262" s="236"/>
      <c r="H262" s="239">
        <v>20.609000000000002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188</v>
      </c>
      <c r="AU262" s="245" t="s">
        <v>184</v>
      </c>
      <c r="AV262" s="13" t="s">
        <v>82</v>
      </c>
      <c r="AW262" s="13" t="s">
        <v>4</v>
      </c>
      <c r="AX262" s="13" t="s">
        <v>80</v>
      </c>
      <c r="AY262" s="245" t="s">
        <v>177</v>
      </c>
    </row>
    <row r="263" s="2" customFormat="1">
      <c r="A263" s="41"/>
      <c r="B263" s="42"/>
      <c r="C263" s="217" t="s">
        <v>407</v>
      </c>
      <c r="D263" s="217" t="s">
        <v>179</v>
      </c>
      <c r="E263" s="218" t="s">
        <v>2666</v>
      </c>
      <c r="F263" s="219" t="s">
        <v>2667</v>
      </c>
      <c r="G263" s="220" t="s">
        <v>253</v>
      </c>
      <c r="H263" s="221">
        <v>21.382000000000001</v>
      </c>
      <c r="I263" s="222"/>
      <c r="J263" s="223">
        <f>ROUND(I263*H263,2)</f>
        <v>0</v>
      </c>
      <c r="K263" s="219" t="s">
        <v>183</v>
      </c>
      <c r="L263" s="47"/>
      <c r="M263" s="224" t="s">
        <v>19</v>
      </c>
      <c r="N263" s="225" t="s">
        <v>43</v>
      </c>
      <c r="O263" s="87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8" t="s">
        <v>184</v>
      </c>
      <c r="AT263" s="228" t="s">
        <v>179</v>
      </c>
      <c r="AU263" s="228" t="s">
        <v>184</v>
      </c>
      <c r="AY263" s="20" t="s">
        <v>177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20" t="s">
        <v>80</v>
      </c>
      <c r="BK263" s="229">
        <f>ROUND(I263*H263,2)</f>
        <v>0</v>
      </c>
      <c r="BL263" s="20" t="s">
        <v>184</v>
      </c>
      <c r="BM263" s="228" t="s">
        <v>2668</v>
      </c>
    </row>
    <row r="264" s="2" customFormat="1">
      <c r="A264" s="41"/>
      <c r="B264" s="42"/>
      <c r="C264" s="43"/>
      <c r="D264" s="230" t="s">
        <v>186</v>
      </c>
      <c r="E264" s="43"/>
      <c r="F264" s="231" t="s">
        <v>2669</v>
      </c>
      <c r="G264" s="43"/>
      <c r="H264" s="43"/>
      <c r="I264" s="232"/>
      <c r="J264" s="43"/>
      <c r="K264" s="43"/>
      <c r="L264" s="47"/>
      <c r="M264" s="233"/>
      <c r="N264" s="23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186</v>
      </c>
      <c r="AU264" s="20" t="s">
        <v>184</v>
      </c>
    </row>
    <row r="265" s="13" customFormat="1">
      <c r="A265" s="13"/>
      <c r="B265" s="235"/>
      <c r="C265" s="236"/>
      <c r="D265" s="230" t="s">
        <v>188</v>
      </c>
      <c r="E265" s="237" t="s">
        <v>19</v>
      </c>
      <c r="F265" s="238" t="s">
        <v>2670</v>
      </c>
      <c r="G265" s="236"/>
      <c r="H265" s="239">
        <v>21.382000000000001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188</v>
      </c>
      <c r="AU265" s="245" t="s">
        <v>184</v>
      </c>
      <c r="AV265" s="13" t="s">
        <v>82</v>
      </c>
      <c r="AW265" s="13" t="s">
        <v>33</v>
      </c>
      <c r="AX265" s="13" t="s">
        <v>80</v>
      </c>
      <c r="AY265" s="245" t="s">
        <v>177</v>
      </c>
    </row>
    <row r="266" s="2" customFormat="1">
      <c r="A266" s="41"/>
      <c r="B266" s="42"/>
      <c r="C266" s="217" t="s">
        <v>413</v>
      </c>
      <c r="D266" s="217" t="s">
        <v>179</v>
      </c>
      <c r="E266" s="218" t="s">
        <v>2671</v>
      </c>
      <c r="F266" s="219" t="s">
        <v>255</v>
      </c>
      <c r="G266" s="220" t="s">
        <v>253</v>
      </c>
      <c r="H266" s="221">
        <v>23.478000000000002</v>
      </c>
      <c r="I266" s="222"/>
      <c r="J266" s="223">
        <f>ROUND(I266*H266,2)</f>
        <v>0</v>
      </c>
      <c r="K266" s="219" t="s">
        <v>183</v>
      </c>
      <c r="L266" s="47"/>
      <c r="M266" s="224" t="s">
        <v>19</v>
      </c>
      <c r="N266" s="225" t="s">
        <v>43</v>
      </c>
      <c r="O266" s="87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8" t="s">
        <v>184</v>
      </c>
      <c r="AT266" s="228" t="s">
        <v>179</v>
      </c>
      <c r="AU266" s="228" t="s">
        <v>184</v>
      </c>
      <c r="AY266" s="20" t="s">
        <v>177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20" t="s">
        <v>80</v>
      </c>
      <c r="BK266" s="229">
        <f>ROUND(I266*H266,2)</f>
        <v>0</v>
      </c>
      <c r="BL266" s="20" t="s">
        <v>184</v>
      </c>
      <c r="BM266" s="228" t="s">
        <v>2672</v>
      </c>
    </row>
    <row r="267" s="2" customFormat="1">
      <c r="A267" s="41"/>
      <c r="B267" s="42"/>
      <c r="C267" s="43"/>
      <c r="D267" s="230" t="s">
        <v>186</v>
      </c>
      <c r="E267" s="43"/>
      <c r="F267" s="231" t="s">
        <v>255</v>
      </c>
      <c r="G267" s="43"/>
      <c r="H267" s="43"/>
      <c r="I267" s="232"/>
      <c r="J267" s="43"/>
      <c r="K267" s="43"/>
      <c r="L267" s="47"/>
      <c r="M267" s="233"/>
      <c r="N267" s="23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186</v>
      </c>
      <c r="AU267" s="20" t="s">
        <v>184</v>
      </c>
    </row>
    <row r="268" s="13" customFormat="1">
      <c r="A268" s="13"/>
      <c r="B268" s="235"/>
      <c r="C268" s="236"/>
      <c r="D268" s="230" t="s">
        <v>188</v>
      </c>
      <c r="E268" s="237" t="s">
        <v>19</v>
      </c>
      <c r="F268" s="238" t="s">
        <v>2651</v>
      </c>
      <c r="G268" s="236"/>
      <c r="H268" s="239">
        <v>23.478000000000002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188</v>
      </c>
      <c r="AU268" s="245" t="s">
        <v>184</v>
      </c>
      <c r="AV268" s="13" t="s">
        <v>82</v>
      </c>
      <c r="AW268" s="13" t="s">
        <v>33</v>
      </c>
      <c r="AX268" s="13" t="s">
        <v>80</v>
      </c>
      <c r="AY268" s="245" t="s">
        <v>177</v>
      </c>
    </row>
    <row r="269" s="2" customFormat="1">
      <c r="A269" s="41"/>
      <c r="B269" s="42"/>
      <c r="C269" s="217" t="s">
        <v>418</v>
      </c>
      <c r="D269" s="217" t="s">
        <v>179</v>
      </c>
      <c r="E269" s="218" t="s">
        <v>2673</v>
      </c>
      <c r="F269" s="219" t="s">
        <v>2674</v>
      </c>
      <c r="G269" s="220" t="s">
        <v>253</v>
      </c>
      <c r="H269" s="221">
        <v>13.948</v>
      </c>
      <c r="I269" s="222"/>
      <c r="J269" s="223">
        <f>ROUND(I269*H269,2)</f>
        <v>0</v>
      </c>
      <c r="K269" s="219" t="s">
        <v>183</v>
      </c>
      <c r="L269" s="47"/>
      <c r="M269" s="224" t="s">
        <v>19</v>
      </c>
      <c r="N269" s="225" t="s">
        <v>43</v>
      </c>
      <c r="O269" s="87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8" t="s">
        <v>184</v>
      </c>
      <c r="AT269" s="228" t="s">
        <v>179</v>
      </c>
      <c r="AU269" s="228" t="s">
        <v>184</v>
      </c>
      <c r="AY269" s="20" t="s">
        <v>177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20" t="s">
        <v>80</v>
      </c>
      <c r="BK269" s="229">
        <f>ROUND(I269*H269,2)</f>
        <v>0</v>
      </c>
      <c r="BL269" s="20" t="s">
        <v>184</v>
      </c>
      <c r="BM269" s="228" t="s">
        <v>2675</v>
      </c>
    </row>
    <row r="270" s="2" customFormat="1">
      <c r="A270" s="41"/>
      <c r="B270" s="42"/>
      <c r="C270" s="43"/>
      <c r="D270" s="230" t="s">
        <v>186</v>
      </c>
      <c r="E270" s="43"/>
      <c r="F270" s="231" t="s">
        <v>2674</v>
      </c>
      <c r="G270" s="43"/>
      <c r="H270" s="43"/>
      <c r="I270" s="232"/>
      <c r="J270" s="43"/>
      <c r="K270" s="43"/>
      <c r="L270" s="47"/>
      <c r="M270" s="233"/>
      <c r="N270" s="23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186</v>
      </c>
      <c r="AU270" s="20" t="s">
        <v>184</v>
      </c>
    </row>
    <row r="271" s="16" customFormat="1" ht="20.88" customHeight="1">
      <c r="A271" s="16"/>
      <c r="B271" s="268"/>
      <c r="C271" s="269"/>
      <c r="D271" s="270" t="s">
        <v>71</v>
      </c>
      <c r="E271" s="270" t="s">
        <v>851</v>
      </c>
      <c r="F271" s="270" t="s">
        <v>852</v>
      </c>
      <c r="G271" s="269"/>
      <c r="H271" s="269"/>
      <c r="I271" s="271"/>
      <c r="J271" s="272">
        <f>BK271</f>
        <v>0</v>
      </c>
      <c r="K271" s="269"/>
      <c r="L271" s="273"/>
      <c r="M271" s="274"/>
      <c r="N271" s="275"/>
      <c r="O271" s="275"/>
      <c r="P271" s="276">
        <f>SUM(P272:P273)</f>
        <v>0</v>
      </c>
      <c r="Q271" s="275"/>
      <c r="R271" s="276">
        <f>SUM(R272:R273)</f>
        <v>0</v>
      </c>
      <c r="S271" s="275"/>
      <c r="T271" s="277">
        <f>SUM(T272:T273)</f>
        <v>0</v>
      </c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R271" s="278" t="s">
        <v>80</v>
      </c>
      <c r="AT271" s="279" t="s">
        <v>71</v>
      </c>
      <c r="AU271" s="279" t="s">
        <v>101</v>
      </c>
      <c r="AY271" s="278" t="s">
        <v>177</v>
      </c>
      <c r="BK271" s="280">
        <f>SUM(BK272:BK273)</f>
        <v>0</v>
      </c>
    </row>
    <row r="272" s="2" customFormat="1" ht="21.75" customHeight="1">
      <c r="A272" s="41"/>
      <c r="B272" s="42"/>
      <c r="C272" s="217" t="s">
        <v>423</v>
      </c>
      <c r="D272" s="217" t="s">
        <v>179</v>
      </c>
      <c r="E272" s="218" t="s">
        <v>2676</v>
      </c>
      <c r="F272" s="219" t="s">
        <v>2677</v>
      </c>
      <c r="G272" s="220" t="s">
        <v>253</v>
      </c>
      <c r="H272" s="221">
        <v>34.011000000000003</v>
      </c>
      <c r="I272" s="222"/>
      <c r="J272" s="223">
        <f>ROUND(I272*H272,2)</f>
        <v>0</v>
      </c>
      <c r="K272" s="219" t="s">
        <v>183</v>
      </c>
      <c r="L272" s="47"/>
      <c r="M272" s="224" t="s">
        <v>19</v>
      </c>
      <c r="N272" s="225" t="s">
        <v>43</v>
      </c>
      <c r="O272" s="87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8" t="s">
        <v>184</v>
      </c>
      <c r="AT272" s="228" t="s">
        <v>179</v>
      </c>
      <c r="AU272" s="228" t="s">
        <v>184</v>
      </c>
      <c r="AY272" s="20" t="s">
        <v>177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20" t="s">
        <v>80</v>
      </c>
      <c r="BK272" s="229">
        <f>ROUND(I272*H272,2)</f>
        <v>0</v>
      </c>
      <c r="BL272" s="20" t="s">
        <v>184</v>
      </c>
      <c r="BM272" s="228" t="s">
        <v>2678</v>
      </c>
    </row>
    <row r="273" s="2" customFormat="1">
      <c r="A273" s="41"/>
      <c r="B273" s="42"/>
      <c r="C273" s="43"/>
      <c r="D273" s="230" t="s">
        <v>186</v>
      </c>
      <c r="E273" s="43"/>
      <c r="F273" s="231" t="s">
        <v>2679</v>
      </c>
      <c r="G273" s="43"/>
      <c r="H273" s="43"/>
      <c r="I273" s="232"/>
      <c r="J273" s="43"/>
      <c r="K273" s="43"/>
      <c r="L273" s="47"/>
      <c r="M273" s="302"/>
      <c r="N273" s="303"/>
      <c r="O273" s="304"/>
      <c r="P273" s="304"/>
      <c r="Q273" s="304"/>
      <c r="R273" s="304"/>
      <c r="S273" s="304"/>
      <c r="T273" s="305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186</v>
      </c>
      <c r="AU273" s="20" t="s">
        <v>184</v>
      </c>
    </row>
    <row r="274" s="2" customFormat="1" ht="6.96" customHeight="1">
      <c r="A274" s="41"/>
      <c r="B274" s="62"/>
      <c r="C274" s="63"/>
      <c r="D274" s="63"/>
      <c r="E274" s="63"/>
      <c r="F274" s="63"/>
      <c r="G274" s="63"/>
      <c r="H274" s="63"/>
      <c r="I274" s="63"/>
      <c r="J274" s="63"/>
      <c r="K274" s="63"/>
      <c r="L274" s="47"/>
      <c r="M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</row>
  </sheetData>
  <sheetProtection sheet="1" autoFilter="0" formatColumns="0" formatRows="0" objects="1" scenarios="1" spinCount="100000" saltValue="7DhOQ2v+3et2YtRrTrURvqOSfV40X+lV3JQ1RE8t+K0XVEDo83uliDUybT3ssqVFuLIMGIFjIlKQlr8fRnkk5A==" hashValue="7Jbejq+rm122m78hb9OmZtK5CTsLRuDQjal7nt3DtXga0NfgB/I3sPpNMz7Ylekmi+6pEHZtmfcSg/GA14UvoA==" algorithmName="SHA-512" password="CC35"/>
  <autoFilter ref="C92:K27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2021-08-03T10:52:20Z</dcterms:created>
  <dcterms:modified xsi:type="dcterms:W3CDTF">2021-08-03T10:52:42Z</dcterms:modified>
</cp:coreProperties>
</file>