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OVN 01 Naklady" sheetId="12" r:id="rId4"/>
    <sheet name="1 01 Pol" sheetId="13" r:id="rId5"/>
    <sheet name="1 02 Pol" sheetId="14" r:id="rId6"/>
    <sheet name="2 03 Pol" sheetId="15" r:id="rId7"/>
    <sheet name="2 04 Pol" sheetId="16" r:id="rId8"/>
    <sheet name="2 05 Pol" sheetId="17" r:id="rId9"/>
    <sheet name="2 06 Pol" sheetId="18" r:id="rId10"/>
    <sheet name="2 07 Pol" sheetId="19" r:id="rId11"/>
  </sheets>
  <externalReferences>
    <externalReference r:id="rId12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01 Pol'!$1:$7</definedName>
    <definedName name="_xlnm.Print_Titles" localSheetId="5">'1 02 Pol'!$1:$7</definedName>
    <definedName name="_xlnm.Print_Titles" localSheetId="6">'2 03 Pol'!$1:$7</definedName>
    <definedName name="_xlnm.Print_Titles" localSheetId="7">'2 04 Pol'!$1:$7</definedName>
    <definedName name="_xlnm.Print_Titles" localSheetId="8">'2 05 Pol'!$1:$7</definedName>
    <definedName name="_xlnm.Print_Titles" localSheetId="9">'2 06 Pol'!$1:$7</definedName>
    <definedName name="_xlnm.Print_Titles" localSheetId="10">'2 07 Pol'!$1:$7</definedName>
    <definedName name="_xlnm.Print_Titles" localSheetId="3">'OVN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01 Pol'!$A$1:$X$58</definedName>
    <definedName name="_xlnm.Print_Area" localSheetId="5">'1 02 Pol'!$A$1:$X$107</definedName>
    <definedName name="_xlnm.Print_Area" localSheetId="6">'2 03 Pol'!$A$1:$X$49</definedName>
    <definedName name="_xlnm.Print_Area" localSheetId="7">'2 04 Pol'!$A$1:$X$109</definedName>
    <definedName name="_xlnm.Print_Area" localSheetId="8">'2 05 Pol'!$A$1:$X$107</definedName>
    <definedName name="_xlnm.Print_Area" localSheetId="9">'2 06 Pol'!$A$1:$X$16</definedName>
    <definedName name="_xlnm.Print_Area" localSheetId="10">'2 07 Pol'!$A$1:$X$80</definedName>
    <definedName name="_xlnm.Print_Area" localSheetId="3">'OVN 01 Naklady'!$A$1:$X$16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1"/>
  <c r="F41"/>
  <c r="G40"/>
  <c r="F40"/>
  <c r="G39"/>
  <c r="F39"/>
  <c r="G79" i="19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9"/>
  <c r="I39"/>
  <c r="I38" s="1"/>
  <c r="K39"/>
  <c r="M39"/>
  <c r="O39"/>
  <c r="Q39"/>
  <c r="Q38" s="1"/>
  <c r="V39"/>
  <c r="G40"/>
  <c r="M40" s="1"/>
  <c r="I40"/>
  <c r="K40"/>
  <c r="K38" s="1"/>
  <c r="O40"/>
  <c r="O38" s="1"/>
  <c r="Q40"/>
  <c r="V40"/>
  <c r="V38" s="1"/>
  <c r="G42"/>
  <c r="G41" s="1"/>
  <c r="I42"/>
  <c r="K42"/>
  <c r="K41" s="1"/>
  <c r="O42"/>
  <c r="O41" s="1"/>
  <c r="Q42"/>
  <c r="V42"/>
  <c r="V41" s="1"/>
  <c r="G43"/>
  <c r="I43"/>
  <c r="I41" s="1"/>
  <c r="K43"/>
  <c r="M43"/>
  <c r="O43"/>
  <c r="Q43"/>
  <c r="Q41" s="1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6"/>
  <c r="G55" s="1"/>
  <c r="I56"/>
  <c r="K56"/>
  <c r="K55" s="1"/>
  <c r="O56"/>
  <c r="O55" s="1"/>
  <c r="Q56"/>
  <c r="V56"/>
  <c r="V55" s="1"/>
  <c r="G57"/>
  <c r="I57"/>
  <c r="I55" s="1"/>
  <c r="K57"/>
  <c r="M57"/>
  <c r="O57"/>
  <c r="Q57"/>
  <c r="Q55" s="1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M68" s="1"/>
  <c r="I68"/>
  <c r="K68"/>
  <c r="O68"/>
  <c r="Q68"/>
  <c r="V68"/>
  <c r="G69"/>
  <c r="I69"/>
  <c r="K69"/>
  <c r="M69"/>
  <c r="O69"/>
  <c r="Q69"/>
  <c r="V69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4"/>
  <c r="G73" s="1"/>
  <c r="I74"/>
  <c r="K74"/>
  <c r="K73" s="1"/>
  <c r="O74"/>
  <c r="O73" s="1"/>
  <c r="Q74"/>
  <c r="V74"/>
  <c r="V73" s="1"/>
  <c r="G75"/>
  <c r="I75"/>
  <c r="I73" s="1"/>
  <c r="K75"/>
  <c r="M75"/>
  <c r="O75"/>
  <c r="Q75"/>
  <c r="Q73" s="1"/>
  <c r="V75"/>
  <c r="G76"/>
  <c r="M76" s="1"/>
  <c r="I76"/>
  <c r="K76"/>
  <c r="O76"/>
  <c r="Q76"/>
  <c r="V76"/>
  <c r="G77"/>
  <c r="I77"/>
  <c r="K77"/>
  <c r="M77"/>
  <c r="O77"/>
  <c r="Q77"/>
  <c r="V77"/>
  <c r="AE79"/>
  <c r="G15" i="18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AE15"/>
  <c r="G106" i="17"/>
  <c r="BA37"/>
  <c r="G9"/>
  <c r="I9"/>
  <c r="I8" s="1"/>
  <c r="K9"/>
  <c r="M9"/>
  <c r="O9"/>
  <c r="Q9"/>
  <c r="Q8" s="1"/>
  <c r="V9"/>
  <c r="G10"/>
  <c r="G8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1"/>
  <c r="I21"/>
  <c r="I20" s="1"/>
  <c r="K21"/>
  <c r="M21"/>
  <c r="O21"/>
  <c r="Q21"/>
  <c r="Q20" s="1"/>
  <c r="V21"/>
  <c r="G22"/>
  <c r="G20" s="1"/>
  <c r="I22"/>
  <c r="K22"/>
  <c r="K20" s="1"/>
  <c r="O22"/>
  <c r="O20" s="1"/>
  <c r="Q22"/>
  <c r="V22"/>
  <c r="V20" s="1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6"/>
  <c r="G35" s="1"/>
  <c r="I36"/>
  <c r="K36"/>
  <c r="K35" s="1"/>
  <c r="O36"/>
  <c r="O35" s="1"/>
  <c r="Q36"/>
  <c r="V36"/>
  <c r="V35" s="1"/>
  <c r="G38"/>
  <c r="I38"/>
  <c r="I35" s="1"/>
  <c r="K38"/>
  <c r="M38"/>
  <c r="O38"/>
  <c r="Q38"/>
  <c r="Q35" s="1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1"/>
  <c r="M61" s="1"/>
  <c r="I61"/>
  <c r="K61"/>
  <c r="O61"/>
  <c r="Q61"/>
  <c r="V61"/>
  <c r="G62"/>
  <c r="I62"/>
  <c r="K62"/>
  <c r="M62"/>
  <c r="O62"/>
  <c r="Q62"/>
  <c r="V62"/>
  <c r="G63"/>
  <c r="M63" s="1"/>
  <c r="I63"/>
  <c r="K63"/>
  <c r="O63"/>
  <c r="Q63"/>
  <c r="V63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I72"/>
  <c r="K72"/>
  <c r="M72"/>
  <c r="O72"/>
  <c r="Q72"/>
  <c r="V72"/>
  <c r="G73"/>
  <c r="M73" s="1"/>
  <c r="I73"/>
  <c r="K73"/>
  <c r="O73"/>
  <c r="Q73"/>
  <c r="V73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M79" s="1"/>
  <c r="I79"/>
  <c r="K79"/>
  <c r="O79"/>
  <c r="Q79"/>
  <c r="V79"/>
  <c r="G80"/>
  <c r="I80"/>
  <c r="K80"/>
  <c r="M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M97" s="1"/>
  <c r="I97"/>
  <c r="K97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AE106"/>
  <c r="G108" i="16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3"/>
  <c r="I13"/>
  <c r="K13"/>
  <c r="M13"/>
  <c r="O13"/>
  <c r="Q13"/>
  <c r="V13"/>
  <c r="G16"/>
  <c r="M16" s="1"/>
  <c r="I16"/>
  <c r="K16"/>
  <c r="O16"/>
  <c r="Q16"/>
  <c r="V16"/>
  <c r="G19"/>
  <c r="I19"/>
  <c r="K19"/>
  <c r="M19"/>
  <c r="O19"/>
  <c r="Q19"/>
  <c r="V19"/>
  <c r="G21"/>
  <c r="K21"/>
  <c r="O21"/>
  <c r="V21"/>
  <c r="G22"/>
  <c r="I22"/>
  <c r="I21" s="1"/>
  <c r="K22"/>
  <c r="M22"/>
  <c r="M21" s="1"/>
  <c r="O22"/>
  <c r="Q22"/>
  <c r="Q21" s="1"/>
  <c r="V22"/>
  <c r="G24"/>
  <c r="I24"/>
  <c r="I23" s="1"/>
  <c r="K24"/>
  <c r="M24"/>
  <c r="O24"/>
  <c r="Q24"/>
  <c r="Q23" s="1"/>
  <c r="V24"/>
  <c r="G26"/>
  <c r="M26" s="1"/>
  <c r="I26"/>
  <c r="K26"/>
  <c r="K23" s="1"/>
  <c r="O26"/>
  <c r="O23" s="1"/>
  <c r="Q26"/>
  <c r="V26"/>
  <c r="V23" s="1"/>
  <c r="G29"/>
  <c r="G28" s="1"/>
  <c r="I29"/>
  <c r="K29"/>
  <c r="K28" s="1"/>
  <c r="O29"/>
  <c r="O28" s="1"/>
  <c r="Q29"/>
  <c r="V29"/>
  <c r="V28" s="1"/>
  <c r="G30"/>
  <c r="I30"/>
  <c r="I28" s="1"/>
  <c r="K30"/>
  <c r="M30"/>
  <c r="O30"/>
  <c r="Q30"/>
  <c r="Q28" s="1"/>
  <c r="V30"/>
  <c r="G32"/>
  <c r="I32"/>
  <c r="I31" s="1"/>
  <c r="K32"/>
  <c r="M32"/>
  <c r="O32"/>
  <c r="Q32"/>
  <c r="Q31" s="1"/>
  <c r="V32"/>
  <c r="G35"/>
  <c r="M35" s="1"/>
  <c r="I35"/>
  <c r="K35"/>
  <c r="K31" s="1"/>
  <c r="O35"/>
  <c r="O31" s="1"/>
  <c r="Q35"/>
  <c r="V35"/>
  <c r="V31" s="1"/>
  <c r="G37"/>
  <c r="I37"/>
  <c r="K37"/>
  <c r="M37"/>
  <c r="O37"/>
  <c r="Q37"/>
  <c r="V37"/>
  <c r="G39"/>
  <c r="M39" s="1"/>
  <c r="I39"/>
  <c r="K39"/>
  <c r="O39"/>
  <c r="Q39"/>
  <c r="V39"/>
  <c r="G41"/>
  <c r="I41"/>
  <c r="K41"/>
  <c r="M41"/>
  <c r="O41"/>
  <c r="Q41"/>
  <c r="V41"/>
  <c r="G43"/>
  <c r="M43" s="1"/>
  <c r="I43"/>
  <c r="K43"/>
  <c r="O43"/>
  <c r="Q43"/>
  <c r="V43"/>
  <c r="G45"/>
  <c r="I45"/>
  <c r="K45"/>
  <c r="M45"/>
  <c r="O45"/>
  <c r="Q45"/>
  <c r="V45"/>
  <c r="G46"/>
  <c r="K46"/>
  <c r="O46"/>
  <c r="V46"/>
  <c r="G47"/>
  <c r="I47"/>
  <c r="I46" s="1"/>
  <c r="K47"/>
  <c r="M47"/>
  <c r="M46" s="1"/>
  <c r="O47"/>
  <c r="Q47"/>
  <c r="Q46" s="1"/>
  <c r="V47"/>
  <c r="G52"/>
  <c r="K52"/>
  <c r="O52"/>
  <c r="V52"/>
  <c r="G53"/>
  <c r="I53"/>
  <c r="I52" s="1"/>
  <c r="K53"/>
  <c r="M53"/>
  <c r="M52" s="1"/>
  <c r="O53"/>
  <c r="Q53"/>
  <c r="Q52" s="1"/>
  <c r="V53"/>
  <c r="G55"/>
  <c r="I55"/>
  <c r="I54" s="1"/>
  <c r="K55"/>
  <c r="M55"/>
  <c r="O55"/>
  <c r="Q55"/>
  <c r="Q54" s="1"/>
  <c r="V55"/>
  <c r="G57"/>
  <c r="M57" s="1"/>
  <c r="I57"/>
  <c r="K57"/>
  <c r="K54" s="1"/>
  <c r="O57"/>
  <c r="O54" s="1"/>
  <c r="Q57"/>
  <c r="V57"/>
  <c r="V54" s="1"/>
  <c r="G58"/>
  <c r="I58"/>
  <c r="K58"/>
  <c r="M58"/>
  <c r="O58"/>
  <c r="Q58"/>
  <c r="V58"/>
  <c r="G63"/>
  <c r="M63" s="1"/>
  <c r="I63"/>
  <c r="K63"/>
  <c r="O63"/>
  <c r="Q63"/>
  <c r="V63"/>
  <c r="G69"/>
  <c r="I69"/>
  <c r="K69"/>
  <c r="M69"/>
  <c r="O69"/>
  <c r="Q69"/>
  <c r="V69"/>
  <c r="G71"/>
  <c r="M71" s="1"/>
  <c r="I71"/>
  <c r="K71"/>
  <c r="O71"/>
  <c r="Q71"/>
  <c r="V71"/>
  <c r="G72"/>
  <c r="I72"/>
  <c r="K72"/>
  <c r="M72"/>
  <c r="O72"/>
  <c r="Q72"/>
  <c r="V72"/>
  <c r="G78"/>
  <c r="I78"/>
  <c r="I77" s="1"/>
  <c r="K78"/>
  <c r="M78"/>
  <c r="O78"/>
  <c r="Q78"/>
  <c r="Q77" s="1"/>
  <c r="V78"/>
  <c r="G83"/>
  <c r="M83" s="1"/>
  <c r="I83"/>
  <c r="K83"/>
  <c r="K77" s="1"/>
  <c r="O83"/>
  <c r="O77" s="1"/>
  <c r="Q83"/>
  <c r="V83"/>
  <c r="V77" s="1"/>
  <c r="I86"/>
  <c r="Q86"/>
  <c r="G87"/>
  <c r="G86" s="1"/>
  <c r="I87"/>
  <c r="K87"/>
  <c r="K86" s="1"/>
  <c r="O87"/>
  <c r="O86" s="1"/>
  <c r="Q87"/>
  <c r="V87"/>
  <c r="V86" s="1"/>
  <c r="G91"/>
  <c r="G90" s="1"/>
  <c r="I91"/>
  <c r="K91"/>
  <c r="K90" s="1"/>
  <c r="O91"/>
  <c r="O90" s="1"/>
  <c r="Q91"/>
  <c r="V91"/>
  <c r="V90" s="1"/>
  <c r="G95"/>
  <c r="I95"/>
  <c r="I90" s="1"/>
  <c r="K95"/>
  <c r="M95"/>
  <c r="O95"/>
  <c r="Q95"/>
  <c r="Q90" s="1"/>
  <c r="V95"/>
  <c r="G99"/>
  <c r="M99" s="1"/>
  <c r="I99"/>
  <c r="K99"/>
  <c r="O99"/>
  <c r="Q99"/>
  <c r="V99"/>
  <c r="G103"/>
  <c r="I103"/>
  <c r="K103"/>
  <c r="M103"/>
  <c r="O103"/>
  <c r="Q103"/>
  <c r="V103"/>
  <c r="AE108"/>
  <c r="G48" i="15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M12" s="1"/>
  <c r="I12"/>
  <c r="K12"/>
  <c r="O12"/>
  <c r="Q12"/>
  <c r="V12"/>
  <c r="G13"/>
  <c r="I13"/>
  <c r="K13"/>
  <c r="M13"/>
  <c r="O13"/>
  <c r="Q13"/>
  <c r="V13"/>
  <c r="G14"/>
  <c r="M14" s="1"/>
  <c r="I14"/>
  <c r="K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AE48"/>
  <c r="AF48"/>
  <c r="G106" i="14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1"/>
  <c r="I11"/>
  <c r="K11"/>
  <c r="M11"/>
  <c r="O11"/>
  <c r="Q11"/>
  <c r="V11"/>
  <c r="G12"/>
  <c r="K12"/>
  <c r="O12"/>
  <c r="V12"/>
  <c r="G13"/>
  <c r="I13"/>
  <c r="I12" s="1"/>
  <c r="K13"/>
  <c r="M13"/>
  <c r="M12" s="1"/>
  <c r="O13"/>
  <c r="Q13"/>
  <c r="Q12" s="1"/>
  <c r="V13"/>
  <c r="G19"/>
  <c r="I19"/>
  <c r="I18" s="1"/>
  <c r="K19"/>
  <c r="M19"/>
  <c r="O19"/>
  <c r="Q19"/>
  <c r="Q18" s="1"/>
  <c r="V19"/>
  <c r="G20"/>
  <c r="M20" s="1"/>
  <c r="I20"/>
  <c r="K20"/>
  <c r="K18" s="1"/>
  <c r="O20"/>
  <c r="O18" s="1"/>
  <c r="Q20"/>
  <c r="V20"/>
  <c r="V18" s="1"/>
  <c r="G22"/>
  <c r="I22"/>
  <c r="K22"/>
  <c r="M22"/>
  <c r="O22"/>
  <c r="Q22"/>
  <c r="V22"/>
  <c r="G23"/>
  <c r="M23" s="1"/>
  <c r="I23"/>
  <c r="K23"/>
  <c r="O23"/>
  <c r="Q23"/>
  <c r="V23"/>
  <c r="G26"/>
  <c r="I26"/>
  <c r="K26"/>
  <c r="M26"/>
  <c r="O26"/>
  <c r="Q26"/>
  <c r="V26"/>
  <c r="G28"/>
  <c r="M28" s="1"/>
  <c r="I28"/>
  <c r="K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Q36"/>
  <c r="V36"/>
  <c r="G42"/>
  <c r="G41" s="1"/>
  <c r="I42"/>
  <c r="K42"/>
  <c r="K41" s="1"/>
  <c r="O42"/>
  <c r="O41" s="1"/>
  <c r="Q42"/>
  <c r="V42"/>
  <c r="V41" s="1"/>
  <c r="G43"/>
  <c r="I43"/>
  <c r="I41" s="1"/>
  <c r="K43"/>
  <c r="M43"/>
  <c r="O43"/>
  <c r="Q43"/>
  <c r="Q41" s="1"/>
  <c r="V43"/>
  <c r="G44"/>
  <c r="M44" s="1"/>
  <c r="I44"/>
  <c r="K44"/>
  <c r="O44"/>
  <c r="Q44"/>
  <c r="V44"/>
  <c r="G45"/>
  <c r="I45"/>
  <c r="K45"/>
  <c r="M45"/>
  <c r="O45"/>
  <c r="Q45"/>
  <c r="V45"/>
  <c r="G46"/>
  <c r="M46" s="1"/>
  <c r="I46"/>
  <c r="K46"/>
  <c r="O46"/>
  <c r="Q46"/>
  <c r="V46"/>
  <c r="G47"/>
  <c r="I47"/>
  <c r="K47"/>
  <c r="M47"/>
  <c r="O47"/>
  <c r="Q47"/>
  <c r="V47"/>
  <c r="G49"/>
  <c r="I49"/>
  <c r="I48" s="1"/>
  <c r="K49"/>
  <c r="M49"/>
  <c r="O49"/>
  <c r="Q49"/>
  <c r="Q48" s="1"/>
  <c r="V49"/>
  <c r="G50"/>
  <c r="M50" s="1"/>
  <c r="I50"/>
  <c r="K50"/>
  <c r="K48" s="1"/>
  <c r="O50"/>
  <c r="O48" s="1"/>
  <c r="Q50"/>
  <c r="V50"/>
  <c r="V48" s="1"/>
  <c r="G51"/>
  <c r="I51"/>
  <c r="K51"/>
  <c r="M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M54" s="1"/>
  <c r="I54"/>
  <c r="K54"/>
  <c r="O54"/>
  <c r="Q54"/>
  <c r="V54"/>
  <c r="G59"/>
  <c r="G58" s="1"/>
  <c r="I59"/>
  <c r="K59"/>
  <c r="K58" s="1"/>
  <c r="O59"/>
  <c r="O58" s="1"/>
  <c r="Q59"/>
  <c r="V59"/>
  <c r="V58" s="1"/>
  <c r="G60"/>
  <c r="I60"/>
  <c r="I58" s="1"/>
  <c r="K60"/>
  <c r="M60"/>
  <c r="O60"/>
  <c r="Q60"/>
  <c r="Q58" s="1"/>
  <c r="V60"/>
  <c r="G61"/>
  <c r="M61" s="1"/>
  <c r="I61"/>
  <c r="K61"/>
  <c r="O61"/>
  <c r="Q61"/>
  <c r="V61"/>
  <c r="G63"/>
  <c r="I63"/>
  <c r="K63"/>
  <c r="M63"/>
  <c r="O63"/>
  <c r="Q63"/>
  <c r="V63"/>
  <c r="G65"/>
  <c r="M65" s="1"/>
  <c r="I65"/>
  <c r="K65"/>
  <c r="O65"/>
  <c r="Q65"/>
  <c r="V65"/>
  <c r="G67"/>
  <c r="I67"/>
  <c r="K67"/>
  <c r="M67"/>
  <c r="O67"/>
  <c r="Q67"/>
  <c r="V67"/>
  <c r="G69"/>
  <c r="M69" s="1"/>
  <c r="I69"/>
  <c r="K69"/>
  <c r="O69"/>
  <c r="Q69"/>
  <c r="V69"/>
  <c r="G70"/>
  <c r="I70"/>
  <c r="K70"/>
  <c r="M70"/>
  <c r="O70"/>
  <c r="Q70"/>
  <c r="V70"/>
  <c r="G71"/>
  <c r="M71" s="1"/>
  <c r="I71"/>
  <c r="K71"/>
  <c r="O71"/>
  <c r="Q71"/>
  <c r="V71"/>
  <c r="G73"/>
  <c r="I73"/>
  <c r="K73"/>
  <c r="M73"/>
  <c r="O73"/>
  <c r="Q73"/>
  <c r="V73"/>
  <c r="G75"/>
  <c r="M75" s="1"/>
  <c r="I75"/>
  <c r="K75"/>
  <c r="O75"/>
  <c r="Q75"/>
  <c r="V75"/>
  <c r="G77"/>
  <c r="I77"/>
  <c r="K77"/>
  <c r="M77"/>
  <c r="O77"/>
  <c r="Q77"/>
  <c r="V77"/>
  <c r="G79"/>
  <c r="M79" s="1"/>
  <c r="I79"/>
  <c r="K79"/>
  <c r="O79"/>
  <c r="Q79"/>
  <c r="V79"/>
  <c r="G84"/>
  <c r="G83" s="1"/>
  <c r="I84"/>
  <c r="K84"/>
  <c r="K83" s="1"/>
  <c r="O84"/>
  <c r="O83" s="1"/>
  <c r="Q84"/>
  <c r="V84"/>
  <c r="V83" s="1"/>
  <c r="G85"/>
  <c r="I85"/>
  <c r="I83" s="1"/>
  <c r="K85"/>
  <c r="M85"/>
  <c r="O85"/>
  <c r="Q85"/>
  <c r="Q83" s="1"/>
  <c r="V85"/>
  <c r="G86"/>
  <c r="M86" s="1"/>
  <c r="I86"/>
  <c r="K86"/>
  <c r="O86"/>
  <c r="Q86"/>
  <c r="V86"/>
  <c r="G87"/>
  <c r="I87"/>
  <c r="K87"/>
  <c r="M87"/>
  <c r="O87"/>
  <c r="Q87"/>
  <c r="V87"/>
  <c r="G88"/>
  <c r="M88" s="1"/>
  <c r="I88"/>
  <c r="K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I102"/>
  <c r="Q102"/>
  <c r="G103"/>
  <c r="G102" s="1"/>
  <c r="I103"/>
  <c r="K103"/>
  <c r="K102" s="1"/>
  <c r="O103"/>
  <c r="O102" s="1"/>
  <c r="Q103"/>
  <c r="V103"/>
  <c r="V102" s="1"/>
  <c r="AE106"/>
  <c r="AF106"/>
  <c r="G57" i="13"/>
  <c r="G8"/>
  <c r="K8"/>
  <c r="O8"/>
  <c r="V8"/>
  <c r="G9"/>
  <c r="I9"/>
  <c r="I8" s="1"/>
  <c r="K9"/>
  <c r="M9"/>
  <c r="M8" s="1"/>
  <c r="O9"/>
  <c r="Q9"/>
  <c r="Q8" s="1"/>
  <c r="V9"/>
  <c r="G12"/>
  <c r="I12"/>
  <c r="I11" s="1"/>
  <c r="K12"/>
  <c r="M12"/>
  <c r="O12"/>
  <c r="Q12"/>
  <c r="Q11" s="1"/>
  <c r="V12"/>
  <c r="G14"/>
  <c r="M14" s="1"/>
  <c r="I14"/>
  <c r="K14"/>
  <c r="K11" s="1"/>
  <c r="O14"/>
  <c r="O11" s="1"/>
  <c r="Q14"/>
  <c r="V14"/>
  <c r="V11" s="1"/>
  <c r="G16"/>
  <c r="I16"/>
  <c r="K16"/>
  <c r="M16"/>
  <c r="O16"/>
  <c r="Q16"/>
  <c r="V16"/>
  <c r="G19"/>
  <c r="I19"/>
  <c r="I18" s="1"/>
  <c r="K19"/>
  <c r="M19"/>
  <c r="O19"/>
  <c r="Q19"/>
  <c r="Q18" s="1"/>
  <c r="V19"/>
  <c r="G21"/>
  <c r="M21" s="1"/>
  <c r="I21"/>
  <c r="K21"/>
  <c r="K18" s="1"/>
  <c r="O21"/>
  <c r="O18" s="1"/>
  <c r="Q21"/>
  <c r="V21"/>
  <c r="V18" s="1"/>
  <c r="G23"/>
  <c r="I23"/>
  <c r="K23"/>
  <c r="M23"/>
  <c r="O23"/>
  <c r="Q23"/>
  <c r="V23"/>
  <c r="G25"/>
  <c r="M25" s="1"/>
  <c r="I25"/>
  <c r="K25"/>
  <c r="O25"/>
  <c r="Q25"/>
  <c r="V25"/>
  <c r="I27"/>
  <c r="Q27"/>
  <c r="G28"/>
  <c r="G27" s="1"/>
  <c r="I28"/>
  <c r="K28"/>
  <c r="K27" s="1"/>
  <c r="O28"/>
  <c r="O27" s="1"/>
  <c r="Q28"/>
  <c r="V28"/>
  <c r="V27" s="1"/>
  <c r="I33"/>
  <c r="Q33"/>
  <c r="G34"/>
  <c r="G33" s="1"/>
  <c r="I34"/>
  <c r="K34"/>
  <c r="K33" s="1"/>
  <c r="O34"/>
  <c r="O33" s="1"/>
  <c r="Q34"/>
  <c r="V34"/>
  <c r="V33" s="1"/>
  <c r="G36"/>
  <c r="G35" s="1"/>
  <c r="I36"/>
  <c r="I35" s="1"/>
  <c r="K36"/>
  <c r="K35" s="1"/>
  <c r="M36"/>
  <c r="M35" s="1"/>
  <c r="O36"/>
  <c r="O35" s="1"/>
  <c r="Q36"/>
  <c r="Q35" s="1"/>
  <c r="V36"/>
  <c r="V35" s="1"/>
  <c r="G40"/>
  <c r="I40"/>
  <c r="I39" s="1"/>
  <c r="K40"/>
  <c r="M40"/>
  <c r="O40"/>
  <c r="Q40"/>
  <c r="Q39" s="1"/>
  <c r="V40"/>
  <c r="G44"/>
  <c r="G39" s="1"/>
  <c r="I44"/>
  <c r="K44"/>
  <c r="K39" s="1"/>
  <c r="O44"/>
  <c r="O39" s="1"/>
  <c r="Q44"/>
  <c r="V44"/>
  <c r="V39" s="1"/>
  <c r="G48"/>
  <c r="I48"/>
  <c r="K48"/>
  <c r="M48"/>
  <c r="O48"/>
  <c r="Q48"/>
  <c r="V48"/>
  <c r="G52"/>
  <c r="M52" s="1"/>
  <c r="I52"/>
  <c r="K52"/>
  <c r="O52"/>
  <c r="Q52"/>
  <c r="V52"/>
  <c r="AE57"/>
  <c r="AF57"/>
  <c r="G15" i="12"/>
  <c r="G9"/>
  <c r="I9"/>
  <c r="I8" s="1"/>
  <c r="K9"/>
  <c r="M9"/>
  <c r="O9"/>
  <c r="Q9"/>
  <c r="Q8" s="1"/>
  <c r="V9"/>
  <c r="G10"/>
  <c r="M10" s="1"/>
  <c r="I10"/>
  <c r="K10"/>
  <c r="K8" s="1"/>
  <c r="O10"/>
  <c r="O8" s="1"/>
  <c r="Q10"/>
  <c r="V10"/>
  <c r="V8" s="1"/>
  <c r="G12"/>
  <c r="I12"/>
  <c r="I11" s="1"/>
  <c r="K12"/>
  <c r="M12"/>
  <c r="O12"/>
  <c r="Q12"/>
  <c r="Q11" s="1"/>
  <c r="V12"/>
  <c r="G13"/>
  <c r="G11" s="1"/>
  <c r="I13"/>
  <c r="K13"/>
  <c r="K11" s="1"/>
  <c r="O13"/>
  <c r="O11" s="1"/>
  <c r="Q13"/>
  <c r="V13"/>
  <c r="V11" s="1"/>
  <c r="AE15"/>
  <c r="AF15"/>
  <c r="I20" i="1"/>
  <c r="I19"/>
  <c r="I18"/>
  <c r="I17"/>
  <c r="I16"/>
  <c r="I86"/>
  <c r="J85" s="1"/>
  <c r="J61"/>
  <c r="F52"/>
  <c r="G52"/>
  <c r="G25" s="1"/>
  <c r="A25" s="1"/>
  <c r="A26" s="1"/>
  <c r="G26" s="1"/>
  <c r="H51"/>
  <c r="I51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H41"/>
  <c r="I41" s="1"/>
  <c r="H40"/>
  <c r="I40" s="1"/>
  <c r="H39"/>
  <c r="H52" s="1"/>
  <c r="H50" l="1"/>
  <c r="I50" s="1"/>
  <c r="J59"/>
  <c r="J60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G28"/>
  <c r="G23"/>
  <c r="M38" i="19"/>
  <c r="M8"/>
  <c r="G38"/>
  <c r="G8"/>
  <c r="AF79"/>
  <c r="M74"/>
  <c r="M73" s="1"/>
  <c r="M56"/>
  <c r="M55" s="1"/>
  <c r="M42"/>
  <c r="M41" s="1"/>
  <c r="M8" i="18"/>
  <c r="G8"/>
  <c r="AF15"/>
  <c r="AF106" i="17"/>
  <c r="M36"/>
  <c r="M35" s="1"/>
  <c r="M22"/>
  <c r="M20" s="1"/>
  <c r="M10"/>
  <c r="M8" s="1"/>
  <c r="M77" i="16"/>
  <c r="M31"/>
  <c r="M54"/>
  <c r="M23"/>
  <c r="M8"/>
  <c r="G77"/>
  <c r="G54"/>
  <c r="G31"/>
  <c r="G23"/>
  <c r="G8"/>
  <c r="AF108"/>
  <c r="M91"/>
  <c r="M90" s="1"/>
  <c r="M87"/>
  <c r="M86" s="1"/>
  <c r="M29"/>
  <c r="M28" s="1"/>
  <c r="M8" i="15"/>
  <c r="G8"/>
  <c r="M48" i="14"/>
  <c r="M18"/>
  <c r="M8"/>
  <c r="G48"/>
  <c r="G18"/>
  <c r="G8"/>
  <c r="M103"/>
  <c r="M102" s="1"/>
  <c r="M84"/>
  <c r="M83" s="1"/>
  <c r="M59"/>
  <c r="M58" s="1"/>
  <c r="M42"/>
  <c r="M41" s="1"/>
  <c r="M39" i="13"/>
  <c r="M18"/>
  <c r="M11"/>
  <c r="M44"/>
  <c r="G18"/>
  <c r="G11"/>
  <c r="M34"/>
  <c r="M33" s="1"/>
  <c r="M28"/>
  <c r="M27" s="1"/>
  <c r="M8" i="12"/>
  <c r="M11"/>
  <c r="M13"/>
  <c r="G8"/>
  <c r="I39" i="1"/>
  <c r="I52" s="1"/>
  <c r="I21"/>
  <c r="J28"/>
  <c r="J26"/>
  <c r="G38"/>
  <c r="F38"/>
  <c r="J23"/>
  <c r="J24"/>
  <c r="J25"/>
  <c r="J27"/>
  <c r="E24"/>
  <c r="E26"/>
  <c r="J86" l="1"/>
  <c r="A23"/>
  <c r="A24" s="1"/>
  <c r="G24" s="1"/>
  <c r="A27" s="1"/>
  <c r="A29" s="1"/>
  <c r="G29" s="1"/>
  <c r="G27" s="1"/>
  <c r="J50"/>
  <c r="J48"/>
  <c r="J46"/>
  <c r="J44"/>
  <c r="J40"/>
  <c r="J51"/>
  <c r="J49"/>
  <c r="J47"/>
  <c r="J45"/>
  <c r="J43"/>
  <c r="J41"/>
  <c r="J39"/>
  <c r="J5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<sst xmlns="http://schemas.openxmlformats.org/spreadsheetml/2006/main" count="3167" uniqueCount="788">
  <si>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</si>
  <si>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</si>
  <si>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</si>
  <si>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</si>
  <si>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</si>
  <si>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</si>
  <si>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</si>
  <si>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</si>
  <si>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</si>
  <si>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</si>
  <si>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</si>
  <si>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</si>
  <si>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</si>
  <si>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</si>
  <si>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</si>
  <si>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</si>
  <si>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</si>
  <si>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</si>
  <si>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</si>
  <si>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</si>
  <si>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</si>
  <si>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</si>
  <si>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</si>
  <si>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</si>
  <si>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</si>
  <si>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</si>
  <si>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</si>
  <si>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</si>
  <si>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</si>
  <si>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</si>
  <si>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</si>
  <si>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</si>
  <si>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</si>
  <si>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</si>
  <si>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</si>
  <si>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</si>
  <si>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</si>
  <si>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</si>
  <si>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</si>
  <si>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</si>
  <si>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</si>
  <si>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</si>
  <si>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</si>
  <si>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</si>
  <si>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51/2021</t>
  </si>
  <si>
    <t>Oldřichov u Tachova - p.č. 390/11 a 390/5 Rekonstrukce kotelen</t>
  </si>
  <si>
    <t>Plzeňský kraj</t>
  </si>
  <si>
    <t>Škroupova 1760/18</t>
  </si>
  <si>
    <t>Plzeň-Jižní Předměstí</t>
  </si>
  <si>
    <t>30100</t>
  </si>
  <si>
    <t>70890366</t>
  </si>
  <si>
    <t>CZ70890366</t>
  </si>
  <si>
    <t>Stavba</t>
  </si>
  <si>
    <t>Ostatní a vedlejší náklady</t>
  </si>
  <si>
    <t>01</t>
  </si>
  <si>
    <t>Stavební objekt</t>
  </si>
  <si>
    <t>1</t>
  </si>
  <si>
    <t>Malá kotelna</t>
  </si>
  <si>
    <t>Stavební část</t>
  </si>
  <si>
    <t>02</t>
  </si>
  <si>
    <t>Instalace plynu a dopojení topení</t>
  </si>
  <si>
    <t>2</t>
  </si>
  <si>
    <t>Velká kotelna</t>
  </si>
  <si>
    <t>03</t>
  </si>
  <si>
    <t>Plynofikace</t>
  </si>
  <si>
    <t>04</t>
  </si>
  <si>
    <t>05</t>
  </si>
  <si>
    <t>Ústřední vytápění</t>
  </si>
  <si>
    <t>06</t>
  </si>
  <si>
    <t>Vzduchotechnika</t>
  </si>
  <si>
    <t>07</t>
  </si>
  <si>
    <t>Měření a regullace</t>
  </si>
  <si>
    <t>Celkem za stavbu</t>
  </si>
  <si>
    <t>CZK</t>
  </si>
  <si>
    <t>Rekapitulace dílů</t>
  </si>
  <si>
    <t>Typ dílu</t>
  </si>
  <si>
    <t>_2</t>
  </si>
  <si>
    <t>Rozvaděč MR-K</t>
  </si>
  <si>
    <t>3</t>
  </si>
  <si>
    <t>Svislé a kompletní konstrukce</t>
  </si>
  <si>
    <t>4</t>
  </si>
  <si>
    <t>Vodorovné konstrukce</t>
  </si>
  <si>
    <t>61</t>
  </si>
  <si>
    <t>Úpravy povrchů vnitřní</t>
  </si>
  <si>
    <t>64</t>
  </si>
  <si>
    <t>Výplně otvorů</t>
  </si>
  <si>
    <t>8</t>
  </si>
  <si>
    <t>Trubní vedení</t>
  </si>
  <si>
    <t>9</t>
  </si>
  <si>
    <t>Ostatní konstrukce, bourání</t>
  </si>
  <si>
    <t>99</t>
  </si>
  <si>
    <t>Staveništní přesun hmot</t>
  </si>
  <si>
    <t>721</t>
  </si>
  <si>
    <t>Vnitřní kanalizace</t>
  </si>
  <si>
    <t>723</t>
  </si>
  <si>
    <t>Vnitřní plynovod</t>
  </si>
  <si>
    <t>730-1</t>
  </si>
  <si>
    <t>Demontáže ÚT</t>
  </si>
  <si>
    <t>730-2</t>
  </si>
  <si>
    <t>Kaskádové odkouření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</si>
  <si>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</si>
  <si>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</si>
  <si>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</si>
  <si>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</si>
  <si>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</si>
  <si>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</si>
  <si>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</si>
  <si>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</si>
  <si>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</si>
  <si>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</si>
  <si>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</si>
  <si>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</si>
  <si>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784</t>
  </si>
  <si>
    <t>Malby</t>
  </si>
  <si>
    <t>M21-01</t>
  </si>
  <si>
    <t>DEMONTÁŽE</t>
  </si>
  <si>
    <t>M21-02</t>
  </si>
  <si>
    <t>Periferní přístroje pro rozvaděč MR-K</t>
  </si>
  <si>
    <t>M21-03</t>
  </si>
  <si>
    <t>Kabeláž</t>
  </si>
  <si>
    <t>M21-04</t>
  </si>
  <si>
    <t>Ostatní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</si>
  <si>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</si>
  <si>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</si>
  <si>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</si>
  <si>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</si>
  <si>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</si>
  <si>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</si>
  <si>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</si>
  <si>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</si>
  <si>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</si>
  <si>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</si>
  <si>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OVN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</si>
  <si>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</si>
  <si>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</si>
  <si>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</si>
  <si>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</si>
  <si>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</si>
  <si>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</si>
  <si>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</si>
  <si>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</si>
  <si>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</si>
  <si>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</si>
  <si>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</si>
  <si>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</si>
  <si>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</si>
  <si>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</si>
  <si>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</si>
  <si>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</si>
  <si>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</si>
  <si>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</si>
  <si>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</si>
  <si>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</si>
  <si>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</si>
  <si>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</si>
  <si>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</si>
  <si>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</si>
  <si>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</si>
  <si>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</si>
  <si>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</si>
  <si>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</si>
  <si>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</si>
  <si>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21/ II</t>
  </si>
  <si>
    <t>Indiv</t>
  </si>
  <si>
    <t>VRN</t>
  </si>
  <si>
    <t>POL99_2</t>
  </si>
  <si>
    <t>005121 R</t>
  </si>
  <si>
    <t>Zařízení staveniště</t>
  </si>
  <si>
    <t>005241010R</t>
  </si>
  <si>
    <t xml:space="preserve">Dokumentace skutečného provedení </t>
  </si>
  <si>
    <t>004111021R</t>
  </si>
  <si>
    <t>Výrobní dokumentace</t>
  </si>
  <si>
    <t>Vlastní</t>
  </si>
  <si>
    <t>SUM</t>
  </si>
  <si>
    <t>END</t>
  </si>
  <si>
    <t>Položkový soupis prací a dodávek</t>
  </si>
  <si>
    <t>310236251RT1</t>
  </si>
  <si>
    <t>Zazdívka otvorů o ploše přes 0,0225 m2 do 0,09 m2 ve zdivu nadzákladovém cihlami pálenými o tloušťce zdi přes 300 do 450 mm</t>
  </si>
  <si>
    <t>kus</t>
  </si>
  <si>
    <t>801-4</t>
  </si>
  <si>
    <t>Práce</t>
  </si>
  <si>
    <t>POL1_</t>
  </si>
  <si>
    <t>včetně pomocného pracovního lešení</t>
  </si>
  <si>
    <t>SPI</t>
  </si>
  <si>
    <t>611421131RT2</t>
  </si>
  <si>
    <t>Oprava vnitřních vápenných omítek stropů železobetonových rovných tvárnicových a kleneb v množství opravované plochy_x000D_
 v množství opravované plochy do 5 %, štukových</t>
  </si>
  <si>
    <t>m2</t>
  </si>
  <si>
    <t>2,515*4,805</t>
  </si>
  <si>
    <t>VV</t>
  </si>
  <si>
    <t>612421211R00</t>
  </si>
  <si>
    <t>Oprava vnitřních vápenných omítek stěn v množství opravované plochy přes 5 do 10 %, hrubých</t>
  </si>
  <si>
    <t>(2,515+4,805)*2*2,85</t>
  </si>
  <si>
    <t>612474410R00</t>
  </si>
  <si>
    <t>Omítka vnitřní stěn ze suché směsi tenkovrstvá (stěrka, štuk),  , vápenná, na monolitický beton, ruční zpracování</t>
  </si>
  <si>
    <t>801-1</t>
  </si>
  <si>
    <t>kompletní souvrství</t>
  </si>
  <si>
    <t>971033351R00</t>
  </si>
  <si>
    <t>Vybourání otvorů ve zdivu cihelném z jakýchkoliv cihel pálených_x000D_
 na jakoukoliv maltu vápenou nebo vápenocementovou, plochy do 0,09 m2, tloušťky do 450 mm</t>
  </si>
  <si>
    <t>801-3</t>
  </si>
  <si>
    <t>základovém nebo nadzákladovém,</t>
  </si>
  <si>
    <t>978011111R00</t>
  </si>
  <si>
    <t>Otlučení omítek vápenných nebo vápenocementových vnitřních s vyškrabáním spár, s očištěním zdiva stropů, v rozsahu do 5 %</t>
  </si>
  <si>
    <t>978013121R00</t>
  </si>
  <si>
    <t>Otlučení omítek vápenných nebo vápenocementových vnitřních s vyškrabáním spár, s očištěním zdiva stěn, v rozsahu do 10 %</t>
  </si>
  <si>
    <t>952901221 R00</t>
  </si>
  <si>
    <t>Vyčištění průmyslových budov a objektů výrobních</t>
  </si>
  <si>
    <t>2,515+4,805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</si>
  <si>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</si>
  <si>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</si>
  <si>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</si>
  <si>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</si>
  <si>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</si>
  <si>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</si>
  <si>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</si>
  <si>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1,2,3,4,5,8, : </t>
  </si>
  <si>
    <t>Součet: : 0,78308</t>
  </si>
  <si>
    <t>7211</t>
  </si>
  <si>
    <t>Odvod kondenzátu z kotlů do kanalizace, včetně bourání a zadělání</t>
  </si>
  <si>
    <t>ks</t>
  </si>
  <si>
    <t>784450030RA0</t>
  </si>
  <si>
    <t>Malby z malířských směsí disperzní, penetrace jednonásobná, malba dvojnásobná, bílá</t>
  </si>
  <si>
    <t>AP-PSV</t>
  </si>
  <si>
    <t>Agregovaná položka</t>
  </si>
  <si>
    <t>POL2_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</si>
  <si>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</si>
  <si>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</si>
  <si>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</si>
  <si>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</si>
  <si>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</si>
  <si>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5,6,7, : </t>
  </si>
  <si>
    <t>Součet: : 0,33907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</si>
  <si>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</si>
  <si>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</si>
  <si>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</si>
  <si>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</si>
  <si>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9790822</t>
  </si>
  <si>
    <t>Odvoz suti na skládku včetně poplatku za skládu dle zákona o odpadech</t>
  </si>
  <si>
    <t>314841101 RA0</t>
  </si>
  <si>
    <t>Komín třísložkový s izolací DN 80/160 mm pro výšku 4 m</t>
  </si>
  <si>
    <t>RTS 21/ I</t>
  </si>
  <si>
    <t>3149</t>
  </si>
  <si>
    <t>Nasávání vzduchu potrubím DN 80 D+M</t>
  </si>
  <si>
    <t>m</t>
  </si>
  <si>
    <t>314841121 RA0</t>
  </si>
  <si>
    <t>Příplatek za 0,95 m komína</t>
  </si>
  <si>
    <t xml:space="preserve">1, : </t>
  </si>
  <si>
    <t>Součet: : 0,06710</t>
  </si>
  <si>
    <t>723150366R00</t>
  </si>
  <si>
    <t>Potrubí ocel. černé svařované - chráničky D 44,5 mm, s 2,6 mm</t>
  </si>
  <si>
    <t>800-721</t>
  </si>
  <si>
    <t>723160204R00</t>
  </si>
  <si>
    <t>Přípojky k plynoměrům G 1", bez ochozu</t>
  </si>
  <si>
    <t>soubor</t>
  </si>
  <si>
    <t>včetně uzavíracích armatur, tvarovek, upevňovacího a těsnícího materiálu,</t>
  </si>
  <si>
    <t>723160334R00</t>
  </si>
  <si>
    <t>Rozpěrka přípojky plynoměru G 1"</t>
  </si>
  <si>
    <t>723163106R00</t>
  </si>
  <si>
    <t>Potrubí z měděných trubek měděné potrubí, D 35 mm, s 1,5 mm, pájení pomocí kapilárních pájecích tvarovek</t>
  </si>
  <si>
    <t>včetně tvarovek, bez zednických výpomocí,</t>
  </si>
  <si>
    <t>0,8+0,9+13,3+1,3+0,5</t>
  </si>
  <si>
    <t>723185115R00</t>
  </si>
  <si>
    <t xml:space="preserve">Potrubí ohebné vlnovcové  nerezové, DN 25, spojované šroubením se svěracím kroužkem </t>
  </si>
  <si>
    <t>723190253R00</t>
  </si>
  <si>
    <t>Vyvedení a upevnění plynovodních výpustek nástěnka na, DN 25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</si>
  <si>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</si>
  <si>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</si>
  <si>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</si>
  <si>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</si>
  <si>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</si>
  <si>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</si>
  <si>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723234221RM5</t>
  </si>
  <si>
    <t>Regulátor tlaku plynu domovní, dvoustupňová regulace, tlak vstupní min 0,500 bar, tlak vstupní max 4,00 bar, tlak výstupní max 0,002 bar, průtok 6 m3/hod,  , včetně dodávky materiálu</t>
  </si>
  <si>
    <t>723237215R00</t>
  </si>
  <si>
    <t>Kohout kulový  , mosazný, závit vnitřní-vnitřní, DN 25, PN 5, včetně dodávky materiálu</t>
  </si>
  <si>
    <t>723261912 R00</t>
  </si>
  <si>
    <t>Montáž plynoměrů PS-2, PS-6, dodávka plynárny</t>
  </si>
  <si>
    <t>905     R01</t>
  </si>
  <si>
    <t>Hzs-revize provoz.souboru a st.obj., Revize plynu</t>
  </si>
  <si>
    <t>h</t>
  </si>
  <si>
    <t>HZS</t>
  </si>
  <si>
    <t>POL10_</t>
  </si>
  <si>
    <t>998723101R00</t>
  </si>
  <si>
    <t>Přesun hmot pro vnitřní plynovod v objektech výšky do 6 m</t>
  </si>
  <si>
    <t>vodorovně do 50 m</t>
  </si>
  <si>
    <t xml:space="preserve">5,6,7,8,9,14,15,16, : </t>
  </si>
  <si>
    <t>Součet: : 0,04190</t>
  </si>
  <si>
    <t>731200826R00</t>
  </si>
  <si>
    <t>Demontáž kotlů ocelových na kapalná a plynná paliva o výkonu přes 40 do 60 kW</t>
  </si>
  <si>
    <t>800-731</t>
  </si>
  <si>
    <t>731249312R00</t>
  </si>
  <si>
    <t>Montáž ocelových kotlů do 50 kW (100 kW) závěsných turbo bez TUV, odkouření</t>
  </si>
  <si>
    <t>904      R02</t>
  </si>
  <si>
    <t>Hzs-zkousky v ramci montaz.praci, Topná zkouška</t>
  </si>
  <si>
    <t>Prav.M</t>
  </si>
  <si>
    <t>900       RT1</t>
  </si>
  <si>
    <t>HZS, demontáž stávajícího zařízení kotely</t>
  </si>
  <si>
    <t>904     R01</t>
  </si>
  <si>
    <t>Hzs-zkousky v ramci montaz.praci, montáž regulace, uvedení kotle do provozu</t>
  </si>
  <si>
    <t>4841</t>
  </si>
  <si>
    <t>Plynový kotel závěsný kondenzační 8,7-48,0 kW včetně ekvitermní regulace,prostorového termostatu a, venkovního čidla</t>
  </si>
  <si>
    <t>Specifikace</t>
  </si>
  <si>
    <t>POL3_</t>
  </si>
  <si>
    <t>732331516R00</t>
  </si>
  <si>
    <t>Nádoby expanzní tlakové Nádoby expanzní tlakové s membránou obsah 80 l</t>
  </si>
  <si>
    <t>732421312R00</t>
  </si>
  <si>
    <t>Čerpadla teplovodní oběhová mokroběžná, DN 25, dopravní výška 4 m</t>
  </si>
  <si>
    <t>732421323R00</t>
  </si>
  <si>
    <t>Čerpadla teplovodní oběhová mokroběžná, DN 32, dopravní výška 6 m</t>
  </si>
  <si>
    <t>RTS 17/ I</t>
  </si>
  <si>
    <t>732341</t>
  </si>
  <si>
    <t>Obslužná armatura expanzomatu 3/4 °°</t>
  </si>
  <si>
    <t>732343</t>
  </si>
  <si>
    <t>Termohydraulická výhyba WH 40 s izolací D+M, D+M</t>
  </si>
  <si>
    <t>998732101R00</t>
  </si>
  <si>
    <t>Přesun hmot pro strojovny v objektech výšky do 6 m</t>
  </si>
  <si>
    <t xml:space="preserve">25,26,27, : </t>
  </si>
  <si>
    <t>Součet: : 0,02566</t>
  </si>
  <si>
    <t>722182001RT1</t>
  </si>
  <si>
    <t>Montáž tepelné izolace potrubí samolepicí spoj nebo rychlouzávěr, do DN 25</t>
  </si>
  <si>
    <t>722182004RT1</t>
  </si>
  <si>
    <t>Montáž tepelné izolace potrubí samolepicí spoj nebo rychlouzávěr, přes DN 25 do DN 40</t>
  </si>
  <si>
    <t>733163104R00</t>
  </si>
  <si>
    <t>Potrubí z měděných trubek měděné potrubí, D 22 mm, s 1,0 mm, pájení pomocí kapilárních pájecích tvarovek</t>
  </si>
  <si>
    <t>včetně tvarovek, bez zednických výpomocí</t>
  </si>
  <si>
    <t>733163105R00</t>
  </si>
  <si>
    <t>Potrubí z měděných trubek měděné potrubí, D 28 mm, s 1,5 mm, pájení pomocí kapilárních pájecích tvarovek</t>
  </si>
  <si>
    <t>733163106R00</t>
  </si>
  <si>
    <t>733163107R00</t>
  </si>
  <si>
    <t>Potrubí z měděných trubek měděné potrubí, D 42 mm, s 1,5 mm, pájení pomocí kapilárních pájecích tvarovek</t>
  </si>
  <si>
    <t>733190106R00</t>
  </si>
  <si>
    <t>Tlakové zkoušky potrubí ocelových závitových, plastových, měděných do DN 32</t>
  </si>
  <si>
    <t>733190107R00</t>
  </si>
  <si>
    <t>Tlakové zkoušky potrubí ocelových závitových, plastových, měděných přes DN 32 do DN 40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</si>
  <si>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</si>
  <si>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</si>
  <si>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SPCM</t>
  </si>
  <si>
    <t>3,0*1,015</t>
  </si>
  <si>
    <t>631433302R</t>
  </si>
  <si>
    <t>pouzdro potrubní minerální vlákno; povrchová úprava Al fólie; vnitřní průměr 28,0 mm; tl. izolace 40,0 mm; provozní teplota  do 200 °C; tepelná vodivost (10°C) 0,0330 W/mK; tepelná vodivost (40°C) 0,037 W/mK; tepelná vodivost (50°C) 0,039 W/mK</t>
  </si>
  <si>
    <t>10,0*1,015</t>
  </si>
  <si>
    <t>631433303R</t>
  </si>
  <si>
    <t>pouzdro potrubní minerální vlákno; povrchová úprava Al fólie; vnitřní průměr 35,0 mm; tl. izolace 40,0 mm; provozní teplota  do 200 °C; tepelná vodivost (10°C) 0,0330 W/mK; tepelná vodivost (40°C) 0,037 W/mK; tepelná vodivost (50°C) 0,039 W/mK</t>
  </si>
  <si>
    <t>8,0*1,015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</si>
  <si>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</si>
  <si>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</si>
  <si>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998733101R00</t>
  </si>
  <si>
    <t>Přesun hmot pro rozvody potrubí v objektech výšky do 6 m</t>
  </si>
  <si>
    <t xml:space="preserve">33,34,35,36,39,40,41,42, : </t>
  </si>
  <si>
    <t>Součet: : 0,07742</t>
  </si>
  <si>
    <t>734224811R00</t>
  </si>
  <si>
    <t>Ventil vyvažovací (regulační), s měřícími ventilky, přímý, mosazný, DN 15,  , PN 10, vnitřní-vnitřní, včetně dodávky materiálu</t>
  </si>
  <si>
    <t>734224812R00</t>
  </si>
  <si>
    <t>Ventil vyvažovací (regulační), s měřícími ventilky, přímý, mosazný, DN 20,  , PN 10,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</si>
  <si>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</si>
  <si>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</si>
  <si>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</si>
  <si>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</si>
  <si>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</si>
  <si>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</si>
  <si>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</si>
  <si>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</si>
  <si>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</si>
  <si>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</si>
  <si>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734295321R00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</si>
  <si>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</si>
  <si>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</si>
  <si>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</si>
  <si>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</si>
  <si>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</si>
  <si>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734411121R00</t>
  </si>
  <si>
    <t>Teploměr s ochranným pouzdrem rohový, typ 160/A, včetně dodávky materiálu</t>
  </si>
  <si>
    <t>734421160R00</t>
  </si>
  <si>
    <t>Tlakoměr deformační 0-10 MPa č. 03322, D 100, včetně dodávky materiálu</t>
  </si>
  <si>
    <t>734295131 R00</t>
  </si>
  <si>
    <t>Ventil směšovací třícestný DN 32 + servopohon</t>
  </si>
  <si>
    <t>734023 R</t>
  </si>
  <si>
    <t>Magnetický odlučovač kalu s magnetem DN 40 včetně izolace, D+M</t>
  </si>
  <si>
    <t>998734101R00</t>
  </si>
  <si>
    <t>Přesun hmot pro armatury v objektech výšky do 6 m</t>
  </si>
  <si>
    <t xml:space="preserve">44,45,46,47,48,49,50,51,52,53,54,55,56, : </t>
  </si>
  <si>
    <t>Součet: : 0,02109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</si>
  <si>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</si>
  <si>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</si>
  <si>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</si>
  <si>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</si>
  <si>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>Pol__0098</t>
  </si>
  <si>
    <t>plynový pilíř, min. rozměry viz výkres</t>
  </si>
  <si>
    <t>POL1_1</t>
  </si>
  <si>
    <t>Pol__0099</t>
  </si>
  <si>
    <t>skříňka větratelná, uzamykatelná na fasádě objektu</t>
  </si>
  <si>
    <t>Pol__0101</t>
  </si>
  <si>
    <t>tlakoměr 0-500kPa vč. smyčky</t>
  </si>
  <si>
    <t>Pol__0102</t>
  </si>
  <si>
    <t>stonkový teploměr</t>
  </si>
  <si>
    <t>Pol__0105</t>
  </si>
  <si>
    <t>jímka s vnitřním závitem M20x1,5</t>
  </si>
  <si>
    <t>Pol__0106</t>
  </si>
  <si>
    <t>kulový uzávěr 1/2"</t>
  </si>
  <si>
    <t>Pol__0107</t>
  </si>
  <si>
    <t>kulový uzávěr 5/4"</t>
  </si>
  <si>
    <t>Pol__0108</t>
  </si>
  <si>
    <t>kulový uzávěr 6/4"</t>
  </si>
  <si>
    <t>Pol__0109</t>
  </si>
  <si>
    <t>kulový uzávěr DN65</t>
  </si>
  <si>
    <t>Pol__0111</t>
  </si>
  <si>
    <t>PVC potrubí DN75</t>
  </si>
  <si>
    <t>Pol__0112</t>
  </si>
  <si>
    <t>výkopy pro potrubí vedené v zeleni</t>
  </si>
  <si>
    <t>m3</t>
  </si>
  <si>
    <t>Pol__0113</t>
  </si>
  <si>
    <t>výkopy pro potrubí vedené v komunikaci</t>
  </si>
  <si>
    <t>Pol__0114</t>
  </si>
  <si>
    <t>podsyp, obsyp potrubí pískem</t>
  </si>
  <si>
    <t>Pol__0115</t>
  </si>
  <si>
    <t>zásypy, uvedení do původního stavu</t>
  </si>
  <si>
    <t>Pol__0116</t>
  </si>
  <si>
    <t>odvoz zbylé zeminy na skládku</t>
  </si>
  <si>
    <t>Pol__0117</t>
  </si>
  <si>
    <t>navařovací PE koleno d40</t>
  </si>
  <si>
    <t>Pol__0118</t>
  </si>
  <si>
    <t>signalizační vodič</t>
  </si>
  <si>
    <t>Pol__0119</t>
  </si>
  <si>
    <t>signální fólie</t>
  </si>
  <si>
    <t>Pol__0120</t>
  </si>
  <si>
    <t>PE robust super pipe d40mm</t>
  </si>
  <si>
    <t>Pol__0121</t>
  </si>
  <si>
    <t>ocel.potrubí DN32 s asfaltovou izolací</t>
  </si>
  <si>
    <t>Pol__0122</t>
  </si>
  <si>
    <t>ocel.potrubí DN15</t>
  </si>
  <si>
    <t>Pol__0123</t>
  </si>
  <si>
    <t>ocel.potrubí DN20</t>
  </si>
  <si>
    <t>Pol__0124</t>
  </si>
  <si>
    <t>ocel.potrubí DN40</t>
  </si>
  <si>
    <t>Pol__0125</t>
  </si>
  <si>
    <t>ocel.potrubí DN65</t>
  </si>
  <si>
    <t>Pol__0126</t>
  </si>
  <si>
    <t>ocel.potrubí DN150</t>
  </si>
  <si>
    <t>Pol__0127</t>
  </si>
  <si>
    <t>1x základní, 2x vrchní nátěr potrubí do DN150</t>
  </si>
  <si>
    <t>Pol__0128</t>
  </si>
  <si>
    <t>regulátor tlaku plynu max.42m3/h, (regulace tlaku z 300kPa na 5kPa)</t>
  </si>
  <si>
    <t>Pol__0129</t>
  </si>
  <si>
    <t>bezpeč.uzávěr plynu DN65 Ex, NTL, 230V (napojeno na zabezpečení kotelny-PD MaR)</t>
  </si>
  <si>
    <t>Pol__0131</t>
  </si>
  <si>
    <t>zemní přechodka ocel/plast 5/4"</t>
  </si>
  <si>
    <t>Pol__0132</t>
  </si>
  <si>
    <t>montážní a těsnící materiál</t>
  </si>
  <si>
    <t>kg</t>
  </si>
  <si>
    <t>Pol__0133</t>
  </si>
  <si>
    <t>pomocné ocel.kce</t>
  </si>
  <si>
    <t>Pol__0134</t>
  </si>
  <si>
    <t>doprava a přesun hmot</t>
  </si>
  <si>
    <t>Pol__0135</t>
  </si>
  <si>
    <t>tlakové zkoušky do DN150</t>
  </si>
  <si>
    <t>Pol__0136</t>
  </si>
  <si>
    <t>revize plynu</t>
  </si>
  <si>
    <t>Pol__0138</t>
  </si>
  <si>
    <t>vytýčení nové trasy plynovodu</t>
  </si>
  <si>
    <t>Pol__0100</t>
  </si>
  <si>
    <t>plynový filtr DN40</t>
  </si>
  <si>
    <t>POL3_0</t>
  </si>
  <si>
    <t>Pol__0110</t>
  </si>
  <si>
    <t>zátka + návarek 1/2"</t>
  </si>
  <si>
    <t>Pol__0130</t>
  </si>
  <si>
    <t>tlakoměr 0-10kPa vč. smyčky</t>
  </si>
  <si>
    <t>310237251RT1</t>
  </si>
  <si>
    <t>Zazdívka otvorů o ploše přes 0,09 m2 do 0,25 m2 ve zdivu nadzákladovém cihlami pálenými o tloušťce zdi přes 300 do 450 mm</t>
  </si>
  <si>
    <t>317234410R00</t>
  </si>
  <si>
    <t>Vyzdívka mezi nosníky cementovou</t>
  </si>
  <si>
    <t>jakýmikoliv cihlami pálenými na jakoukoliv maltu,</t>
  </si>
  <si>
    <t>0,7*0,45*0,15*2</t>
  </si>
  <si>
    <t>346244381RT2</t>
  </si>
  <si>
    <t>Plentování ocelových nosníků jednostranné výšky do 200 mm</t>
  </si>
  <si>
    <t>jakýmikoliv cihlami,</t>
  </si>
  <si>
    <t>0,7*0,08*2*2</t>
  </si>
  <si>
    <t>317941121 RT2</t>
  </si>
  <si>
    <t>Osazení ocelových válcovaných nosníků do č.12, včetně dodávky profilu I č.8</t>
  </si>
  <si>
    <t>0,7*3*0,00595*2</t>
  </si>
  <si>
    <t>413232211RT2</t>
  </si>
  <si>
    <t>Zazdívka zhlaví jakýmikoliv cihlami pálenými válcovaných nosníků výšky do 150 mm</t>
  </si>
  <si>
    <t>včetně lešení : 8,05*5,5</t>
  </si>
  <si>
    <t>612421231RT2</t>
  </si>
  <si>
    <t>Oprava vnitřních vápenných omítek stěn v množství opravované plochy přes 5 do 10 %,  štukových</t>
  </si>
  <si>
    <t>(8,05+5,5)*2*4,9</t>
  </si>
  <si>
    <t>642201011RAA</t>
  </si>
  <si>
    <t>Výměna dveří 1kř, zárubeň, oprava ostění, práh, bez změny velikosti otvoru</t>
  </si>
  <si>
    <t>AP-HSV</t>
  </si>
  <si>
    <t>55341454.AR</t>
  </si>
  <si>
    <t>dveře speciální protipožární; vnitřní; š = 900 mm; h = 1 970,0 mm; kovové; EI 30 min</t>
  </si>
  <si>
    <t>971033451R00</t>
  </si>
  <si>
    <t>Vybourání otvorů ve zdivu cihelném z jakýchkoliv cihel pálených_x000D_
 na jakoukoliv maltu vápenou nebo vápenocementovou, plochy do 0,25 m2, tloušťky do 450 mm</t>
  </si>
  <si>
    <t>974031664R00</t>
  </si>
  <si>
    <t>Vysekání rýh v jakémkoliv zdivu cihelném pro vtahování nosníků do zdí, před vybouráním otvorů_x000D_
 do hloubky 150 mm, při výšce nosníku do 150 mm</t>
  </si>
  <si>
    <t>větrání : 0,7*3*2</t>
  </si>
  <si>
    <t>8,05*5,5</t>
  </si>
  <si>
    <t>964061321 R00</t>
  </si>
  <si>
    <t>Uvolnění zhlaví I profilu, zeď cihel. průřezu 0,03 m2</t>
  </si>
  <si>
    <t xml:space="preserve">1,2,3,4,5,6,7,8,9,10,11,12,16,17, : </t>
  </si>
  <si>
    <t>Součet: : 1,46766</t>
  </si>
  <si>
    <t>767510111R00</t>
  </si>
  <si>
    <t>Montáž kanálových krytů osazení krytů</t>
  </si>
  <si>
    <t>800-767</t>
  </si>
  <si>
    <t>plech slza 4 mm : 5,5*2,55*7850*0,004</t>
  </si>
  <si>
    <t>767649191R00</t>
  </si>
  <si>
    <t>Montáž dveří montáž doplňků dveří samozavírače hydraulického</t>
  </si>
  <si>
    <t>767990010RAF</t>
  </si>
  <si>
    <t>Ostatní atypické kovové prvky Atypické ocelové konstrukce, 250 - 500 kg/kus</t>
  </si>
  <si>
    <t>I č. 140 : 3,0*4*14,4</t>
  </si>
  <si>
    <t>I č. 120 : 2,35*4*11,15</t>
  </si>
  <si>
    <t>I.č. 100 : 2,35*5*8,32</t>
  </si>
  <si>
    <t>trubka 60/5 : 3,2*4*3,14*0,06*0,005*7850</t>
  </si>
  <si>
    <t>767900090 RAD</t>
  </si>
  <si>
    <t>Demontáž atypických ocelových konstrukcí, s odvozem do sběrny</t>
  </si>
  <si>
    <t>13640715R</t>
  </si>
  <si>
    <t>plech ocelový válcovaný za tepla S235JRG; povrch lístkový; tl.  4,00 mm</t>
  </si>
  <si>
    <t>0,440385*1,08</t>
  </si>
  <si>
    <t>54917045R</t>
  </si>
  <si>
    <t>zavírač dveří hydraulický hmotnost dveří 42 až 70 kg; š. dveří 1 050 mm; stříbrný</t>
  </si>
  <si>
    <t>998767101R00</t>
  </si>
  <si>
    <t>Přesun hmot pro kovové stavební doplňk. konstrukce v objektech výšky do 6 m</t>
  </si>
  <si>
    <t>50 m vodorovně</t>
  </si>
  <si>
    <t xml:space="preserve">20,21,22,24,25, : </t>
  </si>
  <si>
    <t>Součet: : 0,99833</t>
  </si>
  <si>
    <t>783222100R00</t>
  </si>
  <si>
    <t xml:space="preserve">Nátěry kov.stavebních doplňk.konstrukcí syntetické dvojnásobné,  </t>
  </si>
  <si>
    <t>0,47002216*32,0</t>
  </si>
  <si>
    <t>5,5*2,55*2</t>
  </si>
  <si>
    <t>zárubeň : (1,97*2+0,9)*0,21</t>
  </si>
  <si>
    <t>dveře : 1,0*2,02*2</t>
  </si>
  <si>
    <t>783226100R00</t>
  </si>
  <si>
    <t xml:space="preserve">Nátěry kov.stavebních doplňk.konstrukcí syntetické základní,  </t>
  </si>
  <si>
    <t xml:space="preserve">9,11,12,13,14,15,17, : </t>
  </si>
  <si>
    <t>Součet: : 1,58271</t>
  </si>
  <si>
    <t>0001</t>
  </si>
  <si>
    <t>Demontáž kotlů s rozebráním a odvozem do sběrny</t>
  </si>
  <si>
    <t>Pol__0001</t>
  </si>
  <si>
    <t>demtž.odkouření kotlů v interiéru kotelny vč. ventilátorů (cca 12m odkouření d150mm, spalinový, ventilátor, sběrače popílku)</t>
  </si>
  <si>
    <t>Pol__0002</t>
  </si>
  <si>
    <t>demtž.odkouření kotlů v exteriéru (cca 2m odkouření d400mm)</t>
  </si>
  <si>
    <t>Pol__0003</t>
  </si>
  <si>
    <t>demtž. Exp.nádoby 800l</t>
  </si>
  <si>
    <t>Pol__0004</t>
  </si>
  <si>
    <t>demtž.hydraulické výhybky</t>
  </si>
  <si>
    <t>Pol__0005</t>
  </si>
  <si>
    <t>demtž.čerpadla do DN40</t>
  </si>
  <si>
    <t>Pol__0006</t>
  </si>
  <si>
    <t>demtž.rozdělovače topných okruhů</t>
  </si>
  <si>
    <t>Pol__0007</t>
  </si>
  <si>
    <t>demtž.armatur přírub.armatur do DN150</t>
  </si>
  <si>
    <t>Pol__0008</t>
  </si>
  <si>
    <t>demtž.potrubí do DN150, vč.izolace</t>
  </si>
  <si>
    <t>Pol__0009</t>
  </si>
  <si>
    <t>demtž.ventilátoru vč. potrubí a žaluzie</t>
  </si>
  <si>
    <t>Pol__0010</t>
  </si>
  <si>
    <t>ekologické likvidace zdemontovaného materiálu</t>
  </si>
  <si>
    <t>soub.</t>
  </si>
  <si>
    <t>Pol__0018</t>
  </si>
  <si>
    <t>Koleno 90° s čistícím otvorem včetně těsnění-neizolované</t>
  </si>
  <si>
    <t>Pol__0019</t>
  </si>
  <si>
    <t>Prodloužení 1000 mm-neizolované</t>
  </si>
  <si>
    <t>Pol__0020</t>
  </si>
  <si>
    <t>Prodloužení 200 mm s vert. a horiz. odvodemkond. - neizolované</t>
  </si>
  <si>
    <t>Pol__0021</t>
  </si>
  <si>
    <t>Upevňovací spojka</t>
  </si>
  <si>
    <t>Pol__0022</t>
  </si>
  <si>
    <t>Přechodka neiz. - iz. Odkouření</t>
  </si>
  <si>
    <t>Pol__0023</t>
  </si>
  <si>
    <t>Čistící prvek</t>
  </si>
  <si>
    <t>Pol__0024</t>
  </si>
  <si>
    <t>Prodloužení 1000 mm</t>
  </si>
  <si>
    <t>Pol__0025</t>
  </si>
  <si>
    <t>Koleno 87° s podpěrou</t>
  </si>
  <si>
    <t>Pol__0026</t>
  </si>
  <si>
    <t>Límec / Rozeta</t>
  </si>
  <si>
    <t>Pol__0027</t>
  </si>
  <si>
    <t>Uzávěr vedení (T200 / P1)</t>
  </si>
  <si>
    <t>Pol__0028</t>
  </si>
  <si>
    <t>Pol__0029</t>
  </si>
  <si>
    <t>Vnitřní těsnění do 120°</t>
  </si>
  <si>
    <t>Pol__0030</t>
  </si>
  <si>
    <t>Distanční objímka</t>
  </si>
  <si>
    <t>Pol__0031</t>
  </si>
  <si>
    <t>Pol__0011</t>
  </si>
  <si>
    <t>stacionární plynový kondenzační dvojkotel (2x192kW), celk.výkon 38-382kW při 50/30°C, (zapojení bez, kotlového čerpadla), uzavírací klapky se servopohonem před kotli, jm.příkon na zemní plyn 35-358kW,</t>
  </si>
  <si>
    <t>POL1_7</t>
  </si>
  <si>
    <t>min.průtokové množství topné vody 0kg/h, nerezový materiál výměníku přicházející do styku s topnou vodou max.hmotnost (bez vody a opláštění) 2x490kg, min.	účinnost kotle při 80/60°C, plný výkon 98,5% (vztaženo k účinnosti), NOx emisní třída (dle EN 15502) min. 6, objem vody v kotli max. 2x276l, (230V, 50Hz, 302W), ekvitermní kaskádová regulace (řízení kotlů-klapek před kotli, 3x směšovaný okruh, 1x okruh ohřevu TV), spalinová kaskáda d250mm</t>
  </si>
  <si>
    <t>POP</t>
  </si>
  <si>
    <t>Pol__0012</t>
  </si>
  <si>
    <t>uvedení kotlů do provozu</t>
  </si>
  <si>
    <t>Pol__0013</t>
  </si>
  <si>
    <t>Plynový filtr R 1 1/2</t>
  </si>
  <si>
    <t>Pol__0014</t>
  </si>
  <si>
    <t>Kompenzátor připojení plynu</t>
  </si>
  <si>
    <t>Pol__0015</t>
  </si>
  <si>
    <t>Pojistná sestava DN25-1 izolovaná (pojistný ventil 1"x5/4"-300kPa)</t>
  </si>
  <si>
    <t>Pol__0016</t>
  </si>
  <si>
    <t>Hydraulická propojovací sada (společné potrubí DN100)</t>
  </si>
  <si>
    <t>Pol__0017</t>
  </si>
  <si>
    <t>neutralizační box</t>
  </si>
  <si>
    <t>Pol__0032</t>
  </si>
  <si>
    <t>nerez.zaplechování okolo vedení nového odkouření při vstupu do stávajícího komína</t>
  </si>
  <si>
    <t>Pol__0033</t>
  </si>
  <si>
    <t>čerpadlový exp. automat (aut.doplňování vody do topného systému, odplyňování soustavy)</t>
  </si>
  <si>
    <t>Pol__0034</t>
  </si>
  <si>
    <t>uvedení exp.automatu do provozu</t>
  </si>
  <si>
    <t>Pol__0035</t>
  </si>
  <si>
    <t>propojení čerpadlové jednotky se základní nádobou</t>
  </si>
  <si>
    <t>Pol__0036</t>
  </si>
  <si>
    <t>tlaková nádoba 35l</t>
  </si>
  <si>
    <t>Pol__0037</t>
  </si>
  <si>
    <t>tlaková nádoba 50l</t>
  </si>
  <si>
    <t>Pol__0038</t>
  </si>
  <si>
    <t>tlaková hlavní nádoba 400l vč.izolace</t>
  </si>
  <si>
    <t>Pol__0039</t>
  </si>
  <si>
    <t>uzávěr k exp.nádobě 3/4"</t>
  </si>
  <si>
    <t>Pol__0041</t>
  </si>
  <si>
    <t>dvoukartušová úpravna vody s náplní - tvrdost</t>
  </si>
  <si>
    <t>Pol__0042</t>
  </si>
  <si>
    <t>elektronický vodoměr</t>
  </si>
  <si>
    <t>Pol__0043</t>
  </si>
  <si>
    <t>sada na měření tvrdosti vody</t>
  </si>
  <si>
    <t>Pol__0044</t>
  </si>
  <si>
    <t>rozdělovač topných okruhů vč. izolace a podstavce (viz PD)</t>
  </si>
  <si>
    <t>Pol__0045</t>
  </si>
  <si>
    <t>magnetický odlučovač nečistot DN100, přírub., magnet</t>
  </si>
  <si>
    <t>Pol__0046</t>
  </si>
  <si>
    <t>Pol__0047</t>
  </si>
  <si>
    <t>kulový uzávěr 3/4</t>
  </si>
  <si>
    <t>Pol__0048</t>
  </si>
  <si>
    <t>Pol__0049</t>
  </si>
  <si>
    <t>Pol__0051</t>
  </si>
  <si>
    <t>filtr 3/4"</t>
  </si>
  <si>
    <t>Pol__0052</t>
  </si>
  <si>
    <t>filtr 5/4"</t>
  </si>
  <si>
    <t>Pol__0053</t>
  </si>
  <si>
    <t>filtr 6/4"</t>
  </si>
  <si>
    <t>Pol__0054</t>
  </si>
  <si>
    <t>filtr 2"</t>
  </si>
  <si>
    <t>Pol__0055</t>
  </si>
  <si>
    <t>zpětná klapka 3/4"</t>
  </si>
  <si>
    <t>Pol__0056</t>
  </si>
  <si>
    <t>zpětná klapka 6/4"</t>
  </si>
  <si>
    <t>Pol__0057</t>
  </si>
  <si>
    <t>zpětná klapka 2"</t>
  </si>
  <si>
    <t>Pol__0058</t>
  </si>
  <si>
    <t>vyvaž.ventil 5/4"</t>
  </si>
  <si>
    <t>Pol__0059</t>
  </si>
  <si>
    <t>vyvaž.ventil 6/4"</t>
  </si>
  <si>
    <t>Pol__0061</t>
  </si>
  <si>
    <t>přírubový filtr DN100</t>
  </si>
  <si>
    <t>Pol__0062</t>
  </si>
  <si>
    <t>mezipřírubová zpětná klapka DN100</t>
  </si>
  <si>
    <t>Pol__0063</t>
  </si>
  <si>
    <t>přírub.vyvaž.ventil DN80</t>
  </si>
  <si>
    <t>Pol__0064</t>
  </si>
  <si>
    <t>závit.oběh.čerpadlo, max.3,75m3/h, 35kPa, DN32, 230V, max.110W</t>
  </si>
  <si>
    <t>Pol__0065</t>
  </si>
  <si>
    <t>závit.oběh.čerpadlo, max.3,48m3/h, 45kPa, DN32, 230V, max.110W</t>
  </si>
  <si>
    <t>Pol__0066</t>
  </si>
  <si>
    <t>přírub.oběh.čerpadlo, max.10m3/h, 35kPa, DN40, 230V, max.178W</t>
  </si>
  <si>
    <t>Pol__0067</t>
  </si>
  <si>
    <t>3.cest.směšovací ventil kv32+servopohon, DN32</t>
  </si>
  <si>
    <t>Pol__0068</t>
  </si>
  <si>
    <t>3.cest.směšovací ventil kv16+servopohon, DN32</t>
  </si>
  <si>
    <t>Pol__0069</t>
  </si>
  <si>
    <t>vypouštěcí ventil 3/4"</t>
  </si>
  <si>
    <t>Pol__0071</t>
  </si>
  <si>
    <t>teploměr 0-120°C</t>
  </si>
  <si>
    <t>Pol__0072</t>
  </si>
  <si>
    <t>tlakoměr 0-400kPa</t>
  </si>
  <si>
    <t>Pol__0073</t>
  </si>
  <si>
    <t>potrubí ocelové DN20, v kotelnách, strojovnách</t>
  </si>
  <si>
    <t>Pol__0074</t>
  </si>
  <si>
    <t>potrubí ocelové DN25, v kotelnách, strojovnách</t>
  </si>
  <si>
    <t>Pol__0075</t>
  </si>
  <si>
    <t>potrubí ocelové DN32, v kotelnách, strojovnách</t>
  </si>
  <si>
    <t>Pol__0076</t>
  </si>
  <si>
    <t>potrubí ocelové DN40, v kotelnách, strojovnách</t>
  </si>
  <si>
    <t>Pol__0077</t>
  </si>
  <si>
    <t>potrubí ocelové DN50, v kotelnách, strojovnách</t>
  </si>
  <si>
    <t>Pol__0078</t>
  </si>
  <si>
    <t>potrubí ocelové DN100, v kotelnách, strojovnách</t>
  </si>
  <si>
    <t>Pol__0079</t>
  </si>
  <si>
    <t>1x základní nátěr potrubí do DN100</t>
  </si>
  <si>
    <t>Pol__0081</t>
  </si>
  <si>
    <t>isolační pouzdro (lambda 0,038W/mK), DN40, tl.30mm</t>
  </si>
  <si>
    <t>Pol__0082</t>
  </si>
  <si>
    <t>isolační pouzdro (lambda 0,038W/mK), DN50, tl.40mm</t>
  </si>
  <si>
    <t>Pol__0083</t>
  </si>
  <si>
    <t>isolační pouzdro (lambda 0,038W/mK), DN100, tl.50mm</t>
  </si>
  <si>
    <t>Pol__0084</t>
  </si>
  <si>
    <t>Pol__0085</t>
  </si>
  <si>
    <t>el.přímotopné těleso 3,5kW s prostor.regulátorem</t>
  </si>
  <si>
    <t>Pol__0086</t>
  </si>
  <si>
    <t>Pol__0087</t>
  </si>
  <si>
    <t>Pol__0088</t>
  </si>
  <si>
    <t>tlakové zkoušky do DN100</t>
  </si>
  <si>
    <t>Pol__0089</t>
  </si>
  <si>
    <t>topná zkouška</t>
  </si>
  <si>
    <t>hod</t>
  </si>
  <si>
    <t>Pol__0091</t>
  </si>
  <si>
    <t>revize kotlů a odkouření</t>
  </si>
  <si>
    <t>Pol__0092</t>
  </si>
  <si>
    <t>nové jímky na potrubí výstupu TV ze zásobníků TV</t>
  </si>
  <si>
    <t>Pol__0040</t>
  </si>
  <si>
    <t>oddělovací člen s vodoměrem pro přímé doplňování z rozvodu pitné vody do topných soustav a, soustavchladicí vody</t>
  </si>
  <si>
    <t>Pol__0050</t>
  </si>
  <si>
    <t>kulový uzávěr 2"</t>
  </si>
  <si>
    <t>Pol__0060</t>
  </si>
  <si>
    <t>mezipřírubová klapka DN100, vč. protipřírub</t>
  </si>
  <si>
    <t>Pol__0070</t>
  </si>
  <si>
    <t>aut.odvzduš.ventil 1/2"</t>
  </si>
  <si>
    <t>Pol__0080</t>
  </si>
  <si>
    <t>isolační pouzdro (lambda 0,038W/mK), DN20, tl.20mm</t>
  </si>
  <si>
    <t>Pol__0090</t>
  </si>
  <si>
    <t>autorizované měření emisí</t>
  </si>
  <si>
    <t>Pol__0093</t>
  </si>
  <si>
    <t>protidešťová žaluzie 400x400mm</t>
  </si>
  <si>
    <t>Pol__0094</t>
  </si>
  <si>
    <t>hranaté potrubí do obvodu 1890mm, 0%tvarovek</t>
  </si>
  <si>
    <t>Pol__0095</t>
  </si>
  <si>
    <t>Pol__0096</t>
  </si>
  <si>
    <t>Pol__0097</t>
  </si>
  <si>
    <t>systetický kaučuk tl.20mm</t>
  </si>
  <si>
    <t>Modul poruchové signalizace</t>
  </si>
  <si>
    <t>kpl</t>
  </si>
  <si>
    <t>Hlavní vypínač 3 pól, 32A, kryty svorek, ovládací rukojeť na dveřích rozvaděče, uzamykatelný</t>
  </si>
  <si>
    <t>Osvětlení rozvaděče 230V AC</t>
  </si>
  <si>
    <t>Rozbočovací můstek N, 15x16mm2</t>
  </si>
  <si>
    <t>Rozbočovací můstek PEN, PE, 15x16mm2</t>
  </si>
  <si>
    <t>Signálka bílá 230V AC</t>
  </si>
  <si>
    <t>Signálka žlutá 230V AC</t>
  </si>
  <si>
    <t>Signálka červená 230V AC</t>
  </si>
  <si>
    <t>Jistič v rozmezí hodnot 6 - 10A, 1 pól, charakteristika C s pomocnými kontakty</t>
  </si>
  <si>
    <t>Stykač 12A / AC3, 3x400V, ovl. 230 V AC s pomocným kontaktem NO</t>
  </si>
  <si>
    <t>4 pólový svodič přepětí, výměnné moduly, "C"</t>
  </si>
  <si>
    <t>Rázová oddělovací tlumivka 16A</t>
  </si>
  <si>
    <t>Přepěťová ochrana 1 fázová, VF filtr, 230V/6A "D"</t>
  </si>
  <si>
    <t>Sada převodních relé, napájení 230V AC, 2x přepínací kontakt vč.ochranného RC členu, patice, štítku,, spony</t>
  </si>
  <si>
    <t>Sada převodních relé, napájení 24V DC, 2x přepínací kontakt vč.ochranné diody, patice, štítku, spony</t>
  </si>
  <si>
    <t>Zdroj 24V DC 60W, bezpečnostní provedení</t>
  </si>
  <si>
    <t>Vyhodnocovací relé zaplavení, napájení 230V AC, přepínací kontakt</t>
  </si>
  <si>
    <t>Oceloplechový rozvaděč vč. mont. desky, 800 x 600 x 210 mm</t>
  </si>
  <si>
    <t>Spínač 2 pevné polohy, 1NO, otočná hlavice</t>
  </si>
  <si>
    <t>Tlačítko 1NO do panelu</t>
  </si>
  <si>
    <t>Souprava řadových svorek</t>
  </si>
  <si>
    <t>Souprava pojistkových svorek vč. pojistek</t>
  </si>
  <si>
    <t>Propojovací vodiče, dutinky, žlaby, popisky, pomocný materiál ….</t>
  </si>
  <si>
    <t>Sada gravírovaných plastových štítků</t>
  </si>
  <si>
    <t>Výroba rozvaděče</t>
  </si>
  <si>
    <t>Nastavení poruchové signalizace</t>
  </si>
  <si>
    <t>Montáž a připojení rozvaděče</t>
  </si>
  <si>
    <t>Uvedení do provozu/zaškolení obsluhy</t>
  </si>
  <si>
    <t>Doprava</t>
  </si>
  <si>
    <t>Demontáž regulace kotelny</t>
  </si>
  <si>
    <t>Ekologická likvidace zdemontovaného materiálu</t>
  </si>
  <si>
    <t>Havarijní termostat omezovací (s man. resetem) kapilárový/příložný 40-90°C</t>
  </si>
  <si>
    <t>Havarijní termostat omezovací (s man. resetem) kapilárový/příložný 75-105°C vč. jímky</t>
  </si>
  <si>
    <t>Havarijní termostat omezovací (s man. resetem) prostorový 15-45°C</t>
  </si>
  <si>
    <t>Regulátor tlaku kontaktní, omezovací (s man. resetem), bezpečnostní provedení, 63-630kPa</t>
  </si>
  <si>
    <t>Detektor zaplavení s kontaktním výstupem</t>
  </si>
  <si>
    <t>Detektor zemního plynu, 2 stupně koncentrace, poruchový výstup</t>
  </si>
  <si>
    <t>Detektor CO, 2 stupně koncentrace, poruchový výstup</t>
  </si>
  <si>
    <t>Tlačítko Stop s aretací, 1NO, 1NC, ve skřínce IP54</t>
  </si>
  <si>
    <t>Havarijní signalizace - maják + houkačka</t>
  </si>
  <si>
    <t>GSM hlásič 4 vstupy, anténa, zálohovací AKU, vč. zdroje</t>
  </si>
  <si>
    <t>Zásuvka na omítku 230V, 16A, IP44</t>
  </si>
  <si>
    <t>Montáž a připojení periferních přístrojů</t>
  </si>
  <si>
    <t>Instalační kabel CYKY-J 3x1.5mm2</t>
  </si>
  <si>
    <t>Instalační kabel CYKY-J 3x2.5mm2</t>
  </si>
  <si>
    <t>Stíněný kabel JYTY-O 2x1mm</t>
  </si>
  <si>
    <t>Stíněný kabel JYTY-O 4x1mm</t>
  </si>
  <si>
    <t>Stíněný kabel JYTY-O 7x1mm</t>
  </si>
  <si>
    <t>Instalační lišta plastová vkládací 40x20mm</t>
  </si>
  <si>
    <t>Instalační žlab pozinkovaný 62x50mm vč. víka</t>
  </si>
  <si>
    <t>Instalační žlab pozinkovaný 125x100mm vč. víka</t>
  </si>
  <si>
    <t>Tvarovky pro instalační žlaby</t>
  </si>
  <si>
    <t>Systém kotvení žlabu (podpěry, výložníky)</t>
  </si>
  <si>
    <t>Konzole, spojovací materiál</t>
  </si>
  <si>
    <t>Pevná kabelová chránička fi=32mm včetně příchytek</t>
  </si>
  <si>
    <t>Ohebná kabelová chránička fi=20mm</t>
  </si>
  <si>
    <t>Označovací štítky a pomocný mont. materiál</t>
  </si>
  <si>
    <t>Montáž kabelových tras a uložení kabelů</t>
  </si>
  <si>
    <t>Požární ucpávky</t>
  </si>
  <si>
    <t>Koordinace s ostatními profesemi</t>
  </si>
  <si>
    <t>Odzkoušení systému v zimním a letním období</t>
  </si>
  <si>
    <t>Revize a revizní zpráva</t>
  </si>
  <si>
    <t>Zaškolení obsluhy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</si>
</sst>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9D8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9"/>
  <sheetViews>
    <sheetView showGridLines="0" tabSelected="1" topLeftCell="B27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SUMIF(F59:F85,A16,I59:I85)+SUMIF(F59:F85,"PSU",I59:I85)</f>
        <v>0</v>
      </c>
      <c r="J16" s="85"/>
    </row>
    <row r="17" spans="1:10" ht="23.25" customHeight="1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SUMIF(F59:F85,A17,I59:I85)</f>
        <v>0</v>
      </c>
      <c r="J17" s="85"/>
    </row>
    <row r="18" spans="1:10" ht="23.25" customHeight="1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SUMIF(F59:F85,A18,I59:I85)</f>
        <v>0</v>
      </c>
      <c r="J18" s="85"/>
    </row>
    <row r="19" spans="1:10" ht="23.25" customHeight="1">
      <c r="A19" s="196" t="s">
        <v>127</v>
      </c>
      <c r="B19" s="38" t="s">
        <v>27</v>
      </c>
      <c r="C19" s="62"/>
      <c r="D19" s="63"/>
      <c r="E19" s="83"/>
      <c r="F19" s="84"/>
      <c r="G19" s="83"/>
      <c r="H19" s="84"/>
      <c r="I19" s="83">
        <f>SUMIF(F59:F85,A19,I59:I85)</f>
        <v>0</v>
      </c>
      <c r="J19" s="85"/>
    </row>
    <row r="20" spans="1:10" ht="23.25" customHeight="1">
      <c r="A20" s="196" t="s">
        <v>128</v>
      </c>
      <c r="B20" s="38" t="s">
        <v>28</v>
      </c>
      <c r="C20" s="62"/>
      <c r="D20" s="63"/>
      <c r="E20" s="83"/>
      <c r="F20" s="84"/>
      <c r="G20" s="83"/>
      <c r="H20" s="84"/>
      <c r="I20" s="83">
        <f>SUMIF(F59:F85,A20,I59:I85)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73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 t="s">
        <v>43</v>
      </c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>
      <c r="A39" s="137">
        <v>1</v>
      </c>
      <c r="B39" s="147" t="s">
        <v>52</v>
      </c>
      <c r="C39" s="148"/>
      <c r="D39" s="148"/>
      <c r="E39" s="148"/>
      <c r="F39" s="149">
        <f>'OVN 01 Naklady'!AE15+'1 01 Pol'!AE57+'1 02 Pol'!AE106+'2 03 Pol'!AE48+'2 04 Pol'!AE108+'2 05 Pol'!AE106+'2 06 Pol'!AE15+'2 07 Pol'!AE79</f>
        <v>0</v>
      </c>
      <c r="G39" s="150">
        <f>'OVN 01 Naklady'!AF15+'1 01 Pol'!AF57+'1 02 Pol'!AF106+'2 03 Pol'!AF48+'2 04 Pol'!AF108+'2 05 Pol'!AF106+'2 06 Pol'!AF15+'2 07 Pol'!AF79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>
      <c r="A40" s="137">
        <v>2</v>
      </c>
      <c r="B40" s="153"/>
      <c r="C40" s="154" t="s">
        <v>53</v>
      </c>
      <c r="D40" s="154"/>
      <c r="E40" s="154"/>
      <c r="F40" s="155">
        <f>'OVN 01 Naklady'!AE15</f>
        <v>0</v>
      </c>
      <c r="G40" s="156">
        <f>'OVN 01 Naklady'!AF15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>
      <c r="A41" s="137">
        <v>3</v>
      </c>
      <c r="B41" s="158" t="s">
        <v>54</v>
      </c>
      <c r="C41" s="148" t="s">
        <v>53</v>
      </c>
      <c r="D41" s="148"/>
      <c r="E41" s="148"/>
      <c r="F41" s="159">
        <f>'OVN 01 Naklady'!AE15</f>
        <v>0</v>
      </c>
      <c r="G41" s="151">
        <f>'OVN 01 Naklady'!AF15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>
      <c r="A42" s="137">
        <v>2</v>
      </c>
      <c r="B42" s="153"/>
      <c r="C42" s="154" t="s">
        <v>55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>
      <c r="A43" s="137">
        <v>2</v>
      </c>
      <c r="B43" s="153" t="s">
        <v>56</v>
      </c>
      <c r="C43" s="154" t="s">
        <v>57</v>
      </c>
      <c r="D43" s="154"/>
      <c r="E43" s="154"/>
      <c r="F43" s="155">
        <f>'1 01 Pol'!AE57+'1 02 Pol'!AE106</f>
        <v>0</v>
      </c>
      <c r="G43" s="156">
        <f>'1 01 Pol'!AF57+'1 02 Pol'!AF106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>
      <c r="A44" s="137">
        <v>3</v>
      </c>
      <c r="B44" s="158" t="s">
        <v>54</v>
      </c>
      <c r="C44" s="148" t="s">
        <v>58</v>
      </c>
      <c r="D44" s="148"/>
      <c r="E44" s="148"/>
      <c r="F44" s="159">
        <f>'1 01 Pol'!AE57</f>
        <v>0</v>
      </c>
      <c r="G44" s="151">
        <f>'1 01 Pol'!AF57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>
      <c r="A45" s="137">
        <v>3</v>
      </c>
      <c r="B45" s="158" t="s">
        <v>59</v>
      </c>
      <c r="C45" s="148" t="s">
        <v>60</v>
      </c>
      <c r="D45" s="148"/>
      <c r="E45" s="148"/>
      <c r="F45" s="159">
        <f>'1 02 Pol'!AE106</f>
        <v>0</v>
      </c>
      <c r="G45" s="151">
        <f>'1 02 Pol'!AF106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>
      <c r="A46" s="137">
        <v>2</v>
      </c>
      <c r="B46" s="153" t="s">
        <v>61</v>
      </c>
      <c r="C46" s="154" t="s">
        <v>62</v>
      </c>
      <c r="D46" s="154"/>
      <c r="E46" s="154"/>
      <c r="F46" s="155">
        <f>'2 03 Pol'!AE48+'2 04 Pol'!AE108+'2 05 Pol'!AE106+'2 06 Pol'!AE15+'2 07 Pol'!AE79</f>
        <v>0</v>
      </c>
      <c r="G46" s="156">
        <f>'2 03 Pol'!AF48+'2 04 Pol'!AF108+'2 05 Pol'!AF106+'2 06 Pol'!AF15+'2 07 Pol'!AF79</f>
        <v>0</v>
      </c>
      <c r="H46" s="156">
        <f>(F46*SazbaDPH1/100)+(G46*SazbaDPH2/100)</f>
        <v>0</v>
      </c>
      <c r="I46" s="156">
        <f>F46+G46+H46</f>
        <v>0</v>
      </c>
      <c r="J46" s="157" t="str">
        <f>IF(CenaCelkemVypocet=0,"",I46/CenaCelkemVypocet*100)</f>
        <v/>
      </c>
    </row>
    <row r="47" spans="1:10" ht="25.5" customHeight="1">
      <c r="A47" s="137">
        <v>3</v>
      </c>
      <c r="B47" s="158" t="s">
        <v>63</v>
      </c>
      <c r="C47" s="148" t="s">
        <v>64</v>
      </c>
      <c r="D47" s="148"/>
      <c r="E47" s="148"/>
      <c r="F47" s="159">
        <f>'2 03 Pol'!AE48</f>
        <v>0</v>
      </c>
      <c r="G47" s="151">
        <f>'2 03 Pol'!AF48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>
      <c r="A48" s="137">
        <v>3</v>
      </c>
      <c r="B48" s="158" t="s">
        <v>65</v>
      </c>
      <c r="C48" s="148" t="s">
        <v>58</v>
      </c>
      <c r="D48" s="148"/>
      <c r="E48" s="148"/>
      <c r="F48" s="159">
        <f>'2 04 Pol'!AE108</f>
        <v>0</v>
      </c>
      <c r="G48" s="151">
        <f>'2 04 Pol'!AF108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>
      <c r="A49" s="137">
        <v>3</v>
      </c>
      <c r="B49" s="158" t="s">
        <v>66</v>
      </c>
      <c r="C49" s="148" t="s">
        <v>67</v>
      </c>
      <c r="D49" s="148"/>
      <c r="E49" s="148"/>
      <c r="F49" s="159">
        <f>'2 05 Pol'!AE106</f>
        <v>0</v>
      </c>
      <c r="G49" s="151">
        <f>'2 05 Pol'!AF106</f>
        <v>0</v>
      </c>
      <c r="H49" s="151">
        <f>(F49*SazbaDPH1/100)+(G49*SazbaDPH2/100)</f>
        <v>0</v>
      </c>
      <c r="I49" s="151">
        <f>F49+G49+H49</f>
        <v>0</v>
      </c>
      <c r="J49" s="152" t="str">
        <f>IF(CenaCelkemVypocet=0,"",I49/CenaCelkemVypocet*100)</f>
        <v/>
      </c>
    </row>
    <row r="50" spans="1:10" ht="25.5" customHeight="1">
      <c r="A50" s="137">
        <v>3</v>
      </c>
      <c r="B50" s="158" t="s">
        <v>68</v>
      </c>
      <c r="C50" s="148" t="s">
        <v>69</v>
      </c>
      <c r="D50" s="148"/>
      <c r="E50" s="148"/>
      <c r="F50" s="159">
        <f>'2 06 Pol'!AE15</f>
        <v>0</v>
      </c>
      <c r="G50" s="151">
        <f>'2 06 Pol'!AF15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>
      <c r="A51" s="137">
        <v>3</v>
      </c>
      <c r="B51" s="158" t="s">
        <v>70</v>
      </c>
      <c r="C51" s="148" t="s">
        <v>71</v>
      </c>
      <c r="D51" s="148"/>
      <c r="E51" s="148"/>
      <c r="F51" s="159">
        <f>'2 07 Pol'!AE79</f>
        <v>0</v>
      </c>
      <c r="G51" s="151">
        <f>'2 07 Pol'!AF79</f>
        <v>0</v>
      </c>
      <c r="H51" s="151">
        <f>(F51*SazbaDPH1/100)+(G51*SazbaDPH2/100)</f>
        <v>0</v>
      </c>
      <c r="I51" s="151">
        <f>F51+G51+H51</f>
        <v>0</v>
      </c>
      <c r="J51" s="152" t="str">
        <f>IF(CenaCelkemVypocet=0,"",I51/CenaCelkemVypocet*100)</f>
        <v/>
      </c>
    </row>
    <row r="52" spans="1:10" ht="25.5" customHeight="1">
      <c r="A52" s="137"/>
      <c r="B52" s="160" t="s">
        <v>72</v>
      </c>
      <c r="C52" s="161"/>
      <c r="D52" s="161"/>
      <c r="E52" s="162"/>
      <c r="F52" s="163">
        <f>SUMIF(A39:A51,"=1",F39:F51)</f>
        <v>0</v>
      </c>
      <c r="G52" s="164">
        <f>SUMIF(A39:A51,"=1",G39:G51)</f>
        <v>0</v>
      </c>
      <c r="H52" s="164">
        <f>SUMIF(A39:A51,"=1",H39:H51)</f>
        <v>0</v>
      </c>
      <c r="I52" s="164">
        <f>SUMIF(A39:A51,"=1",I39:I51)</f>
        <v>0</v>
      </c>
      <c r="J52" s="165">
        <f>SUMIF(A39:A51,"=1",J39:J51)</f>
        <v>0</v>
      </c>
    </row>
    <row r="56" spans="1:10" ht="15.75">
      <c r="B56" s="176" t="s">
        <v>74</v>
      </c>
    </row>
    <row r="58" spans="1:10" ht="25.5" customHeight="1">
      <c r="A58" s="178"/>
      <c r="B58" s="181" t="s">
        <v>17</v>
      </c>
      <c r="C58" s="181" t="s">
        <v>5</v>
      </c>
      <c r="D58" s="182"/>
      <c r="E58" s="182"/>
      <c r="F58" s="183" t="s">
        <v>75</v>
      </c>
      <c r="G58" s="183"/>
      <c r="H58" s="183"/>
      <c r="I58" s="183" t="s">
        <v>29</v>
      </c>
      <c r="J58" s="183" t="s">
        <v>0</v>
      </c>
    </row>
    <row r="59" spans="1:10" ht="36.75" customHeight="1">
      <c r="A59" s="179"/>
      <c r="B59" s="184" t="s">
        <v>76</v>
      </c>
      <c r="C59" s="185" t="s">
        <v>77</v>
      </c>
      <c r="D59" s="186"/>
      <c r="E59" s="186"/>
      <c r="F59" s="192" t="s">
        <v>24</v>
      </c>
      <c r="G59" s="193"/>
      <c r="H59" s="193"/>
      <c r="I59" s="193">
        <f>'2 07 Pol'!G8</f>
        <v>0</v>
      </c>
      <c r="J59" s="190" t="str">
        <f>IF(I86=0,"",I59/I86*100)</f>
        <v/>
      </c>
    </row>
    <row r="60" spans="1:10" ht="36.75" customHeight="1">
      <c r="A60" s="179"/>
      <c r="B60" s="184" t="s">
        <v>78</v>
      </c>
      <c r="C60" s="185" t="s">
        <v>79</v>
      </c>
      <c r="D60" s="186"/>
      <c r="E60" s="186"/>
      <c r="F60" s="192" t="s">
        <v>24</v>
      </c>
      <c r="G60" s="193"/>
      <c r="H60" s="193"/>
      <c r="I60" s="193">
        <f>'1 01 Pol'!G8+'1 02 Pol'!G8+'2 04 Pol'!G8</f>
        <v>0</v>
      </c>
      <c r="J60" s="190" t="str">
        <f>IF(I86=0,"",I60/I86*100)</f>
        <v/>
      </c>
    </row>
    <row r="61" spans="1:10" ht="36.75" customHeight="1">
      <c r="A61" s="179"/>
      <c r="B61" s="184" t="s">
        <v>80</v>
      </c>
      <c r="C61" s="185" t="s">
        <v>81</v>
      </c>
      <c r="D61" s="186"/>
      <c r="E61" s="186"/>
      <c r="F61" s="192" t="s">
        <v>24</v>
      </c>
      <c r="G61" s="193"/>
      <c r="H61" s="193"/>
      <c r="I61" s="193">
        <f>'2 04 Pol'!G21</f>
        <v>0</v>
      </c>
      <c r="J61" s="190" t="str">
        <f>IF(I86=0,"",I61/I86*100)</f>
        <v/>
      </c>
    </row>
    <row r="62" spans="1:10" ht="36.75" customHeight="1">
      <c r="A62" s="179"/>
      <c r="B62" s="184" t="s">
        <v>82</v>
      </c>
      <c r="C62" s="185" t="s">
        <v>83</v>
      </c>
      <c r="D62" s="186"/>
      <c r="E62" s="186"/>
      <c r="F62" s="192" t="s">
        <v>24</v>
      </c>
      <c r="G62" s="193"/>
      <c r="H62" s="193"/>
      <c r="I62" s="193">
        <f>'1 01 Pol'!G11+'2 04 Pol'!G23</f>
        <v>0</v>
      </c>
      <c r="J62" s="190" t="str">
        <f>IF(I86=0,"",I62/I86*100)</f>
        <v/>
      </c>
    </row>
    <row r="63" spans="1:10" ht="36.75" customHeight="1">
      <c r="A63" s="179"/>
      <c r="B63" s="184" t="s">
        <v>84</v>
      </c>
      <c r="C63" s="185" t="s">
        <v>85</v>
      </c>
      <c r="D63" s="186"/>
      <c r="E63" s="186"/>
      <c r="F63" s="192" t="s">
        <v>24</v>
      </c>
      <c r="G63" s="193"/>
      <c r="H63" s="193"/>
      <c r="I63" s="193">
        <f>'2 04 Pol'!G28</f>
        <v>0</v>
      </c>
      <c r="J63" s="190" t="str">
        <f>IF(I86=0,"",I63/I86*100)</f>
        <v/>
      </c>
    </row>
    <row r="64" spans="1:10" ht="36.75" customHeight="1">
      <c r="A64" s="179"/>
      <c r="B64" s="184" t="s">
        <v>86</v>
      </c>
      <c r="C64" s="185" t="s">
        <v>87</v>
      </c>
      <c r="D64" s="186"/>
      <c r="E64" s="186"/>
      <c r="F64" s="192" t="s">
        <v>24</v>
      </c>
      <c r="G64" s="193"/>
      <c r="H64" s="193"/>
      <c r="I64" s="193">
        <f>'2 03 Pol'!G8</f>
        <v>0</v>
      </c>
      <c r="J64" s="190" t="str">
        <f>IF(I86=0,"",I64/I86*100)</f>
        <v/>
      </c>
    </row>
    <row r="65" spans="1:10" ht="36.75" customHeight="1">
      <c r="A65" s="179"/>
      <c r="B65" s="184" t="s">
        <v>88</v>
      </c>
      <c r="C65" s="185" t="s">
        <v>89</v>
      </c>
      <c r="D65" s="186"/>
      <c r="E65" s="186"/>
      <c r="F65" s="192" t="s">
        <v>24</v>
      </c>
      <c r="G65" s="193"/>
      <c r="H65" s="193"/>
      <c r="I65" s="193">
        <f>'1 01 Pol'!G18+'2 04 Pol'!G31</f>
        <v>0</v>
      </c>
      <c r="J65" s="190" t="str">
        <f>IF(I86=0,"",I65/I86*100)</f>
        <v/>
      </c>
    </row>
    <row r="66" spans="1:10" ht="36.75" customHeight="1">
      <c r="A66" s="179"/>
      <c r="B66" s="184" t="s">
        <v>90</v>
      </c>
      <c r="C66" s="185" t="s">
        <v>91</v>
      </c>
      <c r="D66" s="186"/>
      <c r="E66" s="186"/>
      <c r="F66" s="192" t="s">
        <v>24</v>
      </c>
      <c r="G66" s="193"/>
      <c r="H66" s="193"/>
      <c r="I66" s="193">
        <f>'1 01 Pol'!G27+'1 02 Pol'!G12+'2 04 Pol'!G46</f>
        <v>0</v>
      </c>
      <c r="J66" s="190" t="str">
        <f>IF(I86=0,"",I66/I86*100)</f>
        <v/>
      </c>
    </row>
    <row r="67" spans="1:10" ht="36.75" customHeight="1">
      <c r="A67" s="179"/>
      <c r="B67" s="184" t="s">
        <v>92</v>
      </c>
      <c r="C67" s="185" t="s">
        <v>93</v>
      </c>
      <c r="D67" s="186"/>
      <c r="E67" s="186"/>
      <c r="F67" s="192" t="s">
        <v>25</v>
      </c>
      <c r="G67" s="193"/>
      <c r="H67" s="193"/>
      <c r="I67" s="193">
        <f>'1 01 Pol'!G33+'2 04 Pol'!G52</f>
        <v>0</v>
      </c>
      <c r="J67" s="190" t="str">
        <f>IF(I86=0,"",I67/I86*100)</f>
        <v/>
      </c>
    </row>
    <row r="68" spans="1:10" ht="36.75" customHeight="1">
      <c r="A68" s="179"/>
      <c r="B68" s="184" t="s">
        <v>94</v>
      </c>
      <c r="C68" s="185" t="s">
        <v>95</v>
      </c>
      <c r="D68" s="186"/>
      <c r="E68" s="186"/>
      <c r="F68" s="192" t="s">
        <v>25</v>
      </c>
      <c r="G68" s="193"/>
      <c r="H68" s="193"/>
      <c r="I68" s="193">
        <f>'1 02 Pol'!G18</f>
        <v>0</v>
      </c>
      <c r="J68" s="190" t="str">
        <f>IF(I86=0,"",I68/I86*100)</f>
        <v/>
      </c>
    </row>
    <row r="69" spans="1:10" ht="36.75" customHeight="1">
      <c r="A69" s="179"/>
      <c r="B69" s="184" t="s">
        <v>96</v>
      </c>
      <c r="C69" s="185" t="s">
        <v>97</v>
      </c>
      <c r="D69" s="186"/>
      <c r="E69" s="186"/>
      <c r="F69" s="192" t="s">
        <v>25</v>
      </c>
      <c r="G69" s="193"/>
      <c r="H69" s="193"/>
      <c r="I69" s="193">
        <f>'2 05 Pol'!G8</f>
        <v>0</v>
      </c>
      <c r="J69" s="190" t="str">
        <f>IF(I86=0,"",I69/I86*100)</f>
        <v/>
      </c>
    </row>
    <row r="70" spans="1:10" ht="36.75" customHeight="1">
      <c r="A70" s="179"/>
      <c r="B70" s="184" t="s">
        <v>98</v>
      </c>
      <c r="C70" s="185" t="s">
        <v>99</v>
      </c>
      <c r="D70" s="186"/>
      <c r="E70" s="186"/>
      <c r="F70" s="192" t="s">
        <v>25</v>
      </c>
      <c r="G70" s="193"/>
      <c r="H70" s="193"/>
      <c r="I70" s="193">
        <f>'2 05 Pol'!G20</f>
        <v>0</v>
      </c>
      <c r="J70" s="190" t="str">
        <f>IF(I86=0,"",I70/I86*100)</f>
        <v/>
      </c>
    </row>
    <row r="71" spans="1:10" ht="36.75" customHeight="1">
      <c r="A71" s="179"/>
      <c r="B71" s="184" t="s">
        <v>100</v>
      </c>
      <c r="C71" s="185" t="s">
        <v>101</v>
      </c>
      <c r="D71" s="186"/>
      <c r="E71" s="186"/>
      <c r="F71" s="192" t="s">
        <v>25</v>
      </c>
      <c r="G71" s="193"/>
      <c r="H71" s="193"/>
      <c r="I71" s="193">
        <f>'1 02 Pol'!G41+'2 05 Pol'!G35</f>
        <v>0</v>
      </c>
      <c r="J71" s="190" t="str">
        <f>IF(I86=0,"",I71/I86*100)</f>
        <v/>
      </c>
    </row>
    <row r="72" spans="1:10" ht="36.75" customHeight="1">
      <c r="A72" s="179"/>
      <c r="B72" s="184" t="s">
        <v>102</v>
      </c>
      <c r="C72" s="185" t="s">
        <v>103</v>
      </c>
      <c r="D72" s="186"/>
      <c r="E72" s="186"/>
      <c r="F72" s="192" t="s">
        <v>25</v>
      </c>
      <c r="G72" s="193"/>
      <c r="H72" s="193"/>
      <c r="I72" s="193">
        <f>'1 02 Pol'!G48</f>
        <v>0</v>
      </c>
      <c r="J72" s="190" t="str">
        <f>IF(I86=0,"",I72/I86*100)</f>
        <v/>
      </c>
    </row>
    <row r="73" spans="1:10" ht="36.75" customHeight="1">
      <c r="A73" s="179"/>
      <c r="B73" s="184" t="s">
        <v>104</v>
      </c>
      <c r="C73" s="185" t="s">
        <v>105</v>
      </c>
      <c r="D73" s="186"/>
      <c r="E73" s="186"/>
      <c r="F73" s="192" t="s">
        <v>25</v>
      </c>
      <c r="G73" s="193"/>
      <c r="H73" s="193"/>
      <c r="I73" s="193">
        <f>'1 02 Pol'!G58</f>
        <v>0</v>
      </c>
      <c r="J73" s="190" t="str">
        <f>IF(I86=0,"",I73/I86*100)</f>
        <v/>
      </c>
    </row>
    <row r="74" spans="1:10" ht="36.75" customHeight="1">
      <c r="A74" s="179"/>
      <c r="B74" s="184" t="s">
        <v>106</v>
      </c>
      <c r="C74" s="185" t="s">
        <v>107</v>
      </c>
      <c r="D74" s="186"/>
      <c r="E74" s="186"/>
      <c r="F74" s="192" t="s">
        <v>25</v>
      </c>
      <c r="G74" s="193"/>
      <c r="H74" s="193"/>
      <c r="I74" s="193">
        <f>'1 02 Pol'!G83</f>
        <v>0</v>
      </c>
      <c r="J74" s="190" t="str">
        <f>IF(I86=0,"",I74/I86*100)</f>
        <v/>
      </c>
    </row>
    <row r="75" spans="1:10" ht="36.75" customHeight="1">
      <c r="A75" s="179"/>
      <c r="B75" s="184" t="s">
        <v>108</v>
      </c>
      <c r="C75" s="185" t="s">
        <v>109</v>
      </c>
      <c r="D75" s="186"/>
      <c r="E75" s="186"/>
      <c r="F75" s="192" t="s">
        <v>25</v>
      </c>
      <c r="G75" s="193"/>
      <c r="H75" s="193"/>
      <c r="I75" s="193">
        <f>'2 04 Pol'!G54</f>
        <v>0</v>
      </c>
      <c r="J75" s="190" t="str">
        <f>IF(I86=0,"",I75/I86*100)</f>
        <v/>
      </c>
    </row>
    <row r="76" spans="1:10" ht="36.75" customHeight="1">
      <c r="A76" s="179"/>
      <c r="B76" s="184" t="s">
        <v>110</v>
      </c>
      <c r="C76" s="185" t="s">
        <v>111</v>
      </c>
      <c r="D76" s="186"/>
      <c r="E76" s="186"/>
      <c r="F76" s="192" t="s">
        <v>25</v>
      </c>
      <c r="G76" s="193"/>
      <c r="H76" s="193"/>
      <c r="I76" s="193">
        <f>'1 02 Pol'!G102+'2 04 Pol'!G77</f>
        <v>0</v>
      </c>
      <c r="J76" s="190" t="str">
        <f>IF(I86=0,"",I76/I86*100)</f>
        <v/>
      </c>
    </row>
    <row r="77" spans="1:10" ht="36.75" customHeight="1">
      <c r="A77" s="179"/>
      <c r="B77" s="184" t="s">
        <v>112</v>
      </c>
      <c r="C77" s="185" t="s">
        <v>113</v>
      </c>
      <c r="D77" s="186"/>
      <c r="E77" s="186"/>
      <c r="F77" s="192" t="s">
        <v>25</v>
      </c>
      <c r="G77" s="193"/>
      <c r="H77" s="193"/>
      <c r="I77" s="193">
        <f>'1 01 Pol'!G35+'2 04 Pol'!G86</f>
        <v>0</v>
      </c>
      <c r="J77" s="190" t="str">
        <f>IF(I86=0,"",I77/I86*100)</f>
        <v/>
      </c>
    </row>
    <row r="78" spans="1:10" ht="36.75" customHeight="1">
      <c r="A78" s="179"/>
      <c r="B78" s="184" t="s">
        <v>114</v>
      </c>
      <c r="C78" s="185" t="s">
        <v>115</v>
      </c>
      <c r="D78" s="186"/>
      <c r="E78" s="186"/>
      <c r="F78" s="192" t="s">
        <v>26</v>
      </c>
      <c r="G78" s="193"/>
      <c r="H78" s="193"/>
      <c r="I78" s="193">
        <f>'2 07 Pol'!G38</f>
        <v>0</v>
      </c>
      <c r="J78" s="190" t="str">
        <f>IF(I86=0,"",I78/I86*100)</f>
        <v/>
      </c>
    </row>
    <row r="79" spans="1:10" ht="36.75" customHeight="1">
      <c r="A79" s="179"/>
      <c r="B79" s="184" t="s">
        <v>116</v>
      </c>
      <c r="C79" s="185" t="s">
        <v>117</v>
      </c>
      <c r="D79" s="186"/>
      <c r="E79" s="186"/>
      <c r="F79" s="192" t="s">
        <v>26</v>
      </c>
      <c r="G79" s="193"/>
      <c r="H79" s="193"/>
      <c r="I79" s="193">
        <f>'2 07 Pol'!G41</f>
        <v>0</v>
      </c>
      <c r="J79" s="190" t="str">
        <f>IF(I86=0,"",I79/I86*100)</f>
        <v/>
      </c>
    </row>
    <row r="80" spans="1:10" ht="36.75" customHeight="1">
      <c r="A80" s="179"/>
      <c r="B80" s="184" t="s">
        <v>118</v>
      </c>
      <c r="C80" s="185" t="s">
        <v>119</v>
      </c>
      <c r="D80" s="186"/>
      <c r="E80" s="186"/>
      <c r="F80" s="192" t="s">
        <v>26</v>
      </c>
      <c r="G80" s="193"/>
      <c r="H80" s="193"/>
      <c r="I80" s="193">
        <f>'2 07 Pol'!G55</f>
        <v>0</v>
      </c>
      <c r="J80" s="190" t="str">
        <f>IF(I86=0,"",I80/I86*100)</f>
        <v/>
      </c>
    </row>
    <row r="81" spans="1:10" ht="36.75" customHeight="1">
      <c r="A81" s="179"/>
      <c r="B81" s="184" t="s">
        <v>120</v>
      </c>
      <c r="C81" s="185" t="s">
        <v>121</v>
      </c>
      <c r="D81" s="186"/>
      <c r="E81" s="186"/>
      <c r="F81" s="192" t="s">
        <v>26</v>
      </c>
      <c r="G81" s="193"/>
      <c r="H81" s="193"/>
      <c r="I81" s="193">
        <f>'2 07 Pol'!G73</f>
        <v>0</v>
      </c>
      <c r="J81" s="190" t="str">
        <f>IF(I86=0,"",I81/I86*100)</f>
        <v/>
      </c>
    </row>
    <row r="82" spans="1:10" ht="36.75" customHeight="1">
      <c r="A82" s="179"/>
      <c r="B82" s="184" t="s">
        <v>122</v>
      </c>
      <c r="C82" s="185" t="s">
        <v>123</v>
      </c>
      <c r="D82" s="186"/>
      <c r="E82" s="186"/>
      <c r="F82" s="192" t="s">
        <v>26</v>
      </c>
      <c r="G82" s="193"/>
      <c r="H82" s="193"/>
      <c r="I82" s="193">
        <f>'2 06 Pol'!G8</f>
        <v>0</v>
      </c>
      <c r="J82" s="190" t="str">
        <f>IF(I86=0,"",I82/I86*100)</f>
        <v/>
      </c>
    </row>
    <row r="83" spans="1:10" ht="36.75" customHeight="1">
      <c r="A83" s="179"/>
      <c r="B83" s="184" t="s">
        <v>124</v>
      </c>
      <c r="C83" s="185" t="s">
        <v>125</v>
      </c>
      <c r="D83" s="186"/>
      <c r="E83" s="186"/>
      <c r="F83" s="192" t="s">
        <v>126</v>
      </c>
      <c r="G83" s="193"/>
      <c r="H83" s="193"/>
      <c r="I83" s="193">
        <f>'1 01 Pol'!G39+'2 04 Pol'!G90</f>
        <v>0</v>
      </c>
      <c r="J83" s="190" t="str">
        <f>IF(I86=0,"",I83/I86*100)</f>
        <v/>
      </c>
    </row>
    <row r="84" spans="1:10" ht="36.75" customHeight="1">
      <c r="A84" s="179"/>
      <c r="B84" s="184" t="s">
        <v>127</v>
      </c>
      <c r="C84" s="185" t="s">
        <v>27</v>
      </c>
      <c r="D84" s="186"/>
      <c r="E84" s="186"/>
      <c r="F84" s="192" t="s">
        <v>127</v>
      </c>
      <c r="G84" s="193"/>
      <c r="H84" s="193"/>
      <c r="I84" s="193">
        <f>'OVN 01 Naklady'!G8</f>
        <v>0</v>
      </c>
      <c r="J84" s="190" t="str">
        <f>IF(I86=0,"",I84/I86*100)</f>
        <v/>
      </c>
    </row>
    <row r="85" spans="1:10" ht="36.75" customHeight="1">
      <c r="A85" s="179"/>
      <c r="B85" s="184" t="s">
        <v>128</v>
      </c>
      <c r="C85" s="185" t="s">
        <v>28</v>
      </c>
      <c r="D85" s="186"/>
      <c r="E85" s="186"/>
      <c r="F85" s="192" t="s">
        <v>128</v>
      </c>
      <c r="G85" s="193"/>
      <c r="H85" s="193"/>
      <c r="I85" s="193">
        <f>'OVN 01 Naklady'!G11</f>
        <v>0</v>
      </c>
      <c r="J85" s="190" t="str">
        <f>IF(I86=0,"",I85/I86*100)</f>
        <v/>
      </c>
    </row>
    <row r="86" spans="1:10" ht="25.5" customHeight="1">
      <c r="A86" s="180"/>
      <c r="B86" s="187" t="s">
        <v>1</v>
      </c>
      <c r="C86" s="188"/>
      <c r="D86" s="189"/>
      <c r="E86" s="189"/>
      <c r="F86" s="194"/>
      <c r="G86" s="195"/>
      <c r="H86" s="195"/>
      <c r="I86" s="195">
        <f>SUM(I59:I85)</f>
        <v>0</v>
      </c>
      <c r="J86" s="191">
        <f>SUM(J59:J85)</f>
        <v>0</v>
      </c>
    </row>
    <row r="87" spans="1:10">
      <c r="F87" s="135"/>
      <c r="G87" s="135"/>
      <c r="H87" s="135"/>
      <c r="I87" s="135"/>
      <c r="J87" s="136"/>
    </row>
    <row r="88" spans="1:10">
      <c r="F88" s="135"/>
      <c r="G88" s="135"/>
      <c r="H88" s="135"/>
      <c r="I88" s="135"/>
      <c r="J88" s="136"/>
    </row>
    <row r="89" spans="1:10">
      <c r="F89" s="135"/>
      <c r="G89" s="135"/>
      <c r="H89" s="135"/>
      <c r="I89" s="135"/>
      <c r="J89" s="136"/>
    </row>
  </sheetData>
  <sheetProtection password="9D8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9D8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129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132</v>
      </c>
      <c r="C3" s="201" t="s">
        <v>53</v>
      </c>
      <c r="D3" s="199"/>
      <c r="E3" s="199"/>
      <c r="F3" s="199"/>
      <c r="G3" s="200"/>
      <c r="AC3" s="177" t="s">
        <v>133</v>
      </c>
      <c r="AG3" t="s">
        <v>134</v>
      </c>
    </row>
    <row r="4" spans="1:60" ht="24.95" customHeight="1">
      <c r="A4" s="202" t="s">
        <v>9</v>
      </c>
      <c r="B4" s="203" t="s">
        <v>54</v>
      </c>
      <c r="C4" s="204" t="s">
        <v>53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127</v>
      </c>
      <c r="C8" s="244" t="s">
        <v>27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7"/>
      <c r="O8" s="227">
        <f>SUM(O9:O10)</f>
        <v>0</v>
      </c>
      <c r="P8" s="227"/>
      <c r="Q8" s="227">
        <f>SUM(Q9:Q10)</f>
        <v>0</v>
      </c>
      <c r="R8" s="227"/>
      <c r="S8" s="227"/>
      <c r="T8" s="228"/>
      <c r="U8" s="222"/>
      <c r="V8" s="222">
        <f>SUM(V9:V10)</f>
        <v>0</v>
      </c>
      <c r="W8" s="222"/>
      <c r="X8" s="222"/>
      <c r="AG8" t="s">
        <v>158</v>
      </c>
    </row>
    <row r="9" spans="1:60" outlineLevel="1">
      <c r="A9" s="236">
        <v>1</v>
      </c>
      <c r="B9" s="237" t="s">
        <v>159</v>
      </c>
      <c r="C9" s="245" t="s">
        <v>160</v>
      </c>
      <c r="D9" s="238" t="s">
        <v>161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162</v>
      </c>
      <c r="T9" s="242" t="s">
        <v>163</v>
      </c>
      <c r="U9" s="221">
        <v>0</v>
      </c>
      <c r="V9" s="221">
        <f>ROUND(E9*U9,2)</f>
        <v>0</v>
      </c>
      <c r="W9" s="221"/>
      <c r="X9" s="221" t="s">
        <v>164</v>
      </c>
      <c r="Y9" s="212"/>
      <c r="Z9" s="212"/>
      <c r="AA9" s="212"/>
      <c r="AB9" s="212"/>
      <c r="AC9" s="212"/>
      <c r="AD9" s="212"/>
      <c r="AE9" s="212"/>
      <c r="AF9" s="212"/>
      <c r="AG9" s="212" t="s">
        <v>165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36">
        <v>2</v>
      </c>
      <c r="B10" s="237" t="s">
        <v>166</v>
      </c>
      <c r="C10" s="245" t="s">
        <v>167</v>
      </c>
      <c r="D10" s="238" t="s">
        <v>161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162</v>
      </c>
      <c r="T10" s="242" t="s">
        <v>163</v>
      </c>
      <c r="U10" s="221">
        <v>0</v>
      </c>
      <c r="V10" s="221">
        <f>ROUND(E10*U10,2)</f>
        <v>0</v>
      </c>
      <c r="W10" s="221"/>
      <c r="X10" s="221" t="s">
        <v>164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165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>
      <c r="A11" s="223" t="s">
        <v>157</v>
      </c>
      <c r="B11" s="224" t="s">
        <v>128</v>
      </c>
      <c r="C11" s="244" t="s">
        <v>28</v>
      </c>
      <c r="D11" s="225"/>
      <c r="E11" s="226"/>
      <c r="F11" s="227"/>
      <c r="G11" s="227">
        <f>SUMIF(AG12:AG13,"&lt;&gt;NOR",G12:G13)</f>
        <v>0</v>
      </c>
      <c r="H11" s="227"/>
      <c r="I11" s="227">
        <f>SUM(I12:I13)</f>
        <v>0</v>
      </c>
      <c r="J11" s="227"/>
      <c r="K11" s="227">
        <f>SUM(K12:K13)</f>
        <v>0</v>
      </c>
      <c r="L11" s="227"/>
      <c r="M11" s="227">
        <f>SUM(M12:M13)</f>
        <v>0</v>
      </c>
      <c r="N11" s="227"/>
      <c r="O11" s="227">
        <f>SUM(O12:O13)</f>
        <v>0</v>
      </c>
      <c r="P11" s="227"/>
      <c r="Q11" s="227">
        <f>SUM(Q12:Q13)</f>
        <v>0</v>
      </c>
      <c r="R11" s="227"/>
      <c r="S11" s="227"/>
      <c r="T11" s="228"/>
      <c r="U11" s="222"/>
      <c r="V11" s="222">
        <f>SUM(V12:V13)</f>
        <v>0</v>
      </c>
      <c r="W11" s="222"/>
      <c r="X11" s="222"/>
      <c r="AG11" t="s">
        <v>158</v>
      </c>
    </row>
    <row r="12" spans="1:60" outlineLevel="1">
      <c r="A12" s="236">
        <v>3</v>
      </c>
      <c r="B12" s="237" t="s">
        <v>168</v>
      </c>
      <c r="C12" s="245" t="s">
        <v>169</v>
      </c>
      <c r="D12" s="238" t="s">
        <v>161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/>
      <c r="S12" s="241" t="s">
        <v>162</v>
      </c>
      <c r="T12" s="242" t="s">
        <v>163</v>
      </c>
      <c r="U12" s="221">
        <v>0</v>
      </c>
      <c r="V12" s="221">
        <f>ROUND(E12*U12,2)</f>
        <v>0</v>
      </c>
      <c r="W12" s="221"/>
      <c r="X12" s="221" t="s">
        <v>164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>
        <v>4</v>
      </c>
      <c r="B13" s="230" t="s">
        <v>170</v>
      </c>
      <c r="C13" s="246" t="s">
        <v>171</v>
      </c>
      <c r="D13" s="231" t="s">
        <v>161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4"/>
      <c r="S13" s="234" t="s">
        <v>172</v>
      </c>
      <c r="T13" s="235" t="s">
        <v>163</v>
      </c>
      <c r="U13" s="221">
        <v>0</v>
      </c>
      <c r="V13" s="221">
        <f>ROUND(E13*U13,2)</f>
        <v>0</v>
      </c>
      <c r="W13" s="221"/>
      <c r="X13" s="221" t="s">
        <v>164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>
      <c r="A14" s="3"/>
      <c r="B14" s="4"/>
      <c r="C14" s="24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144</v>
      </c>
    </row>
    <row r="15" spans="1:60">
      <c r="A15" s="215"/>
      <c r="B15" s="216" t="s">
        <v>29</v>
      </c>
      <c r="C15" s="248"/>
      <c r="D15" s="217"/>
      <c r="E15" s="218"/>
      <c r="F15" s="218"/>
      <c r="G15" s="243">
        <f>G8+G11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173</v>
      </c>
    </row>
    <row r="16" spans="1:60">
      <c r="C16" s="249"/>
      <c r="D16" s="10"/>
      <c r="AG16" t="s">
        <v>174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54</v>
      </c>
      <c r="C4" s="204" t="s">
        <v>58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78</v>
      </c>
      <c r="C8" s="244" t="s">
        <v>79</v>
      </c>
      <c r="D8" s="225"/>
      <c r="E8" s="226"/>
      <c r="F8" s="227"/>
      <c r="G8" s="227">
        <f>SUMIF(AG9:AG10,"&lt;&gt;NOR",G9:G10)</f>
        <v>0</v>
      </c>
      <c r="H8" s="227"/>
      <c r="I8" s="227">
        <f>SUM(I9:I10)</f>
        <v>0</v>
      </c>
      <c r="J8" s="227"/>
      <c r="K8" s="227">
        <f>SUM(K9:K10)</f>
        <v>0</v>
      </c>
      <c r="L8" s="227"/>
      <c r="M8" s="227">
        <f>SUM(M9:M10)</f>
        <v>0</v>
      </c>
      <c r="N8" s="227"/>
      <c r="O8" s="227">
        <f>SUM(O9:O10)</f>
        <v>0.21</v>
      </c>
      <c r="P8" s="227"/>
      <c r="Q8" s="227">
        <f>SUM(Q9:Q10)</f>
        <v>0</v>
      </c>
      <c r="R8" s="227"/>
      <c r="S8" s="227"/>
      <c r="T8" s="228"/>
      <c r="U8" s="222"/>
      <c r="V8" s="222">
        <f>SUM(V9:V10)</f>
        <v>1.04</v>
      </c>
      <c r="W8" s="222"/>
      <c r="X8" s="222"/>
      <c r="AG8" t="s">
        <v>158</v>
      </c>
    </row>
    <row r="9" spans="1:60" ht="22.5" outlineLevel="1">
      <c r="A9" s="229">
        <v>1</v>
      </c>
      <c r="B9" s="230" t="s">
        <v>176</v>
      </c>
      <c r="C9" s="246" t="s">
        <v>177</v>
      </c>
      <c r="D9" s="231" t="s">
        <v>178</v>
      </c>
      <c r="E9" s="232">
        <v>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6.948E-2</v>
      </c>
      <c r="O9" s="234">
        <f>ROUND(E9*N9,2)</f>
        <v>0.21</v>
      </c>
      <c r="P9" s="234">
        <v>0</v>
      </c>
      <c r="Q9" s="234">
        <f>ROUND(E9*P9,2)</f>
        <v>0</v>
      </c>
      <c r="R9" s="234" t="s">
        <v>179</v>
      </c>
      <c r="S9" s="234" t="s">
        <v>162</v>
      </c>
      <c r="T9" s="235" t="s">
        <v>162</v>
      </c>
      <c r="U9" s="221">
        <v>0.34510999999999997</v>
      </c>
      <c r="V9" s="221">
        <f>ROUND(E9*U9,2)</f>
        <v>1.04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9"/>
      <c r="B10" s="220"/>
      <c r="C10" s="253" t="s">
        <v>182</v>
      </c>
      <c r="D10" s="252"/>
      <c r="E10" s="252"/>
      <c r="F10" s="252"/>
      <c r="G10" s="252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183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>
      <c r="A11" s="223" t="s">
        <v>157</v>
      </c>
      <c r="B11" s="224" t="s">
        <v>82</v>
      </c>
      <c r="C11" s="244" t="s">
        <v>83</v>
      </c>
      <c r="D11" s="225"/>
      <c r="E11" s="226"/>
      <c r="F11" s="227"/>
      <c r="G11" s="227">
        <f>SUMIF(AG12:AG17,"&lt;&gt;NOR",G12:G17)</f>
        <v>0</v>
      </c>
      <c r="H11" s="227"/>
      <c r="I11" s="227">
        <f>SUM(I12:I17)</f>
        <v>0</v>
      </c>
      <c r="J11" s="227"/>
      <c r="K11" s="227">
        <f>SUM(K12:K17)</f>
        <v>0</v>
      </c>
      <c r="L11" s="227"/>
      <c r="M11" s="227">
        <f>SUM(M12:M17)</f>
        <v>0</v>
      </c>
      <c r="N11" s="227"/>
      <c r="O11" s="227">
        <f>SUM(O12:O17)</f>
        <v>0.57999999999999996</v>
      </c>
      <c r="P11" s="227"/>
      <c r="Q11" s="227">
        <f>SUM(Q12:Q17)</f>
        <v>0</v>
      </c>
      <c r="R11" s="227"/>
      <c r="S11" s="227"/>
      <c r="T11" s="228"/>
      <c r="U11" s="222"/>
      <c r="V11" s="222">
        <f>SUM(V12:V17)</f>
        <v>18.829999999999998</v>
      </c>
      <c r="W11" s="222"/>
      <c r="X11" s="222"/>
      <c r="AG11" t="s">
        <v>158</v>
      </c>
    </row>
    <row r="12" spans="1:60" ht="33.75" outlineLevel="1">
      <c r="A12" s="229">
        <v>2</v>
      </c>
      <c r="B12" s="230" t="s">
        <v>184</v>
      </c>
      <c r="C12" s="246" t="s">
        <v>185</v>
      </c>
      <c r="D12" s="231" t="s">
        <v>186</v>
      </c>
      <c r="E12" s="232">
        <v>12.084569999999999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4">
        <v>2.2499999999999998E-3</v>
      </c>
      <c r="O12" s="234">
        <f>ROUND(E12*N12,2)</f>
        <v>0.03</v>
      </c>
      <c r="P12" s="234">
        <v>0</v>
      </c>
      <c r="Q12" s="234">
        <f>ROUND(E12*P12,2)</f>
        <v>0</v>
      </c>
      <c r="R12" s="234" t="s">
        <v>179</v>
      </c>
      <c r="S12" s="234" t="s">
        <v>162</v>
      </c>
      <c r="T12" s="235" t="s">
        <v>162</v>
      </c>
      <c r="U12" s="221">
        <v>0.16</v>
      </c>
      <c r="V12" s="221">
        <f>ROUND(E12*U12,2)</f>
        <v>1.93</v>
      </c>
      <c r="W12" s="221"/>
      <c r="X12" s="221" t="s">
        <v>180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181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9"/>
      <c r="B13" s="220"/>
      <c r="C13" s="254" t="s">
        <v>187</v>
      </c>
      <c r="D13" s="250"/>
      <c r="E13" s="251">
        <v>12.084580000000001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188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>
      <c r="A14" s="229">
        <v>3</v>
      </c>
      <c r="B14" s="230" t="s">
        <v>189</v>
      </c>
      <c r="C14" s="246" t="s">
        <v>190</v>
      </c>
      <c r="D14" s="231" t="s">
        <v>186</v>
      </c>
      <c r="E14" s="232">
        <v>41.723999999999997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4">
        <v>4.5399999999999998E-3</v>
      </c>
      <c r="O14" s="234">
        <f>ROUND(E14*N14,2)</f>
        <v>0.19</v>
      </c>
      <c r="P14" s="234">
        <v>0</v>
      </c>
      <c r="Q14" s="234">
        <f>ROUND(E14*P14,2)</f>
        <v>0</v>
      </c>
      <c r="R14" s="234" t="s">
        <v>179</v>
      </c>
      <c r="S14" s="234" t="s">
        <v>162</v>
      </c>
      <c r="T14" s="235" t="s">
        <v>162</v>
      </c>
      <c r="U14" s="221">
        <v>0.08</v>
      </c>
      <c r="V14" s="221">
        <f>ROUND(E14*U14,2)</f>
        <v>3.34</v>
      </c>
      <c r="W14" s="221"/>
      <c r="X14" s="221" t="s">
        <v>180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181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9"/>
      <c r="B15" s="220"/>
      <c r="C15" s="254" t="s">
        <v>191</v>
      </c>
      <c r="D15" s="250"/>
      <c r="E15" s="251">
        <v>41.723999999999997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>
      <c r="A16" s="229">
        <v>4</v>
      </c>
      <c r="B16" s="230" t="s">
        <v>192</v>
      </c>
      <c r="C16" s="246" t="s">
        <v>193</v>
      </c>
      <c r="D16" s="231" t="s">
        <v>186</v>
      </c>
      <c r="E16" s="232">
        <v>41.723999999999997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8.5100000000000002E-3</v>
      </c>
      <c r="O16" s="234">
        <f>ROUND(E16*N16,2)</f>
        <v>0.36</v>
      </c>
      <c r="P16" s="234">
        <v>0</v>
      </c>
      <c r="Q16" s="234">
        <f>ROUND(E16*P16,2)</f>
        <v>0</v>
      </c>
      <c r="R16" s="234" t="s">
        <v>194</v>
      </c>
      <c r="S16" s="234" t="s">
        <v>162</v>
      </c>
      <c r="T16" s="235" t="s">
        <v>162</v>
      </c>
      <c r="U16" s="221">
        <v>0.32500000000000001</v>
      </c>
      <c r="V16" s="221">
        <f>ROUND(E16*U16,2)</f>
        <v>13.56</v>
      </c>
      <c r="W16" s="221"/>
      <c r="X16" s="221" t="s">
        <v>180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181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9"/>
      <c r="B17" s="220"/>
      <c r="C17" s="253" t="s">
        <v>195</v>
      </c>
      <c r="D17" s="252"/>
      <c r="E17" s="252"/>
      <c r="F17" s="252"/>
      <c r="G17" s="252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183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>
      <c r="A18" s="223" t="s">
        <v>157</v>
      </c>
      <c r="B18" s="224" t="s">
        <v>88</v>
      </c>
      <c r="C18" s="244" t="s">
        <v>89</v>
      </c>
      <c r="D18" s="225"/>
      <c r="E18" s="226"/>
      <c r="F18" s="227"/>
      <c r="G18" s="227">
        <f>SUMIF(AG19:AG26,"&lt;&gt;NOR",G19:G26)</f>
        <v>0</v>
      </c>
      <c r="H18" s="227"/>
      <c r="I18" s="227">
        <f>SUM(I19:I26)</f>
        <v>0</v>
      </c>
      <c r="J18" s="227"/>
      <c r="K18" s="227">
        <f>SUM(K19:K26)</f>
        <v>0</v>
      </c>
      <c r="L18" s="227"/>
      <c r="M18" s="227">
        <f>SUM(M19:M26)</f>
        <v>0</v>
      </c>
      <c r="N18" s="227"/>
      <c r="O18" s="227">
        <f>SUM(O19:O26)</f>
        <v>0</v>
      </c>
      <c r="P18" s="227"/>
      <c r="Q18" s="227">
        <f>SUM(Q19:Q26)</f>
        <v>0.33999999999999997</v>
      </c>
      <c r="R18" s="227"/>
      <c r="S18" s="227"/>
      <c r="T18" s="228"/>
      <c r="U18" s="222"/>
      <c r="V18" s="222">
        <f>SUM(V19:V26)</f>
        <v>4.99</v>
      </c>
      <c r="W18" s="222"/>
      <c r="X18" s="222"/>
      <c r="AG18" t="s">
        <v>158</v>
      </c>
    </row>
    <row r="19" spans="1:60" ht="33.75" outlineLevel="1">
      <c r="A19" s="229">
        <v>5</v>
      </c>
      <c r="B19" s="230" t="s">
        <v>196</v>
      </c>
      <c r="C19" s="246" t="s">
        <v>197</v>
      </c>
      <c r="D19" s="231" t="s">
        <v>178</v>
      </c>
      <c r="E19" s="232">
        <v>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1.33E-3</v>
      </c>
      <c r="O19" s="234">
        <f>ROUND(E19*N19,2)</f>
        <v>0</v>
      </c>
      <c r="P19" s="234">
        <v>7.3999999999999996E-2</v>
      </c>
      <c r="Q19" s="234">
        <f>ROUND(E19*P19,2)</f>
        <v>0.15</v>
      </c>
      <c r="R19" s="234" t="s">
        <v>198</v>
      </c>
      <c r="S19" s="234" t="s">
        <v>162</v>
      </c>
      <c r="T19" s="235" t="s">
        <v>162</v>
      </c>
      <c r="U19" s="221">
        <v>0.8</v>
      </c>
      <c r="V19" s="221">
        <f>ROUND(E19*U19,2)</f>
        <v>1.6</v>
      </c>
      <c r="W19" s="221"/>
      <c r="X19" s="221" t="s">
        <v>180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181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9"/>
      <c r="B20" s="220"/>
      <c r="C20" s="253" t="s">
        <v>199</v>
      </c>
      <c r="D20" s="252"/>
      <c r="E20" s="252"/>
      <c r="F20" s="252"/>
      <c r="G20" s="252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183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>
      <c r="A21" s="229">
        <v>6</v>
      </c>
      <c r="B21" s="230" t="s">
        <v>200</v>
      </c>
      <c r="C21" s="246" t="s">
        <v>201</v>
      </c>
      <c r="D21" s="231" t="s">
        <v>186</v>
      </c>
      <c r="E21" s="232">
        <v>12.084569999999999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4">
        <v>0</v>
      </c>
      <c r="O21" s="234">
        <f>ROUND(E21*N21,2)</f>
        <v>0</v>
      </c>
      <c r="P21" s="234">
        <v>2E-3</v>
      </c>
      <c r="Q21" s="234">
        <f>ROUND(E21*P21,2)</f>
        <v>0.02</v>
      </c>
      <c r="R21" s="234" t="s">
        <v>198</v>
      </c>
      <c r="S21" s="234" t="s">
        <v>162</v>
      </c>
      <c r="T21" s="235" t="s">
        <v>162</v>
      </c>
      <c r="U21" s="221">
        <v>0.02</v>
      </c>
      <c r="V21" s="221">
        <f>ROUND(E21*U21,2)</f>
        <v>0.24</v>
      </c>
      <c r="W21" s="221"/>
      <c r="X21" s="221" t="s">
        <v>180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181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9"/>
      <c r="B22" s="220"/>
      <c r="C22" s="254" t="s">
        <v>187</v>
      </c>
      <c r="D22" s="250"/>
      <c r="E22" s="251">
        <v>12.084580000000001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188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29">
        <v>7</v>
      </c>
      <c r="B23" s="230" t="s">
        <v>202</v>
      </c>
      <c r="C23" s="246" t="s">
        <v>203</v>
      </c>
      <c r="D23" s="231" t="s">
        <v>186</v>
      </c>
      <c r="E23" s="232">
        <v>41.723999999999997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0</v>
      </c>
      <c r="O23" s="234">
        <f>ROUND(E23*N23,2)</f>
        <v>0</v>
      </c>
      <c r="P23" s="234">
        <v>4.0000000000000001E-3</v>
      </c>
      <c r="Q23" s="234">
        <f>ROUND(E23*P23,2)</f>
        <v>0.17</v>
      </c>
      <c r="R23" s="234" t="s">
        <v>198</v>
      </c>
      <c r="S23" s="234" t="s">
        <v>162</v>
      </c>
      <c r="T23" s="235" t="s">
        <v>162</v>
      </c>
      <c r="U23" s="221">
        <v>0.03</v>
      </c>
      <c r="V23" s="221">
        <f>ROUND(E23*U23,2)</f>
        <v>1.25</v>
      </c>
      <c r="W23" s="221"/>
      <c r="X23" s="221" t="s">
        <v>180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181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9"/>
      <c r="B24" s="220"/>
      <c r="C24" s="254" t="s">
        <v>191</v>
      </c>
      <c r="D24" s="250"/>
      <c r="E24" s="251">
        <v>41.723999999999997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188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29">
        <v>8</v>
      </c>
      <c r="B25" s="230" t="s">
        <v>204</v>
      </c>
      <c r="C25" s="246" t="s">
        <v>205</v>
      </c>
      <c r="D25" s="231" t="s">
        <v>186</v>
      </c>
      <c r="E25" s="232">
        <v>7.32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4.0000000000000003E-5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172</v>
      </c>
      <c r="T25" s="235" t="s">
        <v>162</v>
      </c>
      <c r="U25" s="221">
        <v>0.26</v>
      </c>
      <c r="V25" s="221">
        <f>ROUND(E25*U25,2)</f>
        <v>1.9</v>
      </c>
      <c r="W25" s="221"/>
      <c r="X25" s="221" t="s">
        <v>180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181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9"/>
      <c r="B26" s="220"/>
      <c r="C26" s="254" t="s">
        <v>206</v>
      </c>
      <c r="D26" s="250"/>
      <c r="E26" s="251">
        <v>7.32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188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23" t="s">
        <v>157</v>
      </c>
      <c r="B27" s="224" t="s">
        <v>90</v>
      </c>
      <c r="C27" s="244" t="s">
        <v>91</v>
      </c>
      <c r="D27" s="225"/>
      <c r="E27" s="226"/>
      <c r="F27" s="227"/>
      <c r="G27" s="227">
        <f>SUMIF(AG28:AG32,"&lt;&gt;NOR",G28:G32)</f>
        <v>0</v>
      </c>
      <c r="H27" s="227"/>
      <c r="I27" s="227">
        <f>SUM(I28:I32)</f>
        <v>0</v>
      </c>
      <c r="J27" s="227"/>
      <c r="K27" s="227">
        <f>SUM(K28:K32)</f>
        <v>0</v>
      </c>
      <c r="L27" s="227"/>
      <c r="M27" s="227">
        <f>SUM(M28:M32)</f>
        <v>0</v>
      </c>
      <c r="N27" s="227"/>
      <c r="O27" s="227">
        <f>SUM(O28:O32)</f>
        <v>0</v>
      </c>
      <c r="P27" s="227"/>
      <c r="Q27" s="227">
        <f>SUM(Q28:Q32)</f>
        <v>0</v>
      </c>
      <c r="R27" s="227"/>
      <c r="S27" s="227"/>
      <c r="T27" s="228"/>
      <c r="U27" s="222"/>
      <c r="V27" s="222">
        <f>SUM(V28:V32)</f>
        <v>0.73</v>
      </c>
      <c r="W27" s="222"/>
      <c r="X27" s="222"/>
      <c r="AG27" t="s">
        <v>158</v>
      </c>
    </row>
    <row r="28" spans="1:60" ht="33.75" outlineLevel="1">
      <c r="A28" s="229">
        <v>9</v>
      </c>
      <c r="B28" s="230" t="s">
        <v>207</v>
      </c>
      <c r="C28" s="246" t="s">
        <v>208</v>
      </c>
      <c r="D28" s="231" t="s">
        <v>209</v>
      </c>
      <c r="E28" s="232">
        <v>0.78308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4" t="s">
        <v>179</v>
      </c>
      <c r="S28" s="234" t="s">
        <v>162</v>
      </c>
      <c r="T28" s="235" t="s">
        <v>162</v>
      </c>
      <c r="U28" s="221">
        <v>0.9385</v>
      </c>
      <c r="V28" s="221">
        <f>ROUND(E28*U28,2)</f>
        <v>0.73</v>
      </c>
      <c r="W28" s="221"/>
      <c r="X28" s="221" t="s">
        <v>210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211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9"/>
      <c r="B29" s="220"/>
      <c r="C29" s="253" t="s">
        <v>212</v>
      </c>
      <c r="D29" s="252"/>
      <c r="E29" s="252"/>
      <c r="F29" s="252"/>
      <c r="G29" s="252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183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19"/>
      <c r="B30" s="220"/>
      <c r="C30" s="254" t="s">
        <v>213</v>
      </c>
      <c r="D30" s="250"/>
      <c r="E30" s="25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188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9"/>
      <c r="B31" s="220"/>
      <c r="C31" s="254" t="s">
        <v>214</v>
      </c>
      <c r="D31" s="250"/>
      <c r="E31" s="25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188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19"/>
      <c r="B32" s="220"/>
      <c r="C32" s="254" t="s">
        <v>215</v>
      </c>
      <c r="D32" s="250"/>
      <c r="E32" s="251">
        <v>0.78308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188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>
      <c r="A33" s="223" t="s">
        <v>157</v>
      </c>
      <c r="B33" s="224" t="s">
        <v>92</v>
      </c>
      <c r="C33" s="244" t="s">
        <v>93</v>
      </c>
      <c r="D33" s="225"/>
      <c r="E33" s="226"/>
      <c r="F33" s="227"/>
      <c r="G33" s="227">
        <f>SUMIF(AG34:AG34,"&lt;&gt;NOR",G34:G34)</f>
        <v>0</v>
      </c>
      <c r="H33" s="227"/>
      <c r="I33" s="227">
        <f>SUM(I34:I34)</f>
        <v>0</v>
      </c>
      <c r="J33" s="227"/>
      <c r="K33" s="227">
        <f>SUM(K34:K34)</f>
        <v>0</v>
      </c>
      <c r="L33" s="227"/>
      <c r="M33" s="227">
        <f>SUM(M34:M34)</f>
        <v>0</v>
      </c>
      <c r="N33" s="227"/>
      <c r="O33" s="227">
        <f>SUM(O34:O34)</f>
        <v>0</v>
      </c>
      <c r="P33" s="227"/>
      <c r="Q33" s="227">
        <f>SUM(Q34:Q34)</f>
        <v>0</v>
      </c>
      <c r="R33" s="227"/>
      <c r="S33" s="227"/>
      <c r="T33" s="228"/>
      <c r="U33" s="222"/>
      <c r="V33" s="222">
        <f>SUM(V34:V34)</f>
        <v>0</v>
      </c>
      <c r="W33" s="222"/>
      <c r="X33" s="222"/>
      <c r="AG33" t="s">
        <v>158</v>
      </c>
    </row>
    <row r="34" spans="1:60" outlineLevel="1">
      <c r="A34" s="236">
        <v>10</v>
      </c>
      <c r="B34" s="237" t="s">
        <v>216</v>
      </c>
      <c r="C34" s="245" t="s">
        <v>217</v>
      </c>
      <c r="D34" s="238" t="s">
        <v>218</v>
      </c>
      <c r="E34" s="239">
        <v>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1"/>
      <c r="S34" s="241" t="s">
        <v>172</v>
      </c>
      <c r="T34" s="242" t="s">
        <v>163</v>
      </c>
      <c r="U34" s="221">
        <v>0</v>
      </c>
      <c r="V34" s="221">
        <f>ROUND(E34*U34,2)</f>
        <v>0</v>
      </c>
      <c r="W34" s="221"/>
      <c r="X34" s="221" t="s">
        <v>180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181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23" t="s">
        <v>157</v>
      </c>
      <c r="B35" s="224" t="s">
        <v>112</v>
      </c>
      <c r="C35" s="244" t="s">
        <v>113</v>
      </c>
      <c r="D35" s="225"/>
      <c r="E35" s="226"/>
      <c r="F35" s="227"/>
      <c r="G35" s="227">
        <f>SUMIF(AG36:AG38,"&lt;&gt;NOR",G36:G38)</f>
        <v>0</v>
      </c>
      <c r="H35" s="227"/>
      <c r="I35" s="227">
        <f>SUM(I36:I38)</f>
        <v>0</v>
      </c>
      <c r="J35" s="227"/>
      <c r="K35" s="227">
        <f>SUM(K36:K38)</f>
        <v>0</v>
      </c>
      <c r="L35" s="227"/>
      <c r="M35" s="227">
        <f>SUM(M36:M38)</f>
        <v>0</v>
      </c>
      <c r="N35" s="227"/>
      <c r="O35" s="227">
        <f>SUM(O36:O38)</f>
        <v>0</v>
      </c>
      <c r="P35" s="227"/>
      <c r="Q35" s="227">
        <f>SUM(Q36:Q38)</f>
        <v>0</v>
      </c>
      <c r="R35" s="227"/>
      <c r="S35" s="227"/>
      <c r="T35" s="228"/>
      <c r="U35" s="222"/>
      <c r="V35" s="222">
        <f>SUM(V36:V38)</f>
        <v>0</v>
      </c>
      <c r="W35" s="222"/>
      <c r="X35" s="222"/>
      <c r="AG35" t="s">
        <v>158</v>
      </c>
    </row>
    <row r="36" spans="1:60" outlineLevel="1">
      <c r="A36" s="229">
        <v>11</v>
      </c>
      <c r="B36" s="230" t="s">
        <v>219</v>
      </c>
      <c r="C36" s="246" t="s">
        <v>220</v>
      </c>
      <c r="D36" s="231" t="s">
        <v>186</v>
      </c>
      <c r="E36" s="232">
        <v>53.808579999999999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 t="s">
        <v>221</v>
      </c>
      <c r="S36" s="234" t="s">
        <v>162</v>
      </c>
      <c r="T36" s="235" t="s">
        <v>162</v>
      </c>
      <c r="U36" s="221">
        <v>0</v>
      </c>
      <c r="V36" s="221">
        <f>ROUND(E36*U36,2)</f>
        <v>0</v>
      </c>
      <c r="W36" s="221"/>
      <c r="X36" s="221" t="s">
        <v>222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223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9"/>
      <c r="B37" s="220"/>
      <c r="C37" s="254" t="s">
        <v>187</v>
      </c>
      <c r="D37" s="250"/>
      <c r="E37" s="251">
        <v>12.084580000000001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188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9"/>
      <c r="B38" s="220"/>
      <c r="C38" s="254" t="s">
        <v>191</v>
      </c>
      <c r="D38" s="250"/>
      <c r="E38" s="251">
        <v>41.723999999999997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>
      <c r="A39" s="223" t="s">
        <v>157</v>
      </c>
      <c r="B39" s="224" t="s">
        <v>124</v>
      </c>
      <c r="C39" s="244" t="s">
        <v>125</v>
      </c>
      <c r="D39" s="225"/>
      <c r="E39" s="226"/>
      <c r="F39" s="227"/>
      <c r="G39" s="227">
        <f>SUMIF(AG40:AG55,"&lt;&gt;NOR",G40:G55)</f>
        <v>0</v>
      </c>
      <c r="H39" s="227"/>
      <c r="I39" s="227">
        <f>SUM(I40:I55)</f>
        <v>0</v>
      </c>
      <c r="J39" s="227"/>
      <c r="K39" s="227">
        <f>SUM(K40:K55)</f>
        <v>0</v>
      </c>
      <c r="L39" s="227"/>
      <c r="M39" s="227">
        <f>SUM(M40:M55)</f>
        <v>0</v>
      </c>
      <c r="N39" s="227"/>
      <c r="O39" s="227">
        <f>SUM(O40:O55)</f>
        <v>0</v>
      </c>
      <c r="P39" s="227"/>
      <c r="Q39" s="227">
        <f>SUM(Q40:Q55)</f>
        <v>0</v>
      </c>
      <c r="R39" s="227"/>
      <c r="S39" s="227"/>
      <c r="T39" s="228"/>
      <c r="U39" s="222"/>
      <c r="V39" s="222">
        <f>SUM(V40:V55)</f>
        <v>0.68</v>
      </c>
      <c r="W39" s="222"/>
      <c r="X39" s="222"/>
      <c r="AG39" t="s">
        <v>158</v>
      </c>
    </row>
    <row r="40" spans="1:60" ht="22.5" outlineLevel="1">
      <c r="A40" s="229">
        <v>12</v>
      </c>
      <c r="B40" s="230" t="s">
        <v>224</v>
      </c>
      <c r="C40" s="246" t="s">
        <v>225</v>
      </c>
      <c r="D40" s="231" t="s">
        <v>209</v>
      </c>
      <c r="E40" s="232">
        <v>0.33906999999999998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4" t="s">
        <v>198</v>
      </c>
      <c r="S40" s="234" t="s">
        <v>162</v>
      </c>
      <c r="T40" s="235" t="s">
        <v>162</v>
      </c>
      <c r="U40" s="221">
        <v>0.93300000000000005</v>
      </c>
      <c r="V40" s="221">
        <f>ROUND(E40*U40,2)</f>
        <v>0.32</v>
      </c>
      <c r="W40" s="221"/>
      <c r="X40" s="221" t="s">
        <v>226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227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9"/>
      <c r="B41" s="220"/>
      <c r="C41" s="254" t="s">
        <v>228</v>
      </c>
      <c r="D41" s="250"/>
      <c r="E41" s="25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188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9"/>
      <c r="B42" s="220"/>
      <c r="C42" s="254" t="s">
        <v>229</v>
      </c>
      <c r="D42" s="250"/>
      <c r="E42" s="25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188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19"/>
      <c r="B43" s="220"/>
      <c r="C43" s="254" t="s">
        <v>230</v>
      </c>
      <c r="D43" s="250"/>
      <c r="E43" s="251">
        <v>0.33906999999999998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188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29">
        <v>13</v>
      </c>
      <c r="B44" s="230" t="s">
        <v>231</v>
      </c>
      <c r="C44" s="246" t="s">
        <v>232</v>
      </c>
      <c r="D44" s="231" t="s">
        <v>209</v>
      </c>
      <c r="E44" s="232">
        <v>0.33906999999999998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4" t="s">
        <v>198</v>
      </c>
      <c r="S44" s="234" t="s">
        <v>162</v>
      </c>
      <c r="T44" s="235" t="s">
        <v>162</v>
      </c>
      <c r="U44" s="221">
        <v>0.94199999999999995</v>
      </c>
      <c r="V44" s="221">
        <f>ROUND(E44*U44,2)</f>
        <v>0.32</v>
      </c>
      <c r="W44" s="221"/>
      <c r="X44" s="221" t="s">
        <v>226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227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19"/>
      <c r="B45" s="220"/>
      <c r="C45" s="254" t="s">
        <v>228</v>
      </c>
      <c r="D45" s="250"/>
      <c r="E45" s="25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188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9"/>
      <c r="B46" s="220"/>
      <c r="C46" s="254" t="s">
        <v>229</v>
      </c>
      <c r="D46" s="250"/>
      <c r="E46" s="25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188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19"/>
      <c r="B47" s="220"/>
      <c r="C47" s="254" t="s">
        <v>230</v>
      </c>
      <c r="D47" s="250"/>
      <c r="E47" s="251">
        <v>0.33906999999999998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188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>
      <c r="A48" s="229">
        <v>14</v>
      </c>
      <c r="B48" s="230" t="s">
        <v>233</v>
      </c>
      <c r="C48" s="246" t="s">
        <v>234</v>
      </c>
      <c r="D48" s="231" t="s">
        <v>209</v>
      </c>
      <c r="E48" s="232">
        <v>0.33906999999999998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4" t="s">
        <v>198</v>
      </c>
      <c r="S48" s="234" t="s">
        <v>162</v>
      </c>
      <c r="T48" s="235" t="s">
        <v>162</v>
      </c>
      <c r="U48" s="221">
        <v>0.105</v>
      </c>
      <c r="V48" s="221">
        <f>ROUND(E48*U48,2)</f>
        <v>0.04</v>
      </c>
      <c r="W48" s="221"/>
      <c r="X48" s="221" t="s">
        <v>226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227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9"/>
      <c r="B49" s="220"/>
      <c r="C49" s="254" t="s">
        <v>228</v>
      </c>
      <c r="D49" s="250"/>
      <c r="E49" s="25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188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9"/>
      <c r="B50" s="220"/>
      <c r="C50" s="254" t="s">
        <v>229</v>
      </c>
      <c r="D50" s="250"/>
      <c r="E50" s="25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9"/>
      <c r="B51" s="220"/>
      <c r="C51" s="254" t="s">
        <v>230</v>
      </c>
      <c r="D51" s="250"/>
      <c r="E51" s="251">
        <v>0.33906999999999998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188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29">
        <v>15</v>
      </c>
      <c r="B52" s="230" t="s">
        <v>235</v>
      </c>
      <c r="C52" s="246" t="s">
        <v>236</v>
      </c>
      <c r="D52" s="231" t="s">
        <v>209</v>
      </c>
      <c r="E52" s="232">
        <v>0.33906999999999998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4"/>
      <c r="S52" s="234" t="s">
        <v>172</v>
      </c>
      <c r="T52" s="235" t="s">
        <v>163</v>
      </c>
      <c r="U52" s="221">
        <v>0.01</v>
      </c>
      <c r="V52" s="221">
        <f>ROUND(E52*U52,2)</f>
        <v>0</v>
      </c>
      <c r="W52" s="221"/>
      <c r="X52" s="221" t="s">
        <v>226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227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19"/>
      <c r="B53" s="220"/>
      <c r="C53" s="254" t="s">
        <v>228</v>
      </c>
      <c r="D53" s="250"/>
      <c r="E53" s="25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188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9"/>
      <c r="B54" s="220"/>
      <c r="C54" s="254" t="s">
        <v>229</v>
      </c>
      <c r="D54" s="250"/>
      <c r="E54" s="25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188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9"/>
      <c r="B55" s="220"/>
      <c r="C55" s="254" t="s">
        <v>230</v>
      </c>
      <c r="D55" s="250"/>
      <c r="E55" s="251">
        <v>0.33906999999999998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188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>
      <c r="A56" s="3"/>
      <c r="B56" s="4"/>
      <c r="C56" s="24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144</v>
      </c>
    </row>
    <row r="57" spans="1:60">
      <c r="A57" s="215"/>
      <c r="B57" s="216" t="s">
        <v>29</v>
      </c>
      <c r="C57" s="248"/>
      <c r="D57" s="217"/>
      <c r="E57" s="218"/>
      <c r="F57" s="218"/>
      <c r="G57" s="243">
        <f>G8+G11+G18+G27+G33+G35+G39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173</v>
      </c>
    </row>
    <row r="58" spans="1:60">
      <c r="C58" s="249"/>
      <c r="D58" s="10"/>
      <c r="AG58" t="s">
        <v>174</v>
      </c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8">
    <mergeCell ref="C20:G20"/>
    <mergeCell ref="C29:G29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78</v>
      </c>
      <c r="C8" s="244" t="s">
        <v>79</v>
      </c>
      <c r="D8" s="225"/>
      <c r="E8" s="226"/>
      <c r="F8" s="227"/>
      <c r="G8" s="227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0.12000000000000001</v>
      </c>
      <c r="P8" s="227"/>
      <c r="Q8" s="227">
        <f>SUM(Q9:Q11)</f>
        <v>0</v>
      </c>
      <c r="R8" s="227"/>
      <c r="S8" s="227"/>
      <c r="T8" s="228"/>
      <c r="U8" s="222"/>
      <c r="V8" s="222">
        <f>SUM(V9:V11)</f>
        <v>5.69</v>
      </c>
      <c r="W8" s="222"/>
      <c r="X8" s="222"/>
      <c r="AG8" t="s">
        <v>158</v>
      </c>
    </row>
    <row r="9" spans="1:60" outlineLevel="1">
      <c r="A9" s="236">
        <v>1</v>
      </c>
      <c r="B9" s="237" t="s">
        <v>237</v>
      </c>
      <c r="C9" s="245" t="s">
        <v>238</v>
      </c>
      <c r="D9" s="238" t="s">
        <v>178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6.7100000000000007E-2</v>
      </c>
      <c r="O9" s="241">
        <f>ROUND(E9*N9,2)</f>
        <v>7.0000000000000007E-2</v>
      </c>
      <c r="P9" s="241">
        <v>0</v>
      </c>
      <c r="Q9" s="241">
        <f>ROUND(E9*P9,2)</f>
        <v>0</v>
      </c>
      <c r="R9" s="241"/>
      <c r="S9" s="241" t="s">
        <v>172</v>
      </c>
      <c r="T9" s="242" t="s">
        <v>239</v>
      </c>
      <c r="U9" s="221">
        <v>5.69</v>
      </c>
      <c r="V9" s="221">
        <f>ROUND(E9*U9,2)</f>
        <v>5.69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36">
        <v>2</v>
      </c>
      <c r="B10" s="237" t="s">
        <v>240</v>
      </c>
      <c r="C10" s="245" t="s">
        <v>241</v>
      </c>
      <c r="D10" s="238" t="s">
        <v>242</v>
      </c>
      <c r="E10" s="239">
        <v>2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172</v>
      </c>
      <c r="T10" s="242" t="s">
        <v>163</v>
      </c>
      <c r="U10" s="221">
        <v>0</v>
      </c>
      <c r="V10" s="221">
        <f>ROUND(E10*U10,2)</f>
        <v>0</v>
      </c>
      <c r="W10" s="221"/>
      <c r="X10" s="221" t="s">
        <v>180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181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36">
        <v>3</v>
      </c>
      <c r="B11" s="237" t="s">
        <v>243</v>
      </c>
      <c r="C11" s="245" t="s">
        <v>244</v>
      </c>
      <c r="D11" s="238" t="s">
        <v>178</v>
      </c>
      <c r="E11" s="239">
        <v>6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9.0600000000000003E-3</v>
      </c>
      <c r="O11" s="241">
        <f>ROUND(E11*N11,2)</f>
        <v>0.05</v>
      </c>
      <c r="P11" s="241">
        <v>0</v>
      </c>
      <c r="Q11" s="241">
        <f>ROUND(E11*P11,2)</f>
        <v>0</v>
      </c>
      <c r="R11" s="241"/>
      <c r="S11" s="241" t="s">
        <v>172</v>
      </c>
      <c r="T11" s="242" t="s">
        <v>239</v>
      </c>
      <c r="U11" s="221">
        <v>0</v>
      </c>
      <c r="V11" s="221">
        <f>ROUND(E11*U11,2)</f>
        <v>0</v>
      </c>
      <c r="W11" s="221"/>
      <c r="X11" s="221" t="s">
        <v>222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223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>
      <c r="A12" s="223" t="s">
        <v>157</v>
      </c>
      <c r="B12" s="224" t="s">
        <v>90</v>
      </c>
      <c r="C12" s="244" t="s">
        <v>91</v>
      </c>
      <c r="D12" s="225"/>
      <c r="E12" s="226"/>
      <c r="F12" s="227"/>
      <c r="G12" s="227">
        <f>SUMIF(AG13:AG17,"&lt;&gt;NOR",G13:G17)</f>
        <v>0</v>
      </c>
      <c r="H12" s="227"/>
      <c r="I12" s="227">
        <f>SUM(I13:I17)</f>
        <v>0</v>
      </c>
      <c r="J12" s="227"/>
      <c r="K12" s="227">
        <f>SUM(K13:K17)</f>
        <v>0</v>
      </c>
      <c r="L12" s="227"/>
      <c r="M12" s="227">
        <f>SUM(M13:M17)</f>
        <v>0</v>
      </c>
      <c r="N12" s="227"/>
      <c r="O12" s="227">
        <f>SUM(O13:O17)</f>
        <v>0</v>
      </c>
      <c r="P12" s="227"/>
      <c r="Q12" s="227">
        <f>SUM(Q13:Q17)</f>
        <v>0</v>
      </c>
      <c r="R12" s="227"/>
      <c r="S12" s="227"/>
      <c r="T12" s="228"/>
      <c r="U12" s="222"/>
      <c r="V12" s="222">
        <f>SUM(V13:V17)</f>
        <v>0.06</v>
      </c>
      <c r="W12" s="222"/>
      <c r="X12" s="222"/>
      <c r="AG12" t="s">
        <v>158</v>
      </c>
    </row>
    <row r="13" spans="1:60" ht="33.75" outlineLevel="1">
      <c r="A13" s="229">
        <v>4</v>
      </c>
      <c r="B13" s="230" t="s">
        <v>207</v>
      </c>
      <c r="C13" s="246" t="s">
        <v>208</v>
      </c>
      <c r="D13" s="231" t="s">
        <v>209</v>
      </c>
      <c r="E13" s="232">
        <v>6.7100000000000007E-2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4" t="s">
        <v>179</v>
      </c>
      <c r="S13" s="234" t="s">
        <v>162</v>
      </c>
      <c r="T13" s="235" t="s">
        <v>162</v>
      </c>
      <c r="U13" s="221">
        <v>0.9385</v>
      </c>
      <c r="V13" s="221">
        <f>ROUND(E13*U13,2)</f>
        <v>0.06</v>
      </c>
      <c r="W13" s="221"/>
      <c r="X13" s="221" t="s">
        <v>210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211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9"/>
      <c r="B14" s="220"/>
      <c r="C14" s="253" t="s">
        <v>212</v>
      </c>
      <c r="D14" s="252"/>
      <c r="E14" s="252"/>
      <c r="F14" s="252"/>
      <c r="G14" s="252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183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9"/>
      <c r="B15" s="220"/>
      <c r="C15" s="254" t="s">
        <v>213</v>
      </c>
      <c r="D15" s="250"/>
      <c r="E15" s="25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19"/>
      <c r="B16" s="220"/>
      <c r="C16" s="254" t="s">
        <v>245</v>
      </c>
      <c r="D16" s="250"/>
      <c r="E16" s="25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188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9"/>
      <c r="B17" s="220"/>
      <c r="C17" s="254" t="s">
        <v>246</v>
      </c>
      <c r="D17" s="250"/>
      <c r="E17" s="251">
        <v>6.7100000000000007E-2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188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>
      <c r="A18" s="223" t="s">
        <v>157</v>
      </c>
      <c r="B18" s="224" t="s">
        <v>94</v>
      </c>
      <c r="C18" s="244" t="s">
        <v>95</v>
      </c>
      <c r="D18" s="225"/>
      <c r="E18" s="226"/>
      <c r="F18" s="227"/>
      <c r="G18" s="227">
        <f>SUMIF(AG19:AG40,"&lt;&gt;NOR",G19:G40)</f>
        <v>0</v>
      </c>
      <c r="H18" s="227"/>
      <c r="I18" s="227">
        <f>SUM(I19:I40)</f>
        <v>0</v>
      </c>
      <c r="J18" s="227"/>
      <c r="K18" s="227">
        <f>SUM(K19:K40)</f>
        <v>0</v>
      </c>
      <c r="L18" s="227"/>
      <c r="M18" s="227">
        <f>SUM(M19:M40)</f>
        <v>0</v>
      </c>
      <c r="N18" s="227"/>
      <c r="O18" s="227">
        <f>SUM(O19:O40)</f>
        <v>0.03</v>
      </c>
      <c r="P18" s="227"/>
      <c r="Q18" s="227">
        <f>SUM(Q19:Q40)</f>
        <v>0</v>
      </c>
      <c r="R18" s="227"/>
      <c r="S18" s="227"/>
      <c r="T18" s="228"/>
      <c r="U18" s="222"/>
      <c r="V18" s="222">
        <f>SUM(V19:V40)</f>
        <v>20.37</v>
      </c>
      <c r="W18" s="222"/>
      <c r="X18" s="222"/>
      <c r="AG18" t="s">
        <v>158</v>
      </c>
    </row>
    <row r="19" spans="1:60" outlineLevel="1">
      <c r="A19" s="236">
        <v>5</v>
      </c>
      <c r="B19" s="237" t="s">
        <v>247</v>
      </c>
      <c r="C19" s="245" t="s">
        <v>248</v>
      </c>
      <c r="D19" s="238" t="s">
        <v>242</v>
      </c>
      <c r="E19" s="239">
        <v>0.6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3.0100000000000001E-3</v>
      </c>
      <c r="O19" s="241">
        <f>ROUND(E19*N19,2)</f>
        <v>0</v>
      </c>
      <c r="P19" s="241">
        <v>0</v>
      </c>
      <c r="Q19" s="241">
        <f>ROUND(E19*P19,2)</f>
        <v>0</v>
      </c>
      <c r="R19" s="241" t="s">
        <v>249</v>
      </c>
      <c r="S19" s="241" t="s">
        <v>162</v>
      </c>
      <c r="T19" s="242" t="s">
        <v>162</v>
      </c>
      <c r="U19" s="221">
        <v>0.28999999999999998</v>
      </c>
      <c r="V19" s="221">
        <f>ROUND(E19*U19,2)</f>
        <v>0.17</v>
      </c>
      <c r="W19" s="221"/>
      <c r="X19" s="221" t="s">
        <v>180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181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29">
        <v>6</v>
      </c>
      <c r="B20" s="230" t="s">
        <v>250</v>
      </c>
      <c r="C20" s="246" t="s">
        <v>251</v>
      </c>
      <c r="D20" s="231" t="s">
        <v>252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4">
        <v>3.2499999999999999E-3</v>
      </c>
      <c r="O20" s="234">
        <f>ROUND(E20*N20,2)</f>
        <v>0</v>
      </c>
      <c r="P20" s="234">
        <v>0</v>
      </c>
      <c r="Q20" s="234">
        <f>ROUND(E20*P20,2)</f>
        <v>0</v>
      </c>
      <c r="R20" s="234" t="s">
        <v>249</v>
      </c>
      <c r="S20" s="234" t="s">
        <v>162</v>
      </c>
      <c r="T20" s="235" t="s">
        <v>162</v>
      </c>
      <c r="U20" s="221">
        <v>1.78</v>
      </c>
      <c r="V20" s="221">
        <f>ROUND(E20*U20,2)</f>
        <v>1.78</v>
      </c>
      <c r="W20" s="221"/>
      <c r="X20" s="221" t="s">
        <v>180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181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9"/>
      <c r="B21" s="220"/>
      <c r="C21" s="253" t="s">
        <v>253</v>
      </c>
      <c r="D21" s="252"/>
      <c r="E21" s="252"/>
      <c r="F21" s="252"/>
      <c r="G21" s="252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183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36">
        <v>7</v>
      </c>
      <c r="B22" s="237" t="s">
        <v>254</v>
      </c>
      <c r="C22" s="245" t="s">
        <v>255</v>
      </c>
      <c r="D22" s="238" t="s">
        <v>252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1.8000000000000001E-4</v>
      </c>
      <c r="O22" s="241">
        <f>ROUND(E22*N22,2)</f>
        <v>0</v>
      </c>
      <c r="P22" s="241">
        <v>0</v>
      </c>
      <c r="Q22" s="241">
        <f>ROUND(E22*P22,2)</f>
        <v>0</v>
      </c>
      <c r="R22" s="241" t="s">
        <v>249</v>
      </c>
      <c r="S22" s="241" t="s">
        <v>162</v>
      </c>
      <c r="T22" s="242" t="s">
        <v>162</v>
      </c>
      <c r="U22" s="221">
        <v>0.83799999999999997</v>
      </c>
      <c r="V22" s="221">
        <f>ROUND(E22*U22,2)</f>
        <v>0.84</v>
      </c>
      <c r="W22" s="221"/>
      <c r="X22" s="221" t="s">
        <v>180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181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29">
        <v>8</v>
      </c>
      <c r="B23" s="230" t="s">
        <v>256</v>
      </c>
      <c r="C23" s="246" t="s">
        <v>257</v>
      </c>
      <c r="D23" s="231" t="s">
        <v>242</v>
      </c>
      <c r="E23" s="232">
        <v>16.8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2E-3</v>
      </c>
      <c r="O23" s="234">
        <f>ROUND(E23*N23,2)</f>
        <v>0.03</v>
      </c>
      <c r="P23" s="234">
        <v>0</v>
      </c>
      <c r="Q23" s="234">
        <f>ROUND(E23*P23,2)</f>
        <v>0</v>
      </c>
      <c r="R23" s="234" t="s">
        <v>249</v>
      </c>
      <c r="S23" s="234" t="s">
        <v>162</v>
      </c>
      <c r="T23" s="235" t="s">
        <v>162</v>
      </c>
      <c r="U23" s="221">
        <v>0.37796999999999997</v>
      </c>
      <c r="V23" s="221">
        <f>ROUND(E23*U23,2)</f>
        <v>6.35</v>
      </c>
      <c r="W23" s="221"/>
      <c r="X23" s="221" t="s">
        <v>180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181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19"/>
      <c r="B24" s="220"/>
      <c r="C24" s="253" t="s">
        <v>258</v>
      </c>
      <c r="D24" s="252"/>
      <c r="E24" s="252"/>
      <c r="F24" s="252"/>
      <c r="G24" s="252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183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9"/>
      <c r="B25" s="220"/>
      <c r="C25" s="254" t="s">
        <v>259</v>
      </c>
      <c r="D25" s="250"/>
      <c r="E25" s="251">
        <v>16.8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188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>
      <c r="A26" s="229">
        <v>9</v>
      </c>
      <c r="B26" s="230" t="s">
        <v>260</v>
      </c>
      <c r="C26" s="246" t="s">
        <v>261</v>
      </c>
      <c r="D26" s="231" t="s">
        <v>242</v>
      </c>
      <c r="E26" s="232">
        <v>0.5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4">
        <v>2.7999999999999998E-4</v>
      </c>
      <c r="O26" s="234">
        <f>ROUND(E26*N26,2)</f>
        <v>0</v>
      </c>
      <c r="P26" s="234">
        <v>0</v>
      </c>
      <c r="Q26" s="234">
        <f>ROUND(E26*P26,2)</f>
        <v>0</v>
      </c>
      <c r="R26" s="234" t="s">
        <v>249</v>
      </c>
      <c r="S26" s="234" t="s">
        <v>162</v>
      </c>
      <c r="T26" s="235" t="s">
        <v>162</v>
      </c>
      <c r="U26" s="221">
        <v>0.29599999999999999</v>
      </c>
      <c r="V26" s="221">
        <f>ROUND(E26*U26,2)</f>
        <v>0.15</v>
      </c>
      <c r="W26" s="221"/>
      <c r="X26" s="221" t="s">
        <v>180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9"/>
      <c r="B27" s="220"/>
      <c r="C27" s="253" t="s">
        <v>258</v>
      </c>
      <c r="D27" s="252"/>
      <c r="E27" s="252"/>
      <c r="F27" s="252"/>
      <c r="G27" s="252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183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36">
        <v>10</v>
      </c>
      <c r="B28" s="237" t="s">
        <v>262</v>
      </c>
      <c r="C28" s="245" t="s">
        <v>263</v>
      </c>
      <c r="D28" s="238" t="s">
        <v>178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 t="s">
        <v>249</v>
      </c>
      <c r="S28" s="241" t="s">
        <v>162</v>
      </c>
      <c r="T28" s="242" t="s">
        <v>162</v>
      </c>
      <c r="U28" s="221">
        <v>0.42399999999999999</v>
      </c>
      <c r="V28" s="221">
        <f>ROUND(E28*U28,2)</f>
        <v>0.42</v>
      </c>
      <c r="W28" s="221"/>
      <c r="X28" s="221" t="s">
        <v>180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181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>
      <c r="A29" s="236">
        <v>11</v>
      </c>
      <c r="B29" s="237" t="s">
        <v>264</v>
      </c>
      <c r="C29" s="245" t="s">
        <v>265</v>
      </c>
      <c r="D29" s="238" t="s">
        <v>178</v>
      </c>
      <c r="E29" s="239">
        <v>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 t="s">
        <v>249</v>
      </c>
      <c r="S29" s="241" t="s">
        <v>162</v>
      </c>
      <c r="T29" s="242" t="s">
        <v>162</v>
      </c>
      <c r="U29" s="221">
        <v>6.4000000000000001E-2</v>
      </c>
      <c r="V29" s="221">
        <f>ROUND(E29*U29,2)</f>
        <v>0.13</v>
      </c>
      <c r="W29" s="221"/>
      <c r="X29" s="221" t="s">
        <v>180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181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36">
        <v>12</v>
      </c>
      <c r="B30" s="237" t="s">
        <v>266</v>
      </c>
      <c r="C30" s="245" t="s">
        <v>267</v>
      </c>
      <c r="D30" s="238" t="s">
        <v>242</v>
      </c>
      <c r="E30" s="239">
        <v>17.3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1" t="s">
        <v>249</v>
      </c>
      <c r="S30" s="241" t="s">
        <v>162</v>
      </c>
      <c r="T30" s="242" t="s">
        <v>162</v>
      </c>
      <c r="U30" s="221">
        <v>6.2E-2</v>
      </c>
      <c r="V30" s="221">
        <f>ROUND(E30*U30,2)</f>
        <v>1.07</v>
      </c>
      <c r="W30" s="221"/>
      <c r="X30" s="221" t="s">
        <v>180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181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>
      <c r="A31" s="236">
        <v>13</v>
      </c>
      <c r="B31" s="237" t="s">
        <v>268</v>
      </c>
      <c r="C31" s="245" t="s">
        <v>269</v>
      </c>
      <c r="D31" s="238" t="s">
        <v>178</v>
      </c>
      <c r="E31" s="239">
        <v>1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1" t="s">
        <v>249</v>
      </c>
      <c r="S31" s="241" t="s">
        <v>162</v>
      </c>
      <c r="T31" s="242" t="s">
        <v>162</v>
      </c>
      <c r="U31" s="221">
        <v>0.48199999999999998</v>
      </c>
      <c r="V31" s="221">
        <f>ROUND(E31*U31,2)</f>
        <v>0.48</v>
      </c>
      <c r="W31" s="221"/>
      <c r="X31" s="221" t="s">
        <v>180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181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1">
      <c r="A32" s="236">
        <v>14</v>
      </c>
      <c r="B32" s="237" t="s">
        <v>270</v>
      </c>
      <c r="C32" s="245" t="s">
        <v>271</v>
      </c>
      <c r="D32" s="238" t="s">
        <v>178</v>
      </c>
      <c r="E32" s="239">
        <v>1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1.5299999999999999E-3</v>
      </c>
      <c r="O32" s="241">
        <f>ROUND(E32*N32,2)</f>
        <v>0</v>
      </c>
      <c r="P32" s="241">
        <v>0</v>
      </c>
      <c r="Q32" s="241">
        <f>ROUND(E32*P32,2)</f>
        <v>0</v>
      </c>
      <c r="R32" s="241" t="s">
        <v>249</v>
      </c>
      <c r="S32" s="241" t="s">
        <v>162</v>
      </c>
      <c r="T32" s="242" t="s">
        <v>162</v>
      </c>
      <c r="U32" s="221">
        <v>0.29899999999999999</v>
      </c>
      <c r="V32" s="221">
        <f>ROUND(E32*U32,2)</f>
        <v>0.3</v>
      </c>
      <c r="W32" s="221"/>
      <c r="X32" s="221" t="s">
        <v>180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181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6">
        <v>15</v>
      </c>
      <c r="B33" s="237" t="s">
        <v>272</v>
      </c>
      <c r="C33" s="245" t="s">
        <v>273</v>
      </c>
      <c r="D33" s="238" t="s">
        <v>178</v>
      </c>
      <c r="E33" s="239">
        <v>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41">
        <v>6.0999999999999997E-4</v>
      </c>
      <c r="O33" s="241">
        <f>ROUND(E33*N33,2)</f>
        <v>0</v>
      </c>
      <c r="P33" s="241">
        <v>0</v>
      </c>
      <c r="Q33" s="241">
        <f>ROUND(E33*P33,2)</f>
        <v>0</v>
      </c>
      <c r="R33" s="241" t="s">
        <v>249</v>
      </c>
      <c r="S33" s="241" t="s">
        <v>162</v>
      </c>
      <c r="T33" s="242" t="s">
        <v>162</v>
      </c>
      <c r="U33" s="221">
        <v>0.22700000000000001</v>
      </c>
      <c r="V33" s="221">
        <f>ROUND(E33*U33,2)</f>
        <v>0.45</v>
      </c>
      <c r="W33" s="221"/>
      <c r="X33" s="221" t="s">
        <v>180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181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36">
        <v>16</v>
      </c>
      <c r="B34" s="237" t="s">
        <v>274</v>
      </c>
      <c r="C34" s="245" t="s">
        <v>275</v>
      </c>
      <c r="D34" s="238" t="s">
        <v>178</v>
      </c>
      <c r="E34" s="239">
        <v>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1.7000000000000001E-4</v>
      </c>
      <c r="O34" s="241">
        <f>ROUND(E34*N34,2)</f>
        <v>0</v>
      </c>
      <c r="P34" s="241">
        <v>0</v>
      </c>
      <c r="Q34" s="241">
        <f>ROUND(E34*P34,2)</f>
        <v>0</v>
      </c>
      <c r="R34" s="241"/>
      <c r="S34" s="241" t="s">
        <v>172</v>
      </c>
      <c r="T34" s="242" t="s">
        <v>239</v>
      </c>
      <c r="U34" s="221">
        <v>0.17299999999999999</v>
      </c>
      <c r="V34" s="221">
        <f>ROUND(E34*U34,2)</f>
        <v>0.17</v>
      </c>
      <c r="W34" s="221"/>
      <c r="X34" s="221" t="s">
        <v>180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181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36">
        <v>17</v>
      </c>
      <c r="B35" s="237" t="s">
        <v>276</v>
      </c>
      <c r="C35" s="245" t="s">
        <v>277</v>
      </c>
      <c r="D35" s="238" t="s">
        <v>278</v>
      </c>
      <c r="E35" s="239">
        <v>8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1"/>
      <c r="S35" s="241" t="s">
        <v>172</v>
      </c>
      <c r="T35" s="242" t="s">
        <v>239</v>
      </c>
      <c r="U35" s="221">
        <v>1</v>
      </c>
      <c r="V35" s="221">
        <f>ROUND(E35*U35,2)</f>
        <v>8</v>
      </c>
      <c r="W35" s="221"/>
      <c r="X35" s="221" t="s">
        <v>279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280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29">
        <v>18</v>
      </c>
      <c r="B36" s="230" t="s">
        <v>281</v>
      </c>
      <c r="C36" s="246" t="s">
        <v>282</v>
      </c>
      <c r="D36" s="231" t="s">
        <v>209</v>
      </c>
      <c r="E36" s="232">
        <v>4.19E-2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 t="s">
        <v>249</v>
      </c>
      <c r="S36" s="234" t="s">
        <v>162</v>
      </c>
      <c r="T36" s="235" t="s">
        <v>162</v>
      </c>
      <c r="U36" s="221">
        <v>1.333</v>
      </c>
      <c r="V36" s="221">
        <f>ROUND(E36*U36,2)</f>
        <v>0.06</v>
      </c>
      <c r="W36" s="221"/>
      <c r="X36" s="221" t="s">
        <v>210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211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9"/>
      <c r="B37" s="220"/>
      <c r="C37" s="253" t="s">
        <v>283</v>
      </c>
      <c r="D37" s="252"/>
      <c r="E37" s="252"/>
      <c r="F37" s="252"/>
      <c r="G37" s="252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183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9"/>
      <c r="B38" s="220"/>
      <c r="C38" s="254" t="s">
        <v>213</v>
      </c>
      <c r="D38" s="250"/>
      <c r="E38" s="25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9"/>
      <c r="B39" s="220"/>
      <c r="C39" s="254" t="s">
        <v>284</v>
      </c>
      <c r="D39" s="250"/>
      <c r="E39" s="25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188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9"/>
      <c r="B40" s="220"/>
      <c r="C40" s="254" t="s">
        <v>285</v>
      </c>
      <c r="D40" s="250"/>
      <c r="E40" s="251">
        <v>4.19E-2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188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>
      <c r="A41" s="223" t="s">
        <v>157</v>
      </c>
      <c r="B41" s="224" t="s">
        <v>100</v>
      </c>
      <c r="C41" s="244" t="s">
        <v>101</v>
      </c>
      <c r="D41" s="225"/>
      <c r="E41" s="226"/>
      <c r="F41" s="227"/>
      <c r="G41" s="227">
        <f>SUMIF(AG42:AG47,"&lt;&gt;NOR",G42:G47)</f>
        <v>0</v>
      </c>
      <c r="H41" s="227"/>
      <c r="I41" s="227">
        <f>SUM(I42:I47)</f>
        <v>0</v>
      </c>
      <c r="J41" s="227"/>
      <c r="K41" s="227">
        <f>SUM(K42:K47)</f>
        <v>0</v>
      </c>
      <c r="L41" s="227"/>
      <c r="M41" s="227">
        <f>SUM(M42:M47)</f>
        <v>0</v>
      </c>
      <c r="N41" s="227"/>
      <c r="O41" s="227">
        <f>SUM(O42:O47)</f>
        <v>0.08</v>
      </c>
      <c r="P41" s="227"/>
      <c r="Q41" s="227">
        <f>SUM(Q42:Q47)</f>
        <v>0.36</v>
      </c>
      <c r="R41" s="227"/>
      <c r="S41" s="227"/>
      <c r="T41" s="228"/>
      <c r="U41" s="222"/>
      <c r="V41" s="222">
        <f>SUM(V42:V47)</f>
        <v>61.18</v>
      </c>
      <c r="W41" s="222"/>
      <c r="X41" s="222"/>
      <c r="AG41" t="s">
        <v>158</v>
      </c>
    </row>
    <row r="42" spans="1:60" outlineLevel="1">
      <c r="A42" s="236">
        <v>19</v>
      </c>
      <c r="B42" s="237" t="s">
        <v>286</v>
      </c>
      <c r="C42" s="245" t="s">
        <v>287</v>
      </c>
      <c r="D42" s="238" t="s">
        <v>178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2.0000000000000001E-4</v>
      </c>
      <c r="O42" s="241">
        <f>ROUND(E42*N42,2)</f>
        <v>0</v>
      </c>
      <c r="P42" s="241">
        <v>0.35625000000000001</v>
      </c>
      <c r="Q42" s="241">
        <f>ROUND(E42*P42,2)</f>
        <v>0.36</v>
      </c>
      <c r="R42" s="241" t="s">
        <v>288</v>
      </c>
      <c r="S42" s="241" t="s">
        <v>162</v>
      </c>
      <c r="T42" s="242" t="s">
        <v>162</v>
      </c>
      <c r="U42" s="221">
        <v>2.915</v>
      </c>
      <c r="V42" s="221">
        <f>ROUND(E42*U42,2)</f>
        <v>2.92</v>
      </c>
      <c r="W42" s="221"/>
      <c r="X42" s="221" t="s">
        <v>180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181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36">
        <v>20</v>
      </c>
      <c r="B43" s="237" t="s">
        <v>289</v>
      </c>
      <c r="C43" s="245" t="s">
        <v>290</v>
      </c>
      <c r="D43" s="238" t="s">
        <v>252</v>
      </c>
      <c r="E43" s="239">
        <v>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7.3999999999999999E-4</v>
      </c>
      <c r="O43" s="241">
        <f>ROUND(E43*N43,2)</f>
        <v>0</v>
      </c>
      <c r="P43" s="241">
        <v>0</v>
      </c>
      <c r="Q43" s="241">
        <f>ROUND(E43*P43,2)</f>
        <v>0</v>
      </c>
      <c r="R43" s="241" t="s">
        <v>288</v>
      </c>
      <c r="S43" s="241" t="s">
        <v>162</v>
      </c>
      <c r="T43" s="242" t="s">
        <v>162</v>
      </c>
      <c r="U43" s="221">
        <v>8.2569999999999997</v>
      </c>
      <c r="V43" s="221">
        <f>ROUND(E43*U43,2)</f>
        <v>8.26</v>
      </c>
      <c r="W43" s="221"/>
      <c r="X43" s="221" t="s">
        <v>180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36">
        <v>21</v>
      </c>
      <c r="B44" s="237" t="s">
        <v>291</v>
      </c>
      <c r="C44" s="245" t="s">
        <v>292</v>
      </c>
      <c r="D44" s="238" t="s">
        <v>278</v>
      </c>
      <c r="E44" s="239">
        <v>24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 t="s">
        <v>293</v>
      </c>
      <c r="S44" s="241" t="s">
        <v>162</v>
      </c>
      <c r="T44" s="242" t="s">
        <v>162</v>
      </c>
      <c r="U44" s="221">
        <v>1</v>
      </c>
      <c r="V44" s="221">
        <f>ROUND(E44*U44,2)</f>
        <v>24</v>
      </c>
      <c r="W44" s="221"/>
      <c r="X44" s="221" t="s">
        <v>279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280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36">
        <v>22</v>
      </c>
      <c r="B45" s="237" t="s">
        <v>294</v>
      </c>
      <c r="C45" s="245" t="s">
        <v>295</v>
      </c>
      <c r="D45" s="238" t="s">
        <v>278</v>
      </c>
      <c r="E45" s="239">
        <v>16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/>
      <c r="S45" s="241" t="s">
        <v>172</v>
      </c>
      <c r="T45" s="242" t="s">
        <v>239</v>
      </c>
      <c r="U45" s="221">
        <v>1</v>
      </c>
      <c r="V45" s="221">
        <f>ROUND(E45*U45,2)</f>
        <v>16</v>
      </c>
      <c r="W45" s="221"/>
      <c r="X45" s="221" t="s">
        <v>279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280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36">
        <v>23</v>
      </c>
      <c r="B46" s="237" t="s">
        <v>296</v>
      </c>
      <c r="C46" s="245" t="s">
        <v>297</v>
      </c>
      <c r="D46" s="238" t="s">
        <v>278</v>
      </c>
      <c r="E46" s="239">
        <v>10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1"/>
      <c r="S46" s="241" t="s">
        <v>172</v>
      </c>
      <c r="T46" s="242" t="s">
        <v>239</v>
      </c>
      <c r="U46" s="221">
        <v>1</v>
      </c>
      <c r="V46" s="221">
        <f>ROUND(E46*U46,2)</f>
        <v>10</v>
      </c>
      <c r="W46" s="221"/>
      <c r="X46" s="221" t="s">
        <v>279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280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>
      <c r="A47" s="236">
        <v>24</v>
      </c>
      <c r="B47" s="237" t="s">
        <v>298</v>
      </c>
      <c r="C47" s="245" t="s">
        <v>299</v>
      </c>
      <c r="D47" s="238" t="s">
        <v>218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7.4999999999999997E-2</v>
      </c>
      <c r="O47" s="241">
        <f>ROUND(E47*N47,2)</f>
        <v>0.08</v>
      </c>
      <c r="P47" s="241">
        <v>0</v>
      </c>
      <c r="Q47" s="241">
        <f>ROUND(E47*P47,2)</f>
        <v>0</v>
      </c>
      <c r="R47" s="241"/>
      <c r="S47" s="241" t="s">
        <v>172</v>
      </c>
      <c r="T47" s="242" t="s">
        <v>163</v>
      </c>
      <c r="U47" s="221">
        <v>0</v>
      </c>
      <c r="V47" s="221">
        <f>ROUND(E47*U47,2)</f>
        <v>0</v>
      </c>
      <c r="W47" s="221"/>
      <c r="X47" s="221" t="s">
        <v>300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301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>
      <c r="A48" s="223" t="s">
        <v>157</v>
      </c>
      <c r="B48" s="224" t="s">
        <v>102</v>
      </c>
      <c r="C48" s="244" t="s">
        <v>103</v>
      </c>
      <c r="D48" s="225"/>
      <c r="E48" s="226"/>
      <c r="F48" s="227"/>
      <c r="G48" s="227">
        <f>SUMIF(AG49:AG57,"&lt;&gt;NOR",G49:G57)</f>
        <v>0</v>
      </c>
      <c r="H48" s="227"/>
      <c r="I48" s="227">
        <f>SUM(I49:I57)</f>
        <v>0</v>
      </c>
      <c r="J48" s="227"/>
      <c r="K48" s="227">
        <f>SUM(K49:K57)</f>
        <v>0</v>
      </c>
      <c r="L48" s="227"/>
      <c r="M48" s="227">
        <f>SUM(M49:M57)</f>
        <v>0</v>
      </c>
      <c r="N48" s="227"/>
      <c r="O48" s="227">
        <f>SUM(O49:O57)</f>
        <v>0.02</v>
      </c>
      <c r="P48" s="227"/>
      <c r="Q48" s="227">
        <f>SUM(Q49:Q57)</f>
        <v>0</v>
      </c>
      <c r="R48" s="227"/>
      <c r="S48" s="227"/>
      <c r="T48" s="228"/>
      <c r="U48" s="222"/>
      <c r="V48" s="222">
        <f>SUM(V49:V57)</f>
        <v>2.0699999999999998</v>
      </c>
      <c r="W48" s="222"/>
      <c r="X48" s="222"/>
      <c r="AG48" t="s">
        <v>158</v>
      </c>
    </row>
    <row r="49" spans="1:60" outlineLevel="1">
      <c r="A49" s="236">
        <v>25</v>
      </c>
      <c r="B49" s="237" t="s">
        <v>302</v>
      </c>
      <c r="C49" s="245" t="s">
        <v>303</v>
      </c>
      <c r="D49" s="238" t="s">
        <v>252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41">
        <v>1.8759999999999999E-2</v>
      </c>
      <c r="O49" s="241">
        <f>ROUND(E49*N49,2)</f>
        <v>0.02</v>
      </c>
      <c r="P49" s="241">
        <v>0</v>
      </c>
      <c r="Q49" s="241">
        <f>ROUND(E49*P49,2)</f>
        <v>0</v>
      </c>
      <c r="R49" s="241" t="s">
        <v>288</v>
      </c>
      <c r="S49" s="241" t="s">
        <v>162</v>
      </c>
      <c r="T49" s="242" t="s">
        <v>162</v>
      </c>
      <c r="U49" s="221">
        <v>0.83099999999999996</v>
      </c>
      <c r="V49" s="221">
        <f>ROUND(E49*U49,2)</f>
        <v>0.83</v>
      </c>
      <c r="W49" s="221"/>
      <c r="X49" s="221" t="s">
        <v>180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181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36">
        <v>26</v>
      </c>
      <c r="B50" s="237" t="s">
        <v>304</v>
      </c>
      <c r="C50" s="245" t="s">
        <v>305</v>
      </c>
      <c r="D50" s="238" t="s">
        <v>252</v>
      </c>
      <c r="E50" s="239">
        <v>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3.5100000000000001E-3</v>
      </c>
      <c r="O50" s="241">
        <f>ROUND(E50*N50,2)</f>
        <v>0</v>
      </c>
      <c r="P50" s="241">
        <v>0</v>
      </c>
      <c r="Q50" s="241">
        <f>ROUND(E50*P50,2)</f>
        <v>0</v>
      </c>
      <c r="R50" s="241" t="s">
        <v>288</v>
      </c>
      <c r="S50" s="241" t="s">
        <v>162</v>
      </c>
      <c r="T50" s="242" t="s">
        <v>162</v>
      </c>
      <c r="U50" s="221">
        <v>0.55000000000000004</v>
      </c>
      <c r="V50" s="221">
        <f>ROUND(E50*U50,2)</f>
        <v>0.55000000000000004</v>
      </c>
      <c r="W50" s="221"/>
      <c r="X50" s="221" t="s">
        <v>180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181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36">
        <v>27</v>
      </c>
      <c r="B51" s="237" t="s">
        <v>306</v>
      </c>
      <c r="C51" s="245" t="s">
        <v>307</v>
      </c>
      <c r="D51" s="238" t="s">
        <v>252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3.3899999999999998E-3</v>
      </c>
      <c r="O51" s="241">
        <f>ROUND(E51*N51,2)</f>
        <v>0</v>
      </c>
      <c r="P51" s="241">
        <v>0</v>
      </c>
      <c r="Q51" s="241">
        <f>ROUND(E51*P51,2)</f>
        <v>0</v>
      </c>
      <c r="R51" s="241" t="s">
        <v>288</v>
      </c>
      <c r="S51" s="241" t="s">
        <v>308</v>
      </c>
      <c r="T51" s="242" t="s">
        <v>308</v>
      </c>
      <c r="U51" s="221">
        <v>0.59</v>
      </c>
      <c r="V51" s="221">
        <f>ROUND(E51*U51,2)</f>
        <v>0.59</v>
      </c>
      <c r="W51" s="221"/>
      <c r="X51" s="221" t="s">
        <v>180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181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36">
        <v>28</v>
      </c>
      <c r="B52" s="237" t="s">
        <v>309</v>
      </c>
      <c r="C52" s="245" t="s">
        <v>310</v>
      </c>
      <c r="D52" s="238" t="s">
        <v>218</v>
      </c>
      <c r="E52" s="239">
        <v>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172</v>
      </c>
      <c r="T52" s="242" t="s">
        <v>163</v>
      </c>
      <c r="U52" s="221">
        <v>0</v>
      </c>
      <c r="V52" s="221">
        <f>ROUND(E52*U52,2)</f>
        <v>0</v>
      </c>
      <c r="W52" s="221"/>
      <c r="X52" s="221" t="s">
        <v>180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181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36">
        <v>29</v>
      </c>
      <c r="B53" s="237" t="s">
        <v>311</v>
      </c>
      <c r="C53" s="245" t="s">
        <v>312</v>
      </c>
      <c r="D53" s="238" t="s">
        <v>218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172</v>
      </c>
      <c r="T53" s="242" t="s">
        <v>163</v>
      </c>
      <c r="U53" s="221">
        <v>0</v>
      </c>
      <c r="V53" s="221">
        <f>ROUND(E53*U53,2)</f>
        <v>0</v>
      </c>
      <c r="W53" s="221"/>
      <c r="X53" s="221" t="s">
        <v>180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181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29">
        <v>30</v>
      </c>
      <c r="B54" s="230" t="s">
        <v>313</v>
      </c>
      <c r="C54" s="246" t="s">
        <v>314</v>
      </c>
      <c r="D54" s="231" t="s">
        <v>209</v>
      </c>
      <c r="E54" s="232">
        <v>2.5659999999999999E-2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4" t="s">
        <v>288</v>
      </c>
      <c r="S54" s="234" t="s">
        <v>162</v>
      </c>
      <c r="T54" s="235" t="s">
        <v>162</v>
      </c>
      <c r="U54" s="221">
        <v>4.0430000000000001</v>
      </c>
      <c r="V54" s="221">
        <f>ROUND(E54*U54,2)</f>
        <v>0.1</v>
      </c>
      <c r="W54" s="221"/>
      <c r="X54" s="221" t="s">
        <v>210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211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19"/>
      <c r="B55" s="220"/>
      <c r="C55" s="254" t="s">
        <v>213</v>
      </c>
      <c r="D55" s="250"/>
      <c r="E55" s="25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188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9"/>
      <c r="B56" s="220"/>
      <c r="C56" s="254" t="s">
        <v>315</v>
      </c>
      <c r="D56" s="250"/>
      <c r="E56" s="25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188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9"/>
      <c r="B57" s="220"/>
      <c r="C57" s="254" t="s">
        <v>316</v>
      </c>
      <c r="D57" s="250"/>
      <c r="E57" s="251">
        <v>2.5659999999999999E-2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188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23" t="s">
        <v>157</v>
      </c>
      <c r="B58" s="224" t="s">
        <v>104</v>
      </c>
      <c r="C58" s="244" t="s">
        <v>105</v>
      </c>
      <c r="D58" s="225"/>
      <c r="E58" s="226"/>
      <c r="F58" s="227"/>
      <c r="G58" s="227">
        <f>SUMIF(AG59:AG82,"&lt;&gt;NOR",G59:G82)</f>
        <v>0</v>
      </c>
      <c r="H58" s="227"/>
      <c r="I58" s="227">
        <f>SUM(I59:I82)</f>
        <v>0</v>
      </c>
      <c r="J58" s="227"/>
      <c r="K58" s="227">
        <f>SUM(K59:K82)</f>
        <v>0</v>
      </c>
      <c r="L58" s="227"/>
      <c r="M58" s="227">
        <f>SUM(M59:M82)</f>
        <v>0</v>
      </c>
      <c r="N58" s="227"/>
      <c r="O58" s="227">
        <f>SUM(O59:O82)</f>
        <v>8.9999999999999983E-2</v>
      </c>
      <c r="P58" s="227"/>
      <c r="Q58" s="227">
        <f>SUM(Q59:Q82)</f>
        <v>0</v>
      </c>
      <c r="R58" s="227"/>
      <c r="S58" s="227"/>
      <c r="T58" s="228"/>
      <c r="U58" s="222"/>
      <c r="V58" s="222">
        <f>SUM(V59:V82)</f>
        <v>15.159999999999998</v>
      </c>
      <c r="W58" s="222"/>
      <c r="X58" s="222"/>
      <c r="AG58" t="s">
        <v>158</v>
      </c>
    </row>
    <row r="59" spans="1:60" outlineLevel="1">
      <c r="A59" s="236">
        <v>31</v>
      </c>
      <c r="B59" s="237" t="s">
        <v>317</v>
      </c>
      <c r="C59" s="245" t="s">
        <v>318</v>
      </c>
      <c r="D59" s="238" t="s">
        <v>242</v>
      </c>
      <c r="E59" s="239">
        <v>13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1" t="s">
        <v>249</v>
      </c>
      <c r="S59" s="241" t="s">
        <v>162</v>
      </c>
      <c r="T59" s="242" t="s">
        <v>162</v>
      </c>
      <c r="U59" s="221">
        <v>0.08</v>
      </c>
      <c r="V59" s="221">
        <f>ROUND(E59*U59,2)</f>
        <v>1.04</v>
      </c>
      <c r="W59" s="221"/>
      <c r="X59" s="221" t="s">
        <v>180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181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36">
        <v>32</v>
      </c>
      <c r="B60" s="237" t="s">
        <v>319</v>
      </c>
      <c r="C60" s="245" t="s">
        <v>320</v>
      </c>
      <c r="D60" s="238" t="s">
        <v>242</v>
      </c>
      <c r="E60" s="239">
        <v>18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1" t="s">
        <v>249</v>
      </c>
      <c r="S60" s="241" t="s">
        <v>162</v>
      </c>
      <c r="T60" s="242" t="s">
        <v>162</v>
      </c>
      <c r="U60" s="221">
        <v>0.11</v>
      </c>
      <c r="V60" s="221">
        <f>ROUND(E60*U60,2)</f>
        <v>1.98</v>
      </c>
      <c r="W60" s="221"/>
      <c r="X60" s="221" t="s">
        <v>180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181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>
      <c r="A61" s="229">
        <v>33</v>
      </c>
      <c r="B61" s="230" t="s">
        <v>321</v>
      </c>
      <c r="C61" s="246" t="s">
        <v>322</v>
      </c>
      <c r="D61" s="231" t="s">
        <v>242</v>
      </c>
      <c r="E61" s="232">
        <v>3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4">
        <v>1.01E-3</v>
      </c>
      <c r="O61" s="234">
        <f>ROUND(E61*N61,2)</f>
        <v>0</v>
      </c>
      <c r="P61" s="234">
        <v>0</v>
      </c>
      <c r="Q61" s="234">
        <f>ROUND(E61*P61,2)</f>
        <v>0</v>
      </c>
      <c r="R61" s="234" t="s">
        <v>288</v>
      </c>
      <c r="S61" s="234" t="s">
        <v>162</v>
      </c>
      <c r="T61" s="235" t="s">
        <v>162</v>
      </c>
      <c r="U61" s="221">
        <v>0.32</v>
      </c>
      <c r="V61" s="221">
        <f>ROUND(E61*U61,2)</f>
        <v>0.96</v>
      </c>
      <c r="W61" s="221"/>
      <c r="X61" s="221" t="s">
        <v>180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181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9"/>
      <c r="B62" s="220"/>
      <c r="C62" s="253" t="s">
        <v>323</v>
      </c>
      <c r="D62" s="252"/>
      <c r="E62" s="252"/>
      <c r="F62" s="252"/>
      <c r="G62" s="252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183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29">
        <v>34</v>
      </c>
      <c r="B63" s="230" t="s">
        <v>324</v>
      </c>
      <c r="C63" s="246" t="s">
        <v>325</v>
      </c>
      <c r="D63" s="231" t="s">
        <v>242</v>
      </c>
      <c r="E63" s="232">
        <v>10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4">
        <v>1.6000000000000001E-3</v>
      </c>
      <c r="O63" s="234">
        <f>ROUND(E63*N63,2)</f>
        <v>0.02</v>
      </c>
      <c r="P63" s="234">
        <v>0</v>
      </c>
      <c r="Q63" s="234">
        <f>ROUND(E63*P63,2)</f>
        <v>0</v>
      </c>
      <c r="R63" s="234" t="s">
        <v>288</v>
      </c>
      <c r="S63" s="234" t="s">
        <v>162</v>
      </c>
      <c r="T63" s="235" t="s">
        <v>162</v>
      </c>
      <c r="U63" s="221">
        <v>0.33</v>
      </c>
      <c r="V63" s="221">
        <f>ROUND(E63*U63,2)</f>
        <v>3.3</v>
      </c>
      <c r="W63" s="221"/>
      <c r="X63" s="221" t="s">
        <v>180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181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9"/>
      <c r="B64" s="220"/>
      <c r="C64" s="253" t="s">
        <v>323</v>
      </c>
      <c r="D64" s="252"/>
      <c r="E64" s="252"/>
      <c r="F64" s="252"/>
      <c r="G64" s="252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183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>
      <c r="A65" s="229">
        <v>35</v>
      </c>
      <c r="B65" s="230" t="s">
        <v>326</v>
      </c>
      <c r="C65" s="246" t="s">
        <v>257</v>
      </c>
      <c r="D65" s="231" t="s">
        <v>242</v>
      </c>
      <c r="E65" s="232">
        <v>8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4">
        <v>1.9599999999999999E-3</v>
      </c>
      <c r="O65" s="234">
        <f>ROUND(E65*N65,2)</f>
        <v>0.02</v>
      </c>
      <c r="P65" s="234">
        <v>0</v>
      </c>
      <c r="Q65" s="234">
        <f>ROUND(E65*P65,2)</f>
        <v>0</v>
      </c>
      <c r="R65" s="234" t="s">
        <v>288</v>
      </c>
      <c r="S65" s="234" t="s">
        <v>162</v>
      </c>
      <c r="T65" s="235" t="s">
        <v>162</v>
      </c>
      <c r="U65" s="221">
        <v>0.36</v>
      </c>
      <c r="V65" s="221">
        <f>ROUND(E65*U65,2)</f>
        <v>2.88</v>
      </c>
      <c r="W65" s="221"/>
      <c r="X65" s="221" t="s">
        <v>180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181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9"/>
      <c r="B66" s="220"/>
      <c r="C66" s="253" t="s">
        <v>323</v>
      </c>
      <c r="D66" s="252"/>
      <c r="E66" s="252"/>
      <c r="F66" s="252"/>
      <c r="G66" s="252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183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>
      <c r="A67" s="229">
        <v>36</v>
      </c>
      <c r="B67" s="230" t="s">
        <v>327</v>
      </c>
      <c r="C67" s="246" t="s">
        <v>328</v>
      </c>
      <c r="D67" s="231" t="s">
        <v>242</v>
      </c>
      <c r="E67" s="232">
        <v>10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4">
        <v>2.31E-3</v>
      </c>
      <c r="O67" s="234">
        <f>ROUND(E67*N67,2)</f>
        <v>0.02</v>
      </c>
      <c r="P67" s="234">
        <v>0</v>
      </c>
      <c r="Q67" s="234">
        <f>ROUND(E67*P67,2)</f>
        <v>0</v>
      </c>
      <c r="R67" s="234" t="s">
        <v>288</v>
      </c>
      <c r="S67" s="234" t="s">
        <v>162</v>
      </c>
      <c r="T67" s="235" t="s">
        <v>162</v>
      </c>
      <c r="U67" s="221">
        <v>0.41</v>
      </c>
      <c r="V67" s="221">
        <f>ROUND(E67*U67,2)</f>
        <v>4.0999999999999996</v>
      </c>
      <c r="W67" s="221"/>
      <c r="X67" s="221" t="s">
        <v>180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181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9"/>
      <c r="B68" s="220"/>
      <c r="C68" s="253" t="s">
        <v>323</v>
      </c>
      <c r="D68" s="252"/>
      <c r="E68" s="252"/>
      <c r="F68" s="252"/>
      <c r="G68" s="252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183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36">
        <v>37</v>
      </c>
      <c r="B69" s="237" t="s">
        <v>329</v>
      </c>
      <c r="C69" s="245" t="s">
        <v>330</v>
      </c>
      <c r="D69" s="238" t="s">
        <v>242</v>
      </c>
      <c r="E69" s="239">
        <v>21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1" t="s">
        <v>288</v>
      </c>
      <c r="S69" s="241" t="s">
        <v>162</v>
      </c>
      <c r="T69" s="242" t="s">
        <v>162</v>
      </c>
      <c r="U69" s="221">
        <v>0.02</v>
      </c>
      <c r="V69" s="221">
        <f>ROUND(E69*U69,2)</f>
        <v>0.42</v>
      </c>
      <c r="W69" s="221"/>
      <c r="X69" s="221" t="s">
        <v>180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181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>
      <c r="A70" s="236">
        <v>38</v>
      </c>
      <c r="B70" s="237" t="s">
        <v>331</v>
      </c>
      <c r="C70" s="245" t="s">
        <v>332</v>
      </c>
      <c r="D70" s="238" t="s">
        <v>242</v>
      </c>
      <c r="E70" s="239">
        <v>10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 t="s">
        <v>288</v>
      </c>
      <c r="S70" s="241" t="s">
        <v>162</v>
      </c>
      <c r="T70" s="242" t="s">
        <v>162</v>
      </c>
      <c r="U70" s="221">
        <v>0.02</v>
      </c>
      <c r="V70" s="221">
        <f>ROUND(E70*U70,2)</f>
        <v>0.2</v>
      </c>
      <c r="W70" s="221"/>
      <c r="X70" s="221" t="s">
        <v>180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181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33.75" outlineLevel="1">
      <c r="A71" s="229">
        <v>39</v>
      </c>
      <c r="B71" s="230" t="s">
        <v>333</v>
      </c>
      <c r="C71" s="246" t="s">
        <v>334</v>
      </c>
      <c r="D71" s="231" t="s">
        <v>242</v>
      </c>
      <c r="E71" s="232">
        <v>3.0449999999999999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4">
        <v>3.4000000000000002E-4</v>
      </c>
      <c r="O71" s="234">
        <f>ROUND(E71*N71,2)</f>
        <v>0</v>
      </c>
      <c r="P71" s="234">
        <v>0</v>
      </c>
      <c r="Q71" s="234">
        <f>ROUND(E71*P71,2)</f>
        <v>0</v>
      </c>
      <c r="R71" s="234" t="s">
        <v>335</v>
      </c>
      <c r="S71" s="234" t="s">
        <v>162</v>
      </c>
      <c r="T71" s="235" t="s">
        <v>162</v>
      </c>
      <c r="U71" s="221">
        <v>0</v>
      </c>
      <c r="V71" s="221">
        <f>ROUND(E71*U71,2)</f>
        <v>0</v>
      </c>
      <c r="W71" s="221"/>
      <c r="X71" s="221" t="s">
        <v>300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301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19"/>
      <c r="B72" s="220"/>
      <c r="C72" s="254" t="s">
        <v>336</v>
      </c>
      <c r="D72" s="250"/>
      <c r="E72" s="251">
        <v>3.0449999999999999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188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33.75" outlineLevel="1">
      <c r="A73" s="229">
        <v>40</v>
      </c>
      <c r="B73" s="230" t="s">
        <v>337</v>
      </c>
      <c r="C73" s="246" t="s">
        <v>338</v>
      </c>
      <c r="D73" s="231" t="s">
        <v>242</v>
      </c>
      <c r="E73" s="232">
        <v>10.15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4">
        <v>5.9000000000000003E-4</v>
      </c>
      <c r="O73" s="234">
        <f>ROUND(E73*N73,2)</f>
        <v>0.01</v>
      </c>
      <c r="P73" s="234">
        <v>0</v>
      </c>
      <c r="Q73" s="234">
        <f>ROUND(E73*P73,2)</f>
        <v>0</v>
      </c>
      <c r="R73" s="234" t="s">
        <v>335</v>
      </c>
      <c r="S73" s="234" t="s">
        <v>162</v>
      </c>
      <c r="T73" s="235" t="s">
        <v>162</v>
      </c>
      <c r="U73" s="221">
        <v>0</v>
      </c>
      <c r="V73" s="221">
        <f>ROUND(E73*U73,2)</f>
        <v>0</v>
      </c>
      <c r="W73" s="221"/>
      <c r="X73" s="221" t="s">
        <v>300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301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9"/>
      <c r="B74" s="220"/>
      <c r="C74" s="254" t="s">
        <v>339</v>
      </c>
      <c r="D74" s="250"/>
      <c r="E74" s="251">
        <v>10.15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188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33.75" outlineLevel="1">
      <c r="A75" s="229">
        <v>41</v>
      </c>
      <c r="B75" s="230" t="s">
        <v>340</v>
      </c>
      <c r="C75" s="246" t="s">
        <v>341</v>
      </c>
      <c r="D75" s="231" t="s">
        <v>242</v>
      </c>
      <c r="E75" s="232">
        <v>8.1199999999999992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4">
        <v>6.4999999999999997E-4</v>
      </c>
      <c r="O75" s="234">
        <f>ROUND(E75*N75,2)</f>
        <v>0.01</v>
      </c>
      <c r="P75" s="234">
        <v>0</v>
      </c>
      <c r="Q75" s="234">
        <f>ROUND(E75*P75,2)</f>
        <v>0</v>
      </c>
      <c r="R75" s="234" t="s">
        <v>335</v>
      </c>
      <c r="S75" s="234" t="s">
        <v>162</v>
      </c>
      <c r="T75" s="235" t="s">
        <v>162</v>
      </c>
      <c r="U75" s="221">
        <v>0</v>
      </c>
      <c r="V75" s="221">
        <f>ROUND(E75*U75,2)</f>
        <v>0</v>
      </c>
      <c r="W75" s="221"/>
      <c r="X75" s="221" t="s">
        <v>300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301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19"/>
      <c r="B76" s="220"/>
      <c r="C76" s="254" t="s">
        <v>342</v>
      </c>
      <c r="D76" s="250"/>
      <c r="E76" s="251">
        <v>8.1199999999999992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188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33.75" outlineLevel="1">
      <c r="A77" s="229">
        <v>42</v>
      </c>
      <c r="B77" s="230" t="s">
        <v>343</v>
      </c>
      <c r="C77" s="246" t="s">
        <v>344</v>
      </c>
      <c r="D77" s="231" t="s">
        <v>242</v>
      </c>
      <c r="E77" s="232">
        <v>10.15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4">
        <v>7.2000000000000005E-4</v>
      </c>
      <c r="O77" s="234">
        <f>ROUND(E77*N77,2)</f>
        <v>0.01</v>
      </c>
      <c r="P77" s="234">
        <v>0</v>
      </c>
      <c r="Q77" s="234">
        <f>ROUND(E77*P77,2)</f>
        <v>0</v>
      </c>
      <c r="R77" s="234" t="s">
        <v>335</v>
      </c>
      <c r="S77" s="234" t="s">
        <v>162</v>
      </c>
      <c r="T77" s="235" t="s">
        <v>162</v>
      </c>
      <c r="U77" s="221">
        <v>0</v>
      </c>
      <c r="V77" s="221">
        <f>ROUND(E77*U77,2)</f>
        <v>0</v>
      </c>
      <c r="W77" s="221"/>
      <c r="X77" s="221" t="s">
        <v>300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301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9"/>
      <c r="B78" s="220"/>
      <c r="C78" s="254" t="s">
        <v>339</v>
      </c>
      <c r="D78" s="250"/>
      <c r="E78" s="251">
        <v>10.15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188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29">
        <v>43</v>
      </c>
      <c r="B79" s="230" t="s">
        <v>345</v>
      </c>
      <c r="C79" s="246" t="s">
        <v>346</v>
      </c>
      <c r="D79" s="231" t="s">
        <v>209</v>
      </c>
      <c r="E79" s="232">
        <v>7.7420000000000003E-2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4" t="s">
        <v>288</v>
      </c>
      <c r="S79" s="234" t="s">
        <v>162</v>
      </c>
      <c r="T79" s="235" t="s">
        <v>162</v>
      </c>
      <c r="U79" s="221">
        <v>3.5630000000000002</v>
      </c>
      <c r="V79" s="221">
        <f>ROUND(E79*U79,2)</f>
        <v>0.28000000000000003</v>
      </c>
      <c r="W79" s="221"/>
      <c r="X79" s="221" t="s">
        <v>210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211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9"/>
      <c r="B80" s="220"/>
      <c r="C80" s="254" t="s">
        <v>213</v>
      </c>
      <c r="D80" s="250"/>
      <c r="E80" s="25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188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9"/>
      <c r="B81" s="220"/>
      <c r="C81" s="254" t="s">
        <v>347</v>
      </c>
      <c r="D81" s="250"/>
      <c r="E81" s="25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188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9"/>
      <c r="B82" s="220"/>
      <c r="C82" s="254" t="s">
        <v>348</v>
      </c>
      <c r="D82" s="250"/>
      <c r="E82" s="251">
        <v>7.7420000000000003E-2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188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>
      <c r="A83" s="223" t="s">
        <v>157</v>
      </c>
      <c r="B83" s="224" t="s">
        <v>106</v>
      </c>
      <c r="C83" s="244" t="s">
        <v>107</v>
      </c>
      <c r="D83" s="225"/>
      <c r="E83" s="226"/>
      <c r="F83" s="227"/>
      <c r="G83" s="227">
        <f>SUMIF(AG84:AG101,"&lt;&gt;NOR",G84:G101)</f>
        <v>0</v>
      </c>
      <c r="H83" s="227"/>
      <c r="I83" s="227">
        <f>SUM(I84:I101)</f>
        <v>0</v>
      </c>
      <c r="J83" s="227"/>
      <c r="K83" s="227">
        <f>SUM(K84:K101)</f>
        <v>0</v>
      </c>
      <c r="L83" s="227"/>
      <c r="M83" s="227">
        <f>SUM(M84:M101)</f>
        <v>0</v>
      </c>
      <c r="N83" s="227"/>
      <c r="O83" s="227">
        <f>SUM(O84:O101)</f>
        <v>0.01</v>
      </c>
      <c r="P83" s="227"/>
      <c r="Q83" s="227">
        <f>SUM(Q84:Q101)</f>
        <v>0</v>
      </c>
      <c r="R83" s="227"/>
      <c r="S83" s="227"/>
      <c r="T83" s="228"/>
      <c r="U83" s="222"/>
      <c r="V83" s="222">
        <f>SUM(V84:V101)</f>
        <v>7.88</v>
      </c>
      <c r="W83" s="222"/>
      <c r="X83" s="222"/>
      <c r="AG83" t="s">
        <v>158</v>
      </c>
    </row>
    <row r="84" spans="1:60" ht="22.5" outlineLevel="1">
      <c r="A84" s="236">
        <v>44</v>
      </c>
      <c r="B84" s="237" t="s">
        <v>349</v>
      </c>
      <c r="C84" s="245" t="s">
        <v>350</v>
      </c>
      <c r="D84" s="238" t="s">
        <v>178</v>
      </c>
      <c r="E84" s="239">
        <v>1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41">
        <v>8.4999999999999995E-4</v>
      </c>
      <c r="O84" s="241">
        <f>ROUND(E84*N84,2)</f>
        <v>0</v>
      </c>
      <c r="P84" s="241">
        <v>0</v>
      </c>
      <c r="Q84" s="241">
        <f>ROUND(E84*P84,2)</f>
        <v>0</v>
      </c>
      <c r="R84" s="241" t="s">
        <v>288</v>
      </c>
      <c r="S84" s="241" t="s">
        <v>162</v>
      </c>
      <c r="T84" s="242" t="s">
        <v>162</v>
      </c>
      <c r="U84" s="221">
        <v>0.16500000000000001</v>
      </c>
      <c r="V84" s="221">
        <f>ROUND(E84*U84,2)</f>
        <v>0.17</v>
      </c>
      <c r="W84" s="221"/>
      <c r="X84" s="221" t="s">
        <v>180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181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>
      <c r="A85" s="236">
        <v>45</v>
      </c>
      <c r="B85" s="237" t="s">
        <v>351</v>
      </c>
      <c r="C85" s="245" t="s">
        <v>352</v>
      </c>
      <c r="D85" s="238" t="s">
        <v>178</v>
      </c>
      <c r="E85" s="239">
        <v>1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41">
        <v>8.4000000000000003E-4</v>
      </c>
      <c r="O85" s="241">
        <f>ROUND(E85*N85,2)</f>
        <v>0</v>
      </c>
      <c r="P85" s="241">
        <v>0</v>
      </c>
      <c r="Q85" s="241">
        <f>ROUND(E85*P85,2)</f>
        <v>0</v>
      </c>
      <c r="R85" s="241" t="s">
        <v>288</v>
      </c>
      <c r="S85" s="241" t="s">
        <v>162</v>
      </c>
      <c r="T85" s="242" t="s">
        <v>162</v>
      </c>
      <c r="U85" s="221">
        <v>0.20699999999999999</v>
      </c>
      <c r="V85" s="221">
        <f>ROUND(E85*U85,2)</f>
        <v>0.21</v>
      </c>
      <c r="W85" s="221"/>
      <c r="X85" s="221" t="s">
        <v>180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181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36">
        <v>46</v>
      </c>
      <c r="B86" s="237" t="s">
        <v>353</v>
      </c>
      <c r="C86" s="245" t="s">
        <v>354</v>
      </c>
      <c r="D86" s="238" t="s">
        <v>178</v>
      </c>
      <c r="E86" s="239">
        <v>4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41">
        <v>4.8000000000000001E-4</v>
      </c>
      <c r="O86" s="241">
        <f>ROUND(E86*N86,2)</f>
        <v>0</v>
      </c>
      <c r="P86" s="241">
        <v>0</v>
      </c>
      <c r="Q86" s="241">
        <f>ROUND(E86*P86,2)</f>
        <v>0</v>
      </c>
      <c r="R86" s="241" t="s">
        <v>288</v>
      </c>
      <c r="S86" s="241" t="s">
        <v>162</v>
      </c>
      <c r="T86" s="242" t="s">
        <v>162</v>
      </c>
      <c r="U86" s="221">
        <v>0.22700000000000001</v>
      </c>
      <c r="V86" s="221">
        <f>ROUND(E86*U86,2)</f>
        <v>0.91</v>
      </c>
      <c r="W86" s="221"/>
      <c r="X86" s="221" t="s">
        <v>180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181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36">
        <v>47</v>
      </c>
      <c r="B87" s="237" t="s">
        <v>355</v>
      </c>
      <c r="C87" s="245" t="s">
        <v>356</v>
      </c>
      <c r="D87" s="238" t="s">
        <v>178</v>
      </c>
      <c r="E87" s="239">
        <v>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41">
        <v>6.8000000000000005E-4</v>
      </c>
      <c r="O87" s="241">
        <f>ROUND(E87*N87,2)</f>
        <v>0</v>
      </c>
      <c r="P87" s="241">
        <v>0</v>
      </c>
      <c r="Q87" s="241">
        <f>ROUND(E87*P87,2)</f>
        <v>0</v>
      </c>
      <c r="R87" s="241" t="s">
        <v>288</v>
      </c>
      <c r="S87" s="241" t="s">
        <v>162</v>
      </c>
      <c r="T87" s="242" t="s">
        <v>162</v>
      </c>
      <c r="U87" s="221">
        <v>0.26900000000000002</v>
      </c>
      <c r="V87" s="221">
        <f>ROUND(E87*U87,2)</f>
        <v>1.08</v>
      </c>
      <c r="W87" s="221"/>
      <c r="X87" s="221" t="s">
        <v>180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181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36">
        <v>48</v>
      </c>
      <c r="B88" s="237" t="s">
        <v>357</v>
      </c>
      <c r="C88" s="245" t="s">
        <v>358</v>
      </c>
      <c r="D88" s="238" t="s">
        <v>178</v>
      </c>
      <c r="E88" s="239">
        <v>5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41">
        <v>1.0399999999999999E-3</v>
      </c>
      <c r="O88" s="241">
        <f>ROUND(E88*N88,2)</f>
        <v>0.01</v>
      </c>
      <c r="P88" s="241">
        <v>0</v>
      </c>
      <c r="Q88" s="241">
        <f>ROUND(E88*P88,2)</f>
        <v>0</v>
      </c>
      <c r="R88" s="241" t="s">
        <v>288</v>
      </c>
      <c r="S88" s="241" t="s">
        <v>162</v>
      </c>
      <c r="T88" s="242" t="s">
        <v>162</v>
      </c>
      <c r="U88" s="221">
        <v>0.35</v>
      </c>
      <c r="V88" s="221">
        <f>ROUND(E88*U88,2)</f>
        <v>1.75</v>
      </c>
      <c r="W88" s="221"/>
      <c r="X88" s="221" t="s">
        <v>180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181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36">
        <v>49</v>
      </c>
      <c r="B89" s="237" t="s">
        <v>359</v>
      </c>
      <c r="C89" s="245" t="s">
        <v>360</v>
      </c>
      <c r="D89" s="238" t="s">
        <v>178</v>
      </c>
      <c r="E89" s="239">
        <v>1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41">
        <v>3.4000000000000002E-4</v>
      </c>
      <c r="O89" s="241">
        <f>ROUND(E89*N89,2)</f>
        <v>0</v>
      </c>
      <c r="P89" s="241">
        <v>0</v>
      </c>
      <c r="Q89" s="241">
        <f>ROUND(E89*P89,2)</f>
        <v>0</v>
      </c>
      <c r="R89" s="241" t="s">
        <v>288</v>
      </c>
      <c r="S89" s="241" t="s">
        <v>162</v>
      </c>
      <c r="T89" s="242" t="s">
        <v>162</v>
      </c>
      <c r="U89" s="221">
        <v>0.22700000000000001</v>
      </c>
      <c r="V89" s="221">
        <f>ROUND(E89*U89,2)</f>
        <v>0.23</v>
      </c>
      <c r="W89" s="221"/>
      <c r="X89" s="221" t="s">
        <v>180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181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36">
        <v>50</v>
      </c>
      <c r="B90" s="237" t="s">
        <v>361</v>
      </c>
      <c r="C90" s="245" t="s">
        <v>362</v>
      </c>
      <c r="D90" s="238" t="s">
        <v>178</v>
      </c>
      <c r="E90" s="239">
        <v>1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41">
        <v>5.5000000000000003E-4</v>
      </c>
      <c r="O90" s="241">
        <f>ROUND(E90*N90,2)</f>
        <v>0</v>
      </c>
      <c r="P90" s="241">
        <v>0</v>
      </c>
      <c r="Q90" s="241">
        <f>ROUND(E90*P90,2)</f>
        <v>0</v>
      </c>
      <c r="R90" s="241" t="s">
        <v>288</v>
      </c>
      <c r="S90" s="241" t="s">
        <v>162</v>
      </c>
      <c r="T90" s="242" t="s">
        <v>162</v>
      </c>
      <c r="U90" s="221">
        <v>0.26900000000000002</v>
      </c>
      <c r="V90" s="221">
        <f>ROUND(E90*U90,2)</f>
        <v>0.27</v>
      </c>
      <c r="W90" s="221"/>
      <c r="X90" s="221" t="s">
        <v>180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181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36">
        <v>51</v>
      </c>
      <c r="B91" s="237" t="s">
        <v>363</v>
      </c>
      <c r="C91" s="245" t="s">
        <v>364</v>
      </c>
      <c r="D91" s="238" t="s">
        <v>178</v>
      </c>
      <c r="E91" s="239">
        <v>6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41">
        <v>1.9000000000000001E-4</v>
      </c>
      <c r="O91" s="241">
        <f>ROUND(E91*N91,2)</f>
        <v>0</v>
      </c>
      <c r="P91" s="241">
        <v>0</v>
      </c>
      <c r="Q91" s="241">
        <f>ROUND(E91*P91,2)</f>
        <v>0</v>
      </c>
      <c r="R91" s="241" t="s">
        <v>288</v>
      </c>
      <c r="S91" s="241" t="s">
        <v>162</v>
      </c>
      <c r="T91" s="242" t="s">
        <v>162</v>
      </c>
      <c r="U91" s="221">
        <v>8.3000000000000004E-2</v>
      </c>
      <c r="V91" s="221">
        <f>ROUND(E91*U91,2)</f>
        <v>0.5</v>
      </c>
      <c r="W91" s="221"/>
      <c r="X91" s="221" t="s">
        <v>180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181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36">
        <v>52</v>
      </c>
      <c r="B92" s="237" t="s">
        <v>365</v>
      </c>
      <c r="C92" s="245" t="s">
        <v>366</v>
      </c>
      <c r="D92" s="238" t="s">
        <v>178</v>
      </c>
      <c r="E92" s="239">
        <v>1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41">
        <v>4.6000000000000001E-4</v>
      </c>
      <c r="O92" s="241">
        <f>ROUND(E92*N92,2)</f>
        <v>0</v>
      </c>
      <c r="P92" s="241">
        <v>0</v>
      </c>
      <c r="Q92" s="241">
        <f>ROUND(E92*P92,2)</f>
        <v>0</v>
      </c>
      <c r="R92" s="241" t="s">
        <v>288</v>
      </c>
      <c r="S92" s="241" t="s">
        <v>162</v>
      </c>
      <c r="T92" s="242" t="s">
        <v>162</v>
      </c>
      <c r="U92" s="221">
        <v>0.22700000000000001</v>
      </c>
      <c r="V92" s="221">
        <f>ROUND(E92*U92,2)</f>
        <v>0.23</v>
      </c>
      <c r="W92" s="221"/>
      <c r="X92" s="221" t="s">
        <v>180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181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36">
        <v>53</v>
      </c>
      <c r="B93" s="237" t="s">
        <v>367</v>
      </c>
      <c r="C93" s="245" t="s">
        <v>368</v>
      </c>
      <c r="D93" s="238" t="s">
        <v>178</v>
      </c>
      <c r="E93" s="239">
        <v>1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41">
        <v>5.5999999999999995E-4</v>
      </c>
      <c r="O93" s="241">
        <f>ROUND(E93*N93,2)</f>
        <v>0</v>
      </c>
      <c r="P93" s="241">
        <v>0</v>
      </c>
      <c r="Q93" s="241">
        <f>ROUND(E93*P93,2)</f>
        <v>0</v>
      </c>
      <c r="R93" s="241" t="s">
        <v>288</v>
      </c>
      <c r="S93" s="241" t="s">
        <v>162</v>
      </c>
      <c r="T93" s="242" t="s">
        <v>162</v>
      </c>
      <c r="U93" s="221">
        <v>0.26900000000000002</v>
      </c>
      <c r="V93" s="221">
        <f>ROUND(E93*U93,2)</f>
        <v>0.27</v>
      </c>
      <c r="W93" s="221"/>
      <c r="X93" s="221" t="s">
        <v>180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181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36">
        <v>54</v>
      </c>
      <c r="B94" s="237" t="s">
        <v>369</v>
      </c>
      <c r="C94" s="245" t="s">
        <v>370</v>
      </c>
      <c r="D94" s="238" t="s">
        <v>178</v>
      </c>
      <c r="E94" s="239">
        <v>4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41">
        <v>6.6E-4</v>
      </c>
      <c r="O94" s="241">
        <f>ROUND(E94*N94,2)</f>
        <v>0</v>
      </c>
      <c r="P94" s="241">
        <v>0</v>
      </c>
      <c r="Q94" s="241">
        <f>ROUND(E94*P94,2)</f>
        <v>0</v>
      </c>
      <c r="R94" s="241" t="s">
        <v>288</v>
      </c>
      <c r="S94" s="241" t="s">
        <v>162</v>
      </c>
      <c r="T94" s="242" t="s">
        <v>162</v>
      </c>
      <c r="U94" s="221">
        <v>0.38100000000000001</v>
      </c>
      <c r="V94" s="221">
        <f>ROUND(E94*U94,2)</f>
        <v>1.52</v>
      </c>
      <c r="W94" s="221"/>
      <c r="X94" s="221" t="s">
        <v>180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181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36">
        <v>55</v>
      </c>
      <c r="B95" s="237" t="s">
        <v>371</v>
      </c>
      <c r="C95" s="245" t="s">
        <v>372</v>
      </c>
      <c r="D95" s="238" t="s">
        <v>178</v>
      </c>
      <c r="E95" s="239">
        <v>1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41">
        <v>2.5699999999999998E-3</v>
      </c>
      <c r="O95" s="241">
        <f>ROUND(E95*N95,2)</f>
        <v>0</v>
      </c>
      <c r="P95" s="241">
        <v>0</v>
      </c>
      <c r="Q95" s="241">
        <f>ROUND(E95*P95,2)</f>
        <v>0</v>
      </c>
      <c r="R95" s="241" t="s">
        <v>288</v>
      </c>
      <c r="S95" s="241" t="s">
        <v>162</v>
      </c>
      <c r="T95" s="242" t="s">
        <v>162</v>
      </c>
      <c r="U95" s="221">
        <v>0.433</v>
      </c>
      <c r="V95" s="221">
        <f>ROUND(E95*U95,2)</f>
        <v>0.43</v>
      </c>
      <c r="W95" s="221"/>
      <c r="X95" s="221" t="s">
        <v>180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181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36">
        <v>56</v>
      </c>
      <c r="B96" s="237" t="s">
        <v>373</v>
      </c>
      <c r="C96" s="245" t="s">
        <v>374</v>
      </c>
      <c r="D96" s="238" t="s">
        <v>178</v>
      </c>
      <c r="E96" s="239">
        <v>1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41">
        <v>1.2999999999999999E-3</v>
      </c>
      <c r="O96" s="241">
        <f>ROUND(E96*N96,2)</f>
        <v>0</v>
      </c>
      <c r="P96" s="241">
        <v>0</v>
      </c>
      <c r="Q96" s="241">
        <f>ROUND(E96*P96,2)</f>
        <v>0</v>
      </c>
      <c r="R96" s="241"/>
      <c r="S96" s="241" t="s">
        <v>172</v>
      </c>
      <c r="T96" s="242" t="s">
        <v>163</v>
      </c>
      <c r="U96" s="221">
        <v>0.26</v>
      </c>
      <c r="V96" s="221">
        <f>ROUND(E96*U96,2)</f>
        <v>0.26</v>
      </c>
      <c r="W96" s="221"/>
      <c r="X96" s="221" t="s">
        <v>180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181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36">
        <v>57</v>
      </c>
      <c r="B97" s="237" t="s">
        <v>375</v>
      </c>
      <c r="C97" s="245" t="s">
        <v>376</v>
      </c>
      <c r="D97" s="238" t="s">
        <v>218</v>
      </c>
      <c r="E97" s="239">
        <v>1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1"/>
      <c r="S97" s="241" t="s">
        <v>172</v>
      </c>
      <c r="T97" s="242" t="s">
        <v>163</v>
      </c>
      <c r="U97" s="221">
        <v>0</v>
      </c>
      <c r="V97" s="221">
        <f>ROUND(E97*U97,2)</f>
        <v>0</v>
      </c>
      <c r="W97" s="221"/>
      <c r="X97" s="221" t="s">
        <v>222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223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29">
        <v>58</v>
      </c>
      <c r="B98" s="230" t="s">
        <v>377</v>
      </c>
      <c r="C98" s="246" t="s">
        <v>378</v>
      </c>
      <c r="D98" s="231" t="s">
        <v>209</v>
      </c>
      <c r="E98" s="232">
        <v>2.1090000000000001E-2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4" t="s">
        <v>288</v>
      </c>
      <c r="S98" s="234" t="s">
        <v>162</v>
      </c>
      <c r="T98" s="235" t="s">
        <v>162</v>
      </c>
      <c r="U98" s="221">
        <v>2.5750000000000002</v>
      </c>
      <c r="V98" s="221">
        <f>ROUND(E98*U98,2)</f>
        <v>0.05</v>
      </c>
      <c r="W98" s="221"/>
      <c r="X98" s="221" t="s">
        <v>210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211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9"/>
      <c r="B99" s="220"/>
      <c r="C99" s="254" t="s">
        <v>213</v>
      </c>
      <c r="D99" s="250"/>
      <c r="E99" s="25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188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9"/>
      <c r="B100" s="220"/>
      <c r="C100" s="254" t="s">
        <v>379</v>
      </c>
      <c r="D100" s="250"/>
      <c r="E100" s="25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188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9"/>
      <c r="B101" s="220"/>
      <c r="C101" s="254" t="s">
        <v>380</v>
      </c>
      <c r="D101" s="250"/>
      <c r="E101" s="251">
        <v>2.1090000000000001E-2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188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>
      <c r="A102" s="223" t="s">
        <v>157</v>
      </c>
      <c r="B102" s="224" t="s">
        <v>110</v>
      </c>
      <c r="C102" s="244" t="s">
        <v>111</v>
      </c>
      <c r="D102" s="225"/>
      <c r="E102" s="226"/>
      <c r="F102" s="227"/>
      <c r="G102" s="227">
        <f>SUMIF(AG103:AG104,"&lt;&gt;NOR",G103:G104)</f>
        <v>0</v>
      </c>
      <c r="H102" s="227"/>
      <c r="I102" s="227">
        <f>SUM(I103:I104)</f>
        <v>0</v>
      </c>
      <c r="J102" s="227"/>
      <c r="K102" s="227">
        <f>SUM(K103:K104)</f>
        <v>0</v>
      </c>
      <c r="L102" s="227"/>
      <c r="M102" s="227">
        <f>SUM(M103:M104)</f>
        <v>0</v>
      </c>
      <c r="N102" s="227"/>
      <c r="O102" s="227">
        <f>SUM(O103:O104)</f>
        <v>0</v>
      </c>
      <c r="P102" s="227"/>
      <c r="Q102" s="227">
        <f>SUM(Q103:Q104)</f>
        <v>0</v>
      </c>
      <c r="R102" s="227"/>
      <c r="S102" s="227"/>
      <c r="T102" s="228"/>
      <c r="U102" s="222"/>
      <c r="V102" s="222">
        <f>SUM(V103:V104)</f>
        <v>1.95</v>
      </c>
      <c r="W102" s="222"/>
      <c r="X102" s="222"/>
      <c r="AG102" t="s">
        <v>158</v>
      </c>
    </row>
    <row r="103" spans="1:60" ht="22.5" outlineLevel="1">
      <c r="A103" s="229">
        <v>59</v>
      </c>
      <c r="B103" s="230" t="s">
        <v>381</v>
      </c>
      <c r="C103" s="246" t="s">
        <v>382</v>
      </c>
      <c r="D103" s="231" t="s">
        <v>242</v>
      </c>
      <c r="E103" s="232">
        <v>16.8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9.0000000000000006E-5</v>
      </c>
      <c r="O103" s="234">
        <f>ROUND(E103*N103,2)</f>
        <v>0</v>
      </c>
      <c r="P103" s="234">
        <v>0</v>
      </c>
      <c r="Q103" s="234">
        <f>ROUND(E103*P103,2)</f>
        <v>0</v>
      </c>
      <c r="R103" s="234" t="s">
        <v>383</v>
      </c>
      <c r="S103" s="234" t="s">
        <v>162</v>
      </c>
      <c r="T103" s="235" t="s">
        <v>162</v>
      </c>
      <c r="U103" s="221">
        <v>0.11600000000000001</v>
      </c>
      <c r="V103" s="221">
        <f>ROUND(E103*U103,2)</f>
        <v>1.95</v>
      </c>
      <c r="W103" s="221"/>
      <c r="X103" s="221" t="s">
        <v>180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181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9"/>
      <c r="B104" s="220"/>
      <c r="C104" s="253" t="s">
        <v>384</v>
      </c>
      <c r="D104" s="252"/>
      <c r="E104" s="252"/>
      <c r="F104" s="252"/>
      <c r="G104" s="252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183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>
      <c r="A105" s="3"/>
      <c r="B105" s="4"/>
      <c r="C105" s="24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144</v>
      </c>
    </row>
    <row r="106" spans="1:60">
      <c r="A106" s="215"/>
      <c r="B106" s="216" t="s">
        <v>29</v>
      </c>
      <c r="C106" s="248"/>
      <c r="D106" s="217"/>
      <c r="E106" s="218"/>
      <c r="F106" s="218"/>
      <c r="G106" s="243">
        <f>G8+G12+G18+G41+G48+G58+G83+G102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173</v>
      </c>
    </row>
    <row r="107" spans="1:60">
      <c r="C107" s="249"/>
      <c r="D107" s="10"/>
      <c r="AG107" t="s">
        <v>174</v>
      </c>
    </row>
    <row r="108" spans="1:60">
      <c r="D108" s="10"/>
    </row>
    <row r="109" spans="1:60">
      <c r="D109" s="10"/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14">
    <mergeCell ref="C68:G68"/>
    <mergeCell ref="C104:G104"/>
    <mergeCell ref="C24:G24"/>
    <mergeCell ref="C27:G27"/>
    <mergeCell ref="C37:G37"/>
    <mergeCell ref="C62:G62"/>
    <mergeCell ref="C64:G64"/>
    <mergeCell ref="C66:G66"/>
    <mergeCell ref="A1:G1"/>
    <mergeCell ref="C2:G2"/>
    <mergeCell ref="C3:G3"/>
    <mergeCell ref="C4:G4"/>
    <mergeCell ref="C14:G14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86</v>
      </c>
      <c r="C8" s="244" t="s">
        <v>87</v>
      </c>
      <c r="D8" s="225"/>
      <c r="E8" s="226"/>
      <c r="F8" s="227"/>
      <c r="G8" s="227">
        <f>SUMIF(AG9:AG46,"&lt;&gt;NOR",G9:G46)</f>
        <v>0</v>
      </c>
      <c r="H8" s="227"/>
      <c r="I8" s="227">
        <f>SUM(I9:I46)</f>
        <v>0</v>
      </c>
      <c r="J8" s="227"/>
      <c r="K8" s="227">
        <f>SUM(K9:K46)</f>
        <v>0</v>
      </c>
      <c r="L8" s="227"/>
      <c r="M8" s="227">
        <f>SUM(M9:M46)</f>
        <v>0</v>
      </c>
      <c r="N8" s="227"/>
      <c r="O8" s="227">
        <f>SUM(O9:O46)</f>
        <v>0</v>
      </c>
      <c r="P8" s="227"/>
      <c r="Q8" s="227">
        <f>SUM(Q9:Q46)</f>
        <v>0</v>
      </c>
      <c r="R8" s="227"/>
      <c r="S8" s="227"/>
      <c r="T8" s="228"/>
      <c r="U8" s="222"/>
      <c r="V8" s="222">
        <f>SUM(V9:V46)</f>
        <v>0</v>
      </c>
      <c r="W8" s="222"/>
      <c r="X8" s="222"/>
      <c r="AG8" t="s">
        <v>158</v>
      </c>
    </row>
    <row r="9" spans="1:60" outlineLevel="1">
      <c r="A9" s="236">
        <v>1</v>
      </c>
      <c r="B9" s="237" t="s">
        <v>385</v>
      </c>
      <c r="C9" s="245" t="s">
        <v>386</v>
      </c>
      <c r="D9" s="238" t="s">
        <v>218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172</v>
      </c>
      <c r="T9" s="242" t="s">
        <v>163</v>
      </c>
      <c r="U9" s="221">
        <v>0</v>
      </c>
      <c r="V9" s="221">
        <f>ROUND(E9*U9,2)</f>
        <v>0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387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36">
        <v>2</v>
      </c>
      <c r="B10" s="237" t="s">
        <v>388</v>
      </c>
      <c r="C10" s="245" t="s">
        <v>389</v>
      </c>
      <c r="D10" s="238" t="s">
        <v>218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172</v>
      </c>
      <c r="T10" s="242" t="s">
        <v>163</v>
      </c>
      <c r="U10" s="221">
        <v>0</v>
      </c>
      <c r="V10" s="221">
        <f>ROUND(E10*U10,2)</f>
        <v>0</v>
      </c>
      <c r="W10" s="221"/>
      <c r="X10" s="221" t="s">
        <v>180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387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36">
        <v>3</v>
      </c>
      <c r="B11" s="237" t="s">
        <v>390</v>
      </c>
      <c r="C11" s="245" t="s">
        <v>391</v>
      </c>
      <c r="D11" s="238" t="s">
        <v>218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1"/>
      <c r="S11" s="241" t="s">
        <v>172</v>
      </c>
      <c r="T11" s="242" t="s">
        <v>163</v>
      </c>
      <c r="U11" s="221">
        <v>0</v>
      </c>
      <c r="V11" s="221">
        <f>ROUND(E11*U11,2)</f>
        <v>0</v>
      </c>
      <c r="W11" s="221"/>
      <c r="X11" s="221" t="s">
        <v>180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387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36">
        <v>4</v>
      </c>
      <c r="B12" s="237" t="s">
        <v>392</v>
      </c>
      <c r="C12" s="245" t="s">
        <v>393</v>
      </c>
      <c r="D12" s="238" t="s">
        <v>218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/>
      <c r="S12" s="241" t="s">
        <v>172</v>
      </c>
      <c r="T12" s="242" t="s">
        <v>163</v>
      </c>
      <c r="U12" s="221">
        <v>0</v>
      </c>
      <c r="V12" s="221">
        <f>ROUND(E12*U12,2)</f>
        <v>0</v>
      </c>
      <c r="W12" s="221"/>
      <c r="X12" s="221" t="s">
        <v>180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387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36">
        <v>5</v>
      </c>
      <c r="B13" s="237" t="s">
        <v>394</v>
      </c>
      <c r="C13" s="245" t="s">
        <v>395</v>
      </c>
      <c r="D13" s="238" t="s">
        <v>218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172</v>
      </c>
      <c r="T13" s="242" t="s">
        <v>163</v>
      </c>
      <c r="U13" s="221">
        <v>0</v>
      </c>
      <c r="V13" s="221">
        <f>ROUND(E13*U13,2)</f>
        <v>0</v>
      </c>
      <c r="W13" s="221"/>
      <c r="X13" s="221" t="s">
        <v>180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387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36">
        <v>6</v>
      </c>
      <c r="B14" s="237" t="s">
        <v>396</v>
      </c>
      <c r="C14" s="245" t="s">
        <v>397</v>
      </c>
      <c r="D14" s="238" t="s">
        <v>218</v>
      </c>
      <c r="E14" s="239">
        <v>6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/>
      <c r="S14" s="241" t="s">
        <v>172</v>
      </c>
      <c r="T14" s="242" t="s">
        <v>163</v>
      </c>
      <c r="U14" s="221">
        <v>0</v>
      </c>
      <c r="V14" s="221">
        <f>ROUND(E14*U14,2)</f>
        <v>0</v>
      </c>
      <c r="W14" s="221"/>
      <c r="X14" s="221" t="s">
        <v>180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387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36">
        <v>7</v>
      </c>
      <c r="B15" s="237" t="s">
        <v>398</v>
      </c>
      <c r="C15" s="245" t="s">
        <v>399</v>
      </c>
      <c r="D15" s="238" t="s">
        <v>218</v>
      </c>
      <c r="E15" s="239">
        <v>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1"/>
      <c r="S15" s="241" t="s">
        <v>172</v>
      </c>
      <c r="T15" s="242" t="s">
        <v>163</v>
      </c>
      <c r="U15" s="221">
        <v>0</v>
      </c>
      <c r="V15" s="221">
        <f>ROUND(E15*U15,2)</f>
        <v>0</v>
      </c>
      <c r="W15" s="221"/>
      <c r="X15" s="221" t="s">
        <v>180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387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36">
        <v>8</v>
      </c>
      <c r="B16" s="237" t="s">
        <v>400</v>
      </c>
      <c r="C16" s="245" t="s">
        <v>401</v>
      </c>
      <c r="D16" s="238" t="s">
        <v>218</v>
      </c>
      <c r="E16" s="239">
        <v>3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1"/>
      <c r="S16" s="241" t="s">
        <v>172</v>
      </c>
      <c r="T16" s="242" t="s">
        <v>163</v>
      </c>
      <c r="U16" s="221">
        <v>0</v>
      </c>
      <c r="V16" s="221">
        <f>ROUND(E16*U16,2)</f>
        <v>0</v>
      </c>
      <c r="W16" s="221"/>
      <c r="X16" s="221" t="s">
        <v>180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387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36">
        <v>9</v>
      </c>
      <c r="B17" s="237" t="s">
        <v>402</v>
      </c>
      <c r="C17" s="245" t="s">
        <v>403</v>
      </c>
      <c r="D17" s="238" t="s">
        <v>218</v>
      </c>
      <c r="E17" s="239">
        <v>1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/>
      <c r="S17" s="241" t="s">
        <v>172</v>
      </c>
      <c r="T17" s="242" t="s">
        <v>163</v>
      </c>
      <c r="U17" s="221">
        <v>0</v>
      </c>
      <c r="V17" s="221">
        <f>ROUND(E17*U17,2)</f>
        <v>0</v>
      </c>
      <c r="W17" s="221"/>
      <c r="X17" s="221" t="s">
        <v>180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387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36">
        <v>10</v>
      </c>
      <c r="B18" s="237" t="s">
        <v>404</v>
      </c>
      <c r="C18" s="245" t="s">
        <v>405</v>
      </c>
      <c r="D18" s="238" t="s">
        <v>242</v>
      </c>
      <c r="E18" s="239">
        <v>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1"/>
      <c r="S18" s="241" t="s">
        <v>172</v>
      </c>
      <c r="T18" s="242" t="s">
        <v>163</v>
      </c>
      <c r="U18" s="221">
        <v>0</v>
      </c>
      <c r="V18" s="221">
        <f>ROUND(E18*U18,2)</f>
        <v>0</v>
      </c>
      <c r="W18" s="221"/>
      <c r="X18" s="221" t="s">
        <v>180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387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36">
        <v>11</v>
      </c>
      <c r="B19" s="237" t="s">
        <v>406</v>
      </c>
      <c r="C19" s="245" t="s">
        <v>407</v>
      </c>
      <c r="D19" s="238" t="s">
        <v>408</v>
      </c>
      <c r="E19" s="239">
        <v>43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1"/>
      <c r="S19" s="241" t="s">
        <v>172</v>
      </c>
      <c r="T19" s="242" t="s">
        <v>163</v>
      </c>
      <c r="U19" s="221">
        <v>0</v>
      </c>
      <c r="V19" s="221">
        <f>ROUND(E19*U19,2)</f>
        <v>0</v>
      </c>
      <c r="W19" s="221"/>
      <c r="X19" s="221" t="s">
        <v>180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387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36">
        <v>12</v>
      </c>
      <c r="B20" s="237" t="s">
        <v>409</v>
      </c>
      <c r="C20" s="245" t="s">
        <v>410</v>
      </c>
      <c r="D20" s="238" t="s">
        <v>408</v>
      </c>
      <c r="E20" s="239">
        <v>56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/>
      <c r="S20" s="241" t="s">
        <v>172</v>
      </c>
      <c r="T20" s="242" t="s">
        <v>163</v>
      </c>
      <c r="U20" s="221">
        <v>0</v>
      </c>
      <c r="V20" s="221">
        <f>ROUND(E20*U20,2)</f>
        <v>0</v>
      </c>
      <c r="W20" s="221"/>
      <c r="X20" s="221" t="s">
        <v>180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387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36">
        <v>13</v>
      </c>
      <c r="B21" s="237" t="s">
        <v>411</v>
      </c>
      <c r="C21" s="245" t="s">
        <v>412</v>
      </c>
      <c r="D21" s="238" t="s">
        <v>408</v>
      </c>
      <c r="E21" s="239">
        <v>30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/>
      <c r="S21" s="241" t="s">
        <v>172</v>
      </c>
      <c r="T21" s="242" t="s">
        <v>163</v>
      </c>
      <c r="U21" s="221">
        <v>0</v>
      </c>
      <c r="V21" s="221">
        <f>ROUND(E21*U21,2)</f>
        <v>0</v>
      </c>
      <c r="W21" s="221"/>
      <c r="X21" s="221" t="s">
        <v>180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387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36">
        <v>14</v>
      </c>
      <c r="B22" s="237" t="s">
        <v>413</v>
      </c>
      <c r="C22" s="245" t="s">
        <v>414</v>
      </c>
      <c r="D22" s="238" t="s">
        <v>408</v>
      </c>
      <c r="E22" s="239">
        <v>69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1"/>
      <c r="S22" s="241" t="s">
        <v>172</v>
      </c>
      <c r="T22" s="242" t="s">
        <v>163</v>
      </c>
      <c r="U22" s="221">
        <v>0</v>
      </c>
      <c r="V22" s="221">
        <f>ROUND(E22*U22,2)</f>
        <v>0</v>
      </c>
      <c r="W22" s="221"/>
      <c r="X22" s="221" t="s">
        <v>180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387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36">
        <v>15</v>
      </c>
      <c r="B23" s="237" t="s">
        <v>415</v>
      </c>
      <c r="C23" s="245" t="s">
        <v>416</v>
      </c>
      <c r="D23" s="238" t="s">
        <v>408</v>
      </c>
      <c r="E23" s="239">
        <v>30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1"/>
      <c r="S23" s="241" t="s">
        <v>172</v>
      </c>
      <c r="T23" s="242" t="s">
        <v>163</v>
      </c>
      <c r="U23" s="221">
        <v>0</v>
      </c>
      <c r="V23" s="221">
        <f>ROUND(E23*U23,2)</f>
        <v>0</v>
      </c>
      <c r="W23" s="221"/>
      <c r="X23" s="221" t="s">
        <v>180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387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36">
        <v>16</v>
      </c>
      <c r="B24" s="237" t="s">
        <v>417</v>
      </c>
      <c r="C24" s="245" t="s">
        <v>418</v>
      </c>
      <c r="D24" s="238" t="s">
        <v>218</v>
      </c>
      <c r="E24" s="239">
        <v>2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1"/>
      <c r="S24" s="241" t="s">
        <v>172</v>
      </c>
      <c r="T24" s="242" t="s">
        <v>163</v>
      </c>
      <c r="U24" s="221">
        <v>0</v>
      </c>
      <c r="V24" s="221">
        <f>ROUND(E24*U24,2)</f>
        <v>0</v>
      </c>
      <c r="W24" s="221"/>
      <c r="X24" s="221" t="s">
        <v>180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387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36">
        <v>17</v>
      </c>
      <c r="B25" s="237" t="s">
        <v>419</v>
      </c>
      <c r="C25" s="245" t="s">
        <v>420</v>
      </c>
      <c r="D25" s="238" t="s">
        <v>242</v>
      </c>
      <c r="E25" s="239">
        <v>166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/>
      <c r="S25" s="241" t="s">
        <v>172</v>
      </c>
      <c r="T25" s="242" t="s">
        <v>163</v>
      </c>
      <c r="U25" s="221">
        <v>0</v>
      </c>
      <c r="V25" s="221">
        <f>ROUND(E25*U25,2)</f>
        <v>0</v>
      </c>
      <c r="W25" s="221"/>
      <c r="X25" s="221" t="s">
        <v>180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387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36">
        <v>18</v>
      </c>
      <c r="B26" s="237" t="s">
        <v>421</v>
      </c>
      <c r="C26" s="245" t="s">
        <v>422</v>
      </c>
      <c r="D26" s="238" t="s">
        <v>242</v>
      </c>
      <c r="E26" s="239">
        <v>163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1"/>
      <c r="S26" s="241" t="s">
        <v>172</v>
      </c>
      <c r="T26" s="242" t="s">
        <v>163</v>
      </c>
      <c r="U26" s="221">
        <v>0</v>
      </c>
      <c r="V26" s="221">
        <f>ROUND(E26*U26,2)</f>
        <v>0</v>
      </c>
      <c r="W26" s="221"/>
      <c r="X26" s="221" t="s">
        <v>180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387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36">
        <v>19</v>
      </c>
      <c r="B27" s="237" t="s">
        <v>423</v>
      </c>
      <c r="C27" s="245" t="s">
        <v>424</v>
      </c>
      <c r="D27" s="238" t="s">
        <v>242</v>
      </c>
      <c r="E27" s="239">
        <v>166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1"/>
      <c r="S27" s="241" t="s">
        <v>172</v>
      </c>
      <c r="T27" s="242" t="s">
        <v>163</v>
      </c>
      <c r="U27" s="221">
        <v>0</v>
      </c>
      <c r="V27" s="221">
        <f>ROUND(E27*U27,2)</f>
        <v>0</v>
      </c>
      <c r="W27" s="221"/>
      <c r="X27" s="221" t="s">
        <v>180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387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36">
        <v>20</v>
      </c>
      <c r="B28" s="237" t="s">
        <v>425</v>
      </c>
      <c r="C28" s="245" t="s">
        <v>426</v>
      </c>
      <c r="D28" s="238" t="s">
        <v>242</v>
      </c>
      <c r="E28" s="239">
        <v>3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/>
      <c r="S28" s="241" t="s">
        <v>172</v>
      </c>
      <c r="T28" s="242" t="s">
        <v>163</v>
      </c>
      <c r="U28" s="221">
        <v>0</v>
      </c>
      <c r="V28" s="221">
        <f>ROUND(E28*U28,2)</f>
        <v>0</v>
      </c>
      <c r="W28" s="221"/>
      <c r="X28" s="221" t="s">
        <v>180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387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36">
        <v>21</v>
      </c>
      <c r="B29" s="237" t="s">
        <v>427</v>
      </c>
      <c r="C29" s="245" t="s">
        <v>428</v>
      </c>
      <c r="D29" s="238" t="s">
        <v>242</v>
      </c>
      <c r="E29" s="239">
        <v>6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/>
      <c r="S29" s="241" t="s">
        <v>172</v>
      </c>
      <c r="T29" s="242" t="s">
        <v>163</v>
      </c>
      <c r="U29" s="221">
        <v>0</v>
      </c>
      <c r="V29" s="221">
        <f>ROUND(E29*U29,2)</f>
        <v>0</v>
      </c>
      <c r="W29" s="221"/>
      <c r="X29" s="221" t="s">
        <v>180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387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36">
        <v>22</v>
      </c>
      <c r="B30" s="237" t="s">
        <v>429</v>
      </c>
      <c r="C30" s="245" t="s">
        <v>430</v>
      </c>
      <c r="D30" s="238" t="s">
        <v>242</v>
      </c>
      <c r="E30" s="239">
        <v>8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1"/>
      <c r="S30" s="241" t="s">
        <v>172</v>
      </c>
      <c r="T30" s="242" t="s">
        <v>163</v>
      </c>
      <c r="U30" s="221">
        <v>0</v>
      </c>
      <c r="V30" s="221">
        <f>ROUND(E30*U30,2)</f>
        <v>0</v>
      </c>
      <c r="W30" s="221"/>
      <c r="X30" s="221" t="s">
        <v>180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387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36">
        <v>23</v>
      </c>
      <c r="B31" s="237" t="s">
        <v>431</v>
      </c>
      <c r="C31" s="245" t="s">
        <v>432</v>
      </c>
      <c r="D31" s="238" t="s">
        <v>242</v>
      </c>
      <c r="E31" s="239">
        <v>10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1"/>
      <c r="S31" s="241" t="s">
        <v>172</v>
      </c>
      <c r="T31" s="242" t="s">
        <v>163</v>
      </c>
      <c r="U31" s="221">
        <v>0</v>
      </c>
      <c r="V31" s="221">
        <f>ROUND(E31*U31,2)</f>
        <v>0</v>
      </c>
      <c r="W31" s="221"/>
      <c r="X31" s="221" t="s">
        <v>180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387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36">
        <v>24</v>
      </c>
      <c r="B32" s="237" t="s">
        <v>433</v>
      </c>
      <c r="C32" s="245" t="s">
        <v>434</v>
      </c>
      <c r="D32" s="238" t="s">
        <v>242</v>
      </c>
      <c r="E32" s="239">
        <v>4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1"/>
      <c r="S32" s="241" t="s">
        <v>172</v>
      </c>
      <c r="T32" s="242" t="s">
        <v>163</v>
      </c>
      <c r="U32" s="221">
        <v>0</v>
      </c>
      <c r="V32" s="221">
        <f>ROUND(E32*U32,2)</f>
        <v>0</v>
      </c>
      <c r="W32" s="221"/>
      <c r="X32" s="221" t="s">
        <v>180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387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6">
        <v>25</v>
      </c>
      <c r="B33" s="237" t="s">
        <v>435</v>
      </c>
      <c r="C33" s="245" t="s">
        <v>436</v>
      </c>
      <c r="D33" s="238" t="s">
        <v>242</v>
      </c>
      <c r="E33" s="239">
        <v>4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1"/>
      <c r="S33" s="241" t="s">
        <v>172</v>
      </c>
      <c r="T33" s="242" t="s">
        <v>163</v>
      </c>
      <c r="U33" s="221">
        <v>0</v>
      </c>
      <c r="V33" s="221">
        <f>ROUND(E33*U33,2)</f>
        <v>0</v>
      </c>
      <c r="W33" s="221"/>
      <c r="X33" s="221" t="s">
        <v>180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387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36">
        <v>26</v>
      </c>
      <c r="B34" s="237" t="s">
        <v>437</v>
      </c>
      <c r="C34" s="245" t="s">
        <v>438</v>
      </c>
      <c r="D34" s="238" t="s">
        <v>242</v>
      </c>
      <c r="E34" s="239">
        <v>32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1"/>
      <c r="S34" s="241" t="s">
        <v>172</v>
      </c>
      <c r="T34" s="242" t="s">
        <v>163</v>
      </c>
      <c r="U34" s="221">
        <v>0</v>
      </c>
      <c r="V34" s="221">
        <f>ROUND(E34*U34,2)</f>
        <v>0</v>
      </c>
      <c r="W34" s="221"/>
      <c r="X34" s="221" t="s">
        <v>180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387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36">
        <v>27</v>
      </c>
      <c r="B35" s="237" t="s">
        <v>439</v>
      </c>
      <c r="C35" s="245" t="s">
        <v>440</v>
      </c>
      <c r="D35" s="238" t="s">
        <v>218</v>
      </c>
      <c r="E35" s="239">
        <v>1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1"/>
      <c r="S35" s="241" t="s">
        <v>172</v>
      </c>
      <c r="T35" s="242" t="s">
        <v>163</v>
      </c>
      <c r="U35" s="221">
        <v>0</v>
      </c>
      <c r="V35" s="221">
        <f>ROUND(E35*U35,2)</f>
        <v>0</v>
      </c>
      <c r="W35" s="221"/>
      <c r="X35" s="221" t="s">
        <v>180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387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36">
        <v>28</v>
      </c>
      <c r="B36" s="237" t="s">
        <v>441</v>
      </c>
      <c r="C36" s="245" t="s">
        <v>442</v>
      </c>
      <c r="D36" s="238" t="s">
        <v>218</v>
      </c>
      <c r="E36" s="239">
        <v>1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1"/>
      <c r="S36" s="241" t="s">
        <v>172</v>
      </c>
      <c r="T36" s="242" t="s">
        <v>163</v>
      </c>
      <c r="U36" s="221">
        <v>0</v>
      </c>
      <c r="V36" s="221">
        <f>ROUND(E36*U36,2)</f>
        <v>0</v>
      </c>
      <c r="W36" s="221"/>
      <c r="X36" s="221" t="s">
        <v>180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387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36">
        <v>29</v>
      </c>
      <c r="B37" s="237" t="s">
        <v>443</v>
      </c>
      <c r="C37" s="245" t="s">
        <v>444</v>
      </c>
      <c r="D37" s="238" t="s">
        <v>218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1"/>
      <c r="S37" s="241" t="s">
        <v>172</v>
      </c>
      <c r="T37" s="242" t="s">
        <v>163</v>
      </c>
      <c r="U37" s="221">
        <v>0</v>
      </c>
      <c r="V37" s="221">
        <f>ROUND(E37*U37,2)</f>
        <v>0</v>
      </c>
      <c r="W37" s="221"/>
      <c r="X37" s="221" t="s">
        <v>180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387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36">
        <v>30</v>
      </c>
      <c r="B38" s="237" t="s">
        <v>445</v>
      </c>
      <c r="C38" s="245" t="s">
        <v>446</v>
      </c>
      <c r="D38" s="238" t="s">
        <v>447</v>
      </c>
      <c r="E38" s="239">
        <v>5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/>
      <c r="S38" s="241" t="s">
        <v>172</v>
      </c>
      <c r="T38" s="242" t="s">
        <v>163</v>
      </c>
      <c r="U38" s="221">
        <v>0</v>
      </c>
      <c r="V38" s="221">
        <f>ROUND(E38*U38,2)</f>
        <v>0</v>
      </c>
      <c r="W38" s="221"/>
      <c r="X38" s="221" t="s">
        <v>180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387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36">
        <v>31</v>
      </c>
      <c r="B39" s="237" t="s">
        <v>448</v>
      </c>
      <c r="C39" s="245" t="s">
        <v>449</v>
      </c>
      <c r="D39" s="238" t="s">
        <v>447</v>
      </c>
      <c r="E39" s="239">
        <v>10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1"/>
      <c r="S39" s="241" t="s">
        <v>172</v>
      </c>
      <c r="T39" s="242" t="s">
        <v>163</v>
      </c>
      <c r="U39" s="221">
        <v>0</v>
      </c>
      <c r="V39" s="221">
        <f>ROUND(E39*U39,2)</f>
        <v>0</v>
      </c>
      <c r="W39" s="221"/>
      <c r="X39" s="221" t="s">
        <v>180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387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36">
        <v>32</v>
      </c>
      <c r="B40" s="237" t="s">
        <v>450</v>
      </c>
      <c r="C40" s="245" t="s">
        <v>451</v>
      </c>
      <c r="D40" s="238" t="s">
        <v>218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1"/>
      <c r="S40" s="241" t="s">
        <v>172</v>
      </c>
      <c r="T40" s="242" t="s">
        <v>163</v>
      </c>
      <c r="U40" s="221">
        <v>0</v>
      </c>
      <c r="V40" s="221">
        <f>ROUND(E40*U40,2)</f>
        <v>0</v>
      </c>
      <c r="W40" s="221"/>
      <c r="X40" s="221" t="s">
        <v>180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387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36">
        <v>33</v>
      </c>
      <c r="B41" s="237" t="s">
        <v>452</v>
      </c>
      <c r="C41" s="245" t="s">
        <v>453</v>
      </c>
      <c r="D41" s="238" t="s">
        <v>242</v>
      </c>
      <c r="E41" s="239">
        <v>201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/>
      <c r="S41" s="241" t="s">
        <v>172</v>
      </c>
      <c r="T41" s="242" t="s">
        <v>163</v>
      </c>
      <c r="U41" s="221">
        <v>0</v>
      </c>
      <c r="V41" s="221">
        <f>ROUND(E41*U41,2)</f>
        <v>0</v>
      </c>
      <c r="W41" s="221"/>
      <c r="X41" s="221" t="s">
        <v>180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387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36">
        <v>34</v>
      </c>
      <c r="B42" s="237" t="s">
        <v>454</v>
      </c>
      <c r="C42" s="245" t="s">
        <v>455</v>
      </c>
      <c r="D42" s="238" t="s">
        <v>218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1"/>
      <c r="S42" s="241" t="s">
        <v>172</v>
      </c>
      <c r="T42" s="242" t="s">
        <v>163</v>
      </c>
      <c r="U42" s="221">
        <v>0</v>
      </c>
      <c r="V42" s="221">
        <f>ROUND(E42*U42,2)</f>
        <v>0</v>
      </c>
      <c r="W42" s="221"/>
      <c r="X42" s="221" t="s">
        <v>180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387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36">
        <v>35</v>
      </c>
      <c r="B43" s="237" t="s">
        <v>456</v>
      </c>
      <c r="C43" s="245" t="s">
        <v>457</v>
      </c>
      <c r="D43" s="238" t="s">
        <v>218</v>
      </c>
      <c r="E43" s="239">
        <v>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1"/>
      <c r="S43" s="241" t="s">
        <v>172</v>
      </c>
      <c r="T43" s="242" t="s">
        <v>163</v>
      </c>
      <c r="U43" s="221">
        <v>0</v>
      </c>
      <c r="V43" s="221">
        <f>ROUND(E43*U43,2)</f>
        <v>0</v>
      </c>
      <c r="W43" s="221"/>
      <c r="X43" s="221" t="s">
        <v>180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387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36">
        <v>36</v>
      </c>
      <c r="B44" s="237" t="s">
        <v>458</v>
      </c>
      <c r="C44" s="245" t="s">
        <v>459</v>
      </c>
      <c r="D44" s="238" t="s">
        <v>218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/>
      <c r="S44" s="241" t="s">
        <v>172</v>
      </c>
      <c r="T44" s="242" t="s">
        <v>163</v>
      </c>
      <c r="U44" s="221">
        <v>0</v>
      </c>
      <c r="V44" s="221">
        <f>ROUND(E44*U44,2)</f>
        <v>0</v>
      </c>
      <c r="W44" s="221"/>
      <c r="X44" s="221" t="s">
        <v>300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460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36">
        <v>37</v>
      </c>
      <c r="B45" s="237" t="s">
        <v>461</v>
      </c>
      <c r="C45" s="245" t="s">
        <v>462</v>
      </c>
      <c r="D45" s="238" t="s">
        <v>218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/>
      <c r="S45" s="241" t="s">
        <v>172</v>
      </c>
      <c r="T45" s="242" t="s">
        <v>163</v>
      </c>
      <c r="U45" s="221">
        <v>0</v>
      </c>
      <c r="V45" s="221">
        <f>ROUND(E45*U45,2)</f>
        <v>0</v>
      </c>
      <c r="W45" s="221"/>
      <c r="X45" s="221" t="s">
        <v>300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460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29">
        <v>38</v>
      </c>
      <c r="B46" s="230" t="s">
        <v>463</v>
      </c>
      <c r="C46" s="246" t="s">
        <v>464</v>
      </c>
      <c r="D46" s="231" t="s">
        <v>218</v>
      </c>
      <c r="E46" s="232">
        <v>2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4"/>
      <c r="S46" s="234" t="s">
        <v>172</v>
      </c>
      <c r="T46" s="235" t="s">
        <v>163</v>
      </c>
      <c r="U46" s="221">
        <v>0</v>
      </c>
      <c r="V46" s="221">
        <f>ROUND(E46*U46,2)</f>
        <v>0</v>
      </c>
      <c r="W46" s="221"/>
      <c r="X46" s="221" t="s">
        <v>300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460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>
      <c r="A47" s="3"/>
      <c r="B47" s="4"/>
      <c r="C47" s="24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144</v>
      </c>
    </row>
    <row r="48" spans="1:60">
      <c r="A48" s="215"/>
      <c r="B48" s="216" t="s">
        <v>29</v>
      </c>
      <c r="C48" s="248"/>
      <c r="D48" s="217"/>
      <c r="E48" s="218"/>
      <c r="F48" s="218"/>
      <c r="G48" s="243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173</v>
      </c>
    </row>
    <row r="49" spans="3:33">
      <c r="C49" s="249"/>
      <c r="D49" s="10"/>
      <c r="AG49" t="s">
        <v>174</v>
      </c>
    </row>
    <row r="50" spans="3:33">
      <c r="D50" s="10"/>
    </row>
    <row r="51" spans="3:33">
      <c r="D51" s="10"/>
    </row>
    <row r="52" spans="3:33">
      <c r="D52" s="10"/>
    </row>
    <row r="53" spans="3:33">
      <c r="D53" s="10"/>
    </row>
    <row r="54" spans="3:33">
      <c r="D54" s="10"/>
    </row>
    <row r="55" spans="3:33">
      <c r="D55" s="10"/>
    </row>
    <row r="56" spans="3:33">
      <c r="D56" s="10"/>
    </row>
    <row r="57" spans="3:33">
      <c r="D57" s="10"/>
    </row>
    <row r="58" spans="3:33">
      <c r="D58" s="10"/>
    </row>
    <row r="59" spans="3:33">
      <c r="D59" s="10"/>
    </row>
    <row r="60" spans="3:33">
      <c r="D60" s="10"/>
    </row>
    <row r="61" spans="3:33">
      <c r="D61" s="10"/>
    </row>
    <row r="62" spans="3:33">
      <c r="D62" s="10"/>
    </row>
    <row r="63" spans="3:33">
      <c r="D63" s="10"/>
    </row>
    <row r="64" spans="3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65</v>
      </c>
      <c r="C4" s="204" t="s">
        <v>58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78</v>
      </c>
      <c r="C8" s="244" t="s">
        <v>79</v>
      </c>
      <c r="D8" s="225"/>
      <c r="E8" s="226"/>
      <c r="F8" s="227"/>
      <c r="G8" s="227">
        <f>SUMIF(AG9:AG20,"&lt;&gt;NOR",G9:G20)</f>
        <v>0</v>
      </c>
      <c r="H8" s="227"/>
      <c r="I8" s="227">
        <f>SUM(I9:I20)</f>
        <v>0</v>
      </c>
      <c r="J8" s="227"/>
      <c r="K8" s="227">
        <f>SUM(K9:K20)</f>
        <v>0</v>
      </c>
      <c r="L8" s="227"/>
      <c r="M8" s="227">
        <f>SUM(M9:M20)</f>
        <v>0</v>
      </c>
      <c r="N8" s="227"/>
      <c r="O8" s="227">
        <f>SUM(O9:O20)</f>
        <v>0.65000000000000013</v>
      </c>
      <c r="P8" s="227"/>
      <c r="Q8" s="227">
        <f>SUM(Q9:Q20)</f>
        <v>0</v>
      </c>
      <c r="R8" s="227"/>
      <c r="S8" s="227"/>
      <c r="T8" s="228"/>
      <c r="U8" s="222"/>
      <c r="V8" s="222">
        <f>SUM(V9:V20)</f>
        <v>3.2900000000000005</v>
      </c>
      <c r="W8" s="222"/>
      <c r="X8" s="222"/>
      <c r="AG8" t="s">
        <v>158</v>
      </c>
    </row>
    <row r="9" spans="1:60" ht="22.5" outlineLevel="1">
      <c r="A9" s="229">
        <v>1</v>
      </c>
      <c r="B9" s="230" t="s">
        <v>176</v>
      </c>
      <c r="C9" s="246" t="s">
        <v>177</v>
      </c>
      <c r="D9" s="231" t="s">
        <v>178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6.948E-2</v>
      </c>
      <c r="O9" s="234">
        <f>ROUND(E9*N9,2)</f>
        <v>7.0000000000000007E-2</v>
      </c>
      <c r="P9" s="234">
        <v>0</v>
      </c>
      <c r="Q9" s="234">
        <f>ROUND(E9*P9,2)</f>
        <v>0</v>
      </c>
      <c r="R9" s="234" t="s">
        <v>179</v>
      </c>
      <c r="S9" s="234" t="s">
        <v>162</v>
      </c>
      <c r="T9" s="235" t="s">
        <v>162</v>
      </c>
      <c r="U9" s="221">
        <v>0.34510999999999997</v>
      </c>
      <c r="V9" s="221">
        <f>ROUND(E9*U9,2)</f>
        <v>0.35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19"/>
      <c r="B10" s="220"/>
      <c r="C10" s="253" t="s">
        <v>182</v>
      </c>
      <c r="D10" s="252"/>
      <c r="E10" s="252"/>
      <c r="F10" s="252"/>
      <c r="G10" s="252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183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>
      <c r="A11" s="229">
        <v>2</v>
      </c>
      <c r="B11" s="230" t="s">
        <v>465</v>
      </c>
      <c r="C11" s="246" t="s">
        <v>466</v>
      </c>
      <c r="D11" s="231" t="s">
        <v>178</v>
      </c>
      <c r="E11" s="232">
        <v>2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4">
        <v>0.16803000000000001</v>
      </c>
      <c r="O11" s="234">
        <f>ROUND(E11*N11,2)</f>
        <v>0.34</v>
      </c>
      <c r="P11" s="234">
        <v>0</v>
      </c>
      <c r="Q11" s="234">
        <f>ROUND(E11*P11,2)</f>
        <v>0</v>
      </c>
      <c r="R11" s="234" t="s">
        <v>179</v>
      </c>
      <c r="S11" s="234" t="s">
        <v>162</v>
      </c>
      <c r="T11" s="235" t="s">
        <v>162</v>
      </c>
      <c r="U11" s="221">
        <v>0.79025999999999996</v>
      </c>
      <c r="V11" s="221">
        <f>ROUND(E11*U11,2)</f>
        <v>1.58</v>
      </c>
      <c r="W11" s="221"/>
      <c r="X11" s="221" t="s">
        <v>180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181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9"/>
      <c r="B12" s="220"/>
      <c r="C12" s="253" t="s">
        <v>182</v>
      </c>
      <c r="D12" s="252"/>
      <c r="E12" s="252"/>
      <c r="F12" s="252"/>
      <c r="G12" s="252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183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>
        <v>3</v>
      </c>
      <c r="B13" s="230" t="s">
        <v>467</v>
      </c>
      <c r="C13" s="246" t="s">
        <v>468</v>
      </c>
      <c r="D13" s="231" t="s">
        <v>408</v>
      </c>
      <c r="E13" s="232">
        <v>9.4500000000000001E-2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1.8196000000000001</v>
      </c>
      <c r="O13" s="234">
        <f>ROUND(E13*N13,2)</f>
        <v>0.17</v>
      </c>
      <c r="P13" s="234">
        <v>0</v>
      </c>
      <c r="Q13" s="234">
        <f>ROUND(E13*P13,2)</f>
        <v>0</v>
      </c>
      <c r="R13" s="234" t="s">
        <v>179</v>
      </c>
      <c r="S13" s="234" t="s">
        <v>162</v>
      </c>
      <c r="T13" s="235" t="s">
        <v>162</v>
      </c>
      <c r="U13" s="221">
        <v>6.77</v>
      </c>
      <c r="V13" s="221">
        <f>ROUND(E13*U13,2)</f>
        <v>0.64</v>
      </c>
      <c r="W13" s="221"/>
      <c r="X13" s="221" t="s">
        <v>180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181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9"/>
      <c r="B14" s="220"/>
      <c r="C14" s="253" t="s">
        <v>469</v>
      </c>
      <c r="D14" s="252"/>
      <c r="E14" s="252"/>
      <c r="F14" s="252"/>
      <c r="G14" s="252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183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19"/>
      <c r="B15" s="220"/>
      <c r="C15" s="254" t="s">
        <v>470</v>
      </c>
      <c r="D15" s="250"/>
      <c r="E15" s="251">
        <v>9.4500000000000001E-2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188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29">
        <v>4</v>
      </c>
      <c r="B16" s="230" t="s">
        <v>471</v>
      </c>
      <c r="C16" s="246" t="s">
        <v>472</v>
      </c>
      <c r="D16" s="231" t="s">
        <v>186</v>
      </c>
      <c r="E16" s="232">
        <v>0.224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0.15679999999999999</v>
      </c>
      <c r="O16" s="234">
        <f>ROUND(E16*N16,2)</f>
        <v>0.04</v>
      </c>
      <c r="P16" s="234">
        <v>0</v>
      </c>
      <c r="Q16" s="234">
        <f>ROUND(E16*P16,2)</f>
        <v>0</v>
      </c>
      <c r="R16" s="234" t="s">
        <v>194</v>
      </c>
      <c r="S16" s="234" t="s">
        <v>162</v>
      </c>
      <c r="T16" s="235" t="s">
        <v>162</v>
      </c>
      <c r="U16" s="221">
        <v>1.2225999999999999</v>
      </c>
      <c r="V16" s="221">
        <f>ROUND(E16*U16,2)</f>
        <v>0.27</v>
      </c>
      <c r="W16" s="221"/>
      <c r="X16" s="221" t="s">
        <v>180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181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9"/>
      <c r="B17" s="220"/>
      <c r="C17" s="253" t="s">
        <v>473</v>
      </c>
      <c r="D17" s="252"/>
      <c r="E17" s="252"/>
      <c r="F17" s="252"/>
      <c r="G17" s="252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183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9"/>
      <c r="B18" s="220"/>
      <c r="C18" s="254" t="s">
        <v>474</v>
      </c>
      <c r="D18" s="250"/>
      <c r="E18" s="251">
        <v>0.224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188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29">
        <v>5</v>
      </c>
      <c r="B19" s="230" t="s">
        <v>475</v>
      </c>
      <c r="C19" s="246" t="s">
        <v>476</v>
      </c>
      <c r="D19" s="231" t="s">
        <v>209</v>
      </c>
      <c r="E19" s="232">
        <v>2.4989999999999998E-2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1.09954</v>
      </c>
      <c r="O19" s="234">
        <f>ROUND(E19*N19,2)</f>
        <v>0.03</v>
      </c>
      <c r="P19" s="234">
        <v>0</v>
      </c>
      <c r="Q19" s="234">
        <f>ROUND(E19*P19,2)</f>
        <v>0</v>
      </c>
      <c r="R19" s="234"/>
      <c r="S19" s="234" t="s">
        <v>172</v>
      </c>
      <c r="T19" s="235" t="s">
        <v>162</v>
      </c>
      <c r="U19" s="221">
        <v>18.175000000000001</v>
      </c>
      <c r="V19" s="221">
        <f>ROUND(E19*U19,2)</f>
        <v>0.45</v>
      </c>
      <c r="W19" s="221"/>
      <c r="X19" s="221" t="s">
        <v>180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181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9"/>
      <c r="B20" s="220"/>
      <c r="C20" s="254" t="s">
        <v>477</v>
      </c>
      <c r="D20" s="250"/>
      <c r="E20" s="251">
        <v>2.4989999999999998E-2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188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>
      <c r="A21" s="223" t="s">
        <v>157</v>
      </c>
      <c r="B21" s="224" t="s">
        <v>80</v>
      </c>
      <c r="C21" s="244" t="s">
        <v>81</v>
      </c>
      <c r="D21" s="225"/>
      <c r="E21" s="226"/>
      <c r="F21" s="227"/>
      <c r="G21" s="227">
        <f>SUMIF(AG22:AG22,"&lt;&gt;NOR",G22:G22)</f>
        <v>0</v>
      </c>
      <c r="H21" s="227"/>
      <c r="I21" s="227">
        <f>SUM(I22:I22)</f>
        <v>0</v>
      </c>
      <c r="J21" s="227"/>
      <c r="K21" s="227">
        <f>SUM(K22:K22)</f>
        <v>0</v>
      </c>
      <c r="L21" s="227"/>
      <c r="M21" s="227">
        <f>SUM(M22:M22)</f>
        <v>0</v>
      </c>
      <c r="N21" s="227"/>
      <c r="O21" s="227">
        <f>SUM(O22:O22)</f>
        <v>0.08</v>
      </c>
      <c r="P21" s="227"/>
      <c r="Q21" s="227">
        <f>SUM(Q22:Q22)</f>
        <v>0</v>
      </c>
      <c r="R21" s="227"/>
      <c r="S21" s="227"/>
      <c r="T21" s="228"/>
      <c r="U21" s="222"/>
      <c r="V21" s="222">
        <f>SUM(V22:V22)</f>
        <v>0.81</v>
      </c>
      <c r="W21" s="222"/>
      <c r="X21" s="222"/>
      <c r="AG21" t="s">
        <v>158</v>
      </c>
    </row>
    <row r="22" spans="1:60" outlineLevel="1">
      <c r="A22" s="236">
        <v>6</v>
      </c>
      <c r="B22" s="237" t="s">
        <v>478</v>
      </c>
      <c r="C22" s="245" t="s">
        <v>479</v>
      </c>
      <c r="D22" s="238" t="s">
        <v>178</v>
      </c>
      <c r="E22" s="239">
        <v>4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2.094E-2</v>
      </c>
      <c r="O22" s="241">
        <f>ROUND(E22*N22,2)</f>
        <v>0.08</v>
      </c>
      <c r="P22" s="241">
        <v>0</v>
      </c>
      <c r="Q22" s="241">
        <f>ROUND(E22*P22,2)</f>
        <v>0</v>
      </c>
      <c r="R22" s="241" t="s">
        <v>179</v>
      </c>
      <c r="S22" s="241" t="s">
        <v>162</v>
      </c>
      <c r="T22" s="242" t="s">
        <v>162</v>
      </c>
      <c r="U22" s="221">
        <v>0.2014</v>
      </c>
      <c r="V22" s="221">
        <f>ROUND(E22*U22,2)</f>
        <v>0.81</v>
      </c>
      <c r="W22" s="221"/>
      <c r="X22" s="221" t="s">
        <v>180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181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>
      <c r="A23" s="223" t="s">
        <v>157</v>
      </c>
      <c r="B23" s="224" t="s">
        <v>82</v>
      </c>
      <c r="C23" s="244" t="s">
        <v>83</v>
      </c>
      <c r="D23" s="225"/>
      <c r="E23" s="226"/>
      <c r="F23" s="227"/>
      <c r="G23" s="227">
        <f>SUMIF(AG24:AG27,"&lt;&gt;NOR",G24:G27)</f>
        <v>0</v>
      </c>
      <c r="H23" s="227"/>
      <c r="I23" s="227">
        <f>SUM(I24:I27)</f>
        <v>0</v>
      </c>
      <c r="J23" s="227"/>
      <c r="K23" s="227">
        <f>SUM(K24:K27)</f>
        <v>0</v>
      </c>
      <c r="L23" s="227"/>
      <c r="M23" s="227">
        <f>SUM(M24:M27)</f>
        <v>0</v>
      </c>
      <c r="N23" s="227"/>
      <c r="O23" s="227">
        <f>SUM(O24:O27)</f>
        <v>0.56999999999999995</v>
      </c>
      <c r="P23" s="227"/>
      <c r="Q23" s="227">
        <f>SUM(Q24:Q27)</f>
        <v>0</v>
      </c>
      <c r="R23" s="227"/>
      <c r="S23" s="227"/>
      <c r="T23" s="228"/>
      <c r="U23" s="222"/>
      <c r="V23" s="222">
        <f>SUM(V24:V27)</f>
        <v>29.68</v>
      </c>
      <c r="W23" s="222"/>
      <c r="X23" s="222"/>
      <c r="AG23" t="s">
        <v>158</v>
      </c>
    </row>
    <row r="24" spans="1:60" ht="33.75" outlineLevel="1">
      <c r="A24" s="229">
        <v>7</v>
      </c>
      <c r="B24" s="230" t="s">
        <v>184</v>
      </c>
      <c r="C24" s="246" t="s">
        <v>185</v>
      </c>
      <c r="D24" s="231" t="s">
        <v>186</v>
      </c>
      <c r="E24" s="232">
        <v>44.274999999999999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4">
        <v>2.2499999999999998E-3</v>
      </c>
      <c r="O24" s="234">
        <f>ROUND(E24*N24,2)</f>
        <v>0.1</v>
      </c>
      <c r="P24" s="234">
        <v>0</v>
      </c>
      <c r="Q24" s="234">
        <f>ROUND(E24*P24,2)</f>
        <v>0</v>
      </c>
      <c r="R24" s="234" t="s">
        <v>179</v>
      </c>
      <c r="S24" s="234" t="s">
        <v>162</v>
      </c>
      <c r="T24" s="235" t="s">
        <v>162</v>
      </c>
      <c r="U24" s="221">
        <v>0.16</v>
      </c>
      <c r="V24" s="221">
        <f>ROUND(E24*U24,2)</f>
        <v>7.08</v>
      </c>
      <c r="W24" s="221"/>
      <c r="X24" s="221" t="s">
        <v>180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181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9"/>
      <c r="B25" s="220"/>
      <c r="C25" s="254" t="s">
        <v>480</v>
      </c>
      <c r="D25" s="250"/>
      <c r="E25" s="251">
        <v>44.274999999999999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188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>
      <c r="A26" s="229">
        <v>8</v>
      </c>
      <c r="B26" s="230" t="s">
        <v>481</v>
      </c>
      <c r="C26" s="246" t="s">
        <v>482</v>
      </c>
      <c r="D26" s="231" t="s">
        <v>186</v>
      </c>
      <c r="E26" s="232">
        <v>132.79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4">
        <v>3.5500000000000002E-3</v>
      </c>
      <c r="O26" s="234">
        <f>ROUND(E26*N26,2)</f>
        <v>0.47</v>
      </c>
      <c r="P26" s="234">
        <v>0</v>
      </c>
      <c r="Q26" s="234">
        <f>ROUND(E26*P26,2)</f>
        <v>0</v>
      </c>
      <c r="R26" s="234" t="s">
        <v>179</v>
      </c>
      <c r="S26" s="234" t="s">
        <v>162</v>
      </c>
      <c r="T26" s="235" t="s">
        <v>162</v>
      </c>
      <c r="U26" s="221">
        <v>0.17016000000000001</v>
      </c>
      <c r="V26" s="221">
        <f>ROUND(E26*U26,2)</f>
        <v>22.6</v>
      </c>
      <c r="W26" s="221"/>
      <c r="X26" s="221" t="s">
        <v>180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181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9"/>
      <c r="B27" s="220"/>
      <c r="C27" s="254" t="s">
        <v>483</v>
      </c>
      <c r="D27" s="250"/>
      <c r="E27" s="251">
        <v>132.79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188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>
      <c r="A28" s="223" t="s">
        <v>157</v>
      </c>
      <c r="B28" s="224" t="s">
        <v>84</v>
      </c>
      <c r="C28" s="244" t="s">
        <v>85</v>
      </c>
      <c r="D28" s="225"/>
      <c r="E28" s="226"/>
      <c r="F28" s="227"/>
      <c r="G28" s="227">
        <f>SUMIF(AG29:AG30,"&lt;&gt;NOR",G29:G30)</f>
        <v>0</v>
      </c>
      <c r="H28" s="227"/>
      <c r="I28" s="227">
        <f>SUM(I29:I30)</f>
        <v>0</v>
      </c>
      <c r="J28" s="227"/>
      <c r="K28" s="227">
        <f>SUM(K29:K30)</f>
        <v>0</v>
      </c>
      <c r="L28" s="227"/>
      <c r="M28" s="227">
        <f>SUM(M29:M30)</f>
        <v>0</v>
      </c>
      <c r="N28" s="227"/>
      <c r="O28" s="227">
        <f>SUM(O29:O30)</f>
        <v>0.16</v>
      </c>
      <c r="P28" s="227"/>
      <c r="Q28" s="227">
        <f>SUM(Q29:Q30)</f>
        <v>0.14000000000000001</v>
      </c>
      <c r="R28" s="227"/>
      <c r="S28" s="227"/>
      <c r="T28" s="228"/>
      <c r="U28" s="222"/>
      <c r="V28" s="222">
        <f>SUM(V29:V30)</f>
        <v>0</v>
      </c>
      <c r="W28" s="222"/>
      <c r="X28" s="222"/>
      <c r="AG28" t="s">
        <v>158</v>
      </c>
    </row>
    <row r="29" spans="1:60" outlineLevel="1">
      <c r="A29" s="236">
        <v>9</v>
      </c>
      <c r="B29" s="237" t="s">
        <v>484</v>
      </c>
      <c r="C29" s="245" t="s">
        <v>485</v>
      </c>
      <c r="D29" s="238" t="s">
        <v>178</v>
      </c>
      <c r="E29" s="239">
        <v>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0.10353999999999999</v>
      </c>
      <c r="O29" s="241">
        <f>ROUND(E29*N29,2)</f>
        <v>0.1</v>
      </c>
      <c r="P29" s="241">
        <v>0.1426</v>
      </c>
      <c r="Q29" s="241">
        <f>ROUND(E29*P29,2)</f>
        <v>0.14000000000000001</v>
      </c>
      <c r="R29" s="241" t="s">
        <v>486</v>
      </c>
      <c r="S29" s="241" t="s">
        <v>172</v>
      </c>
      <c r="T29" s="242" t="s">
        <v>162</v>
      </c>
      <c r="U29" s="221">
        <v>0</v>
      </c>
      <c r="V29" s="221">
        <f>ROUND(E29*U29,2)</f>
        <v>0</v>
      </c>
      <c r="W29" s="221"/>
      <c r="X29" s="221" t="s">
        <v>180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181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36">
        <v>10</v>
      </c>
      <c r="B30" s="237" t="s">
        <v>487</v>
      </c>
      <c r="C30" s="245" t="s">
        <v>488</v>
      </c>
      <c r="D30" s="238" t="s">
        <v>178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5.7000000000000002E-2</v>
      </c>
      <c r="O30" s="241">
        <f>ROUND(E30*N30,2)</f>
        <v>0.06</v>
      </c>
      <c r="P30" s="241">
        <v>0</v>
      </c>
      <c r="Q30" s="241">
        <f>ROUND(E30*P30,2)</f>
        <v>0</v>
      </c>
      <c r="R30" s="241" t="s">
        <v>335</v>
      </c>
      <c r="S30" s="241" t="s">
        <v>162</v>
      </c>
      <c r="T30" s="242" t="s">
        <v>162</v>
      </c>
      <c r="U30" s="221">
        <v>0</v>
      </c>
      <c r="V30" s="221">
        <f>ROUND(E30*U30,2)</f>
        <v>0</v>
      </c>
      <c r="W30" s="221"/>
      <c r="X30" s="221" t="s">
        <v>300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>
      <c r="A31" s="223" t="s">
        <v>157</v>
      </c>
      <c r="B31" s="224" t="s">
        <v>88</v>
      </c>
      <c r="C31" s="244" t="s">
        <v>89</v>
      </c>
      <c r="D31" s="225"/>
      <c r="E31" s="226"/>
      <c r="F31" s="227"/>
      <c r="G31" s="227">
        <f>SUMIF(AG32:AG45,"&lt;&gt;NOR",G32:G45)</f>
        <v>0</v>
      </c>
      <c r="H31" s="227"/>
      <c r="I31" s="227">
        <f>SUM(I32:I45)</f>
        <v>0</v>
      </c>
      <c r="J31" s="227"/>
      <c r="K31" s="227">
        <f>SUM(K32:K45)</f>
        <v>0</v>
      </c>
      <c r="L31" s="227"/>
      <c r="M31" s="227">
        <f>SUM(M32:M45)</f>
        <v>0</v>
      </c>
      <c r="N31" s="227"/>
      <c r="O31" s="227">
        <f>SUM(O32:O45)</f>
        <v>0.01</v>
      </c>
      <c r="P31" s="227"/>
      <c r="Q31" s="227">
        <f>SUM(Q32:Q45)</f>
        <v>1.4399999999999997</v>
      </c>
      <c r="R31" s="227"/>
      <c r="S31" s="227"/>
      <c r="T31" s="228"/>
      <c r="U31" s="222"/>
      <c r="V31" s="222">
        <f>SUM(V32:V45)</f>
        <v>27.330000000000002</v>
      </c>
      <c r="W31" s="222"/>
      <c r="X31" s="222"/>
      <c r="AG31" t="s">
        <v>158</v>
      </c>
    </row>
    <row r="32" spans="1:60" ht="33.75" outlineLevel="1">
      <c r="A32" s="229">
        <v>11</v>
      </c>
      <c r="B32" s="230" t="s">
        <v>196</v>
      </c>
      <c r="C32" s="246" t="s">
        <v>197</v>
      </c>
      <c r="D32" s="231" t="s">
        <v>178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4">
        <v>1.33E-3</v>
      </c>
      <c r="O32" s="234">
        <f>ROUND(E32*N32,2)</f>
        <v>0</v>
      </c>
      <c r="P32" s="234">
        <v>7.3999999999999996E-2</v>
      </c>
      <c r="Q32" s="234">
        <f>ROUND(E32*P32,2)</f>
        <v>7.0000000000000007E-2</v>
      </c>
      <c r="R32" s="234" t="s">
        <v>198</v>
      </c>
      <c r="S32" s="234" t="s">
        <v>162</v>
      </c>
      <c r="T32" s="235" t="s">
        <v>162</v>
      </c>
      <c r="U32" s="221">
        <v>0.8</v>
      </c>
      <c r="V32" s="221">
        <f>ROUND(E32*U32,2)</f>
        <v>0.8</v>
      </c>
      <c r="W32" s="221"/>
      <c r="X32" s="221" t="s">
        <v>180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181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19"/>
      <c r="B33" s="220"/>
      <c r="C33" s="253" t="s">
        <v>199</v>
      </c>
      <c r="D33" s="252"/>
      <c r="E33" s="252"/>
      <c r="F33" s="252"/>
      <c r="G33" s="252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183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9"/>
      <c r="B34" s="220"/>
      <c r="C34" s="254" t="s">
        <v>56</v>
      </c>
      <c r="D34" s="250"/>
      <c r="E34" s="251">
        <v>1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188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1">
      <c r="A35" s="229">
        <v>12</v>
      </c>
      <c r="B35" s="230" t="s">
        <v>489</v>
      </c>
      <c r="C35" s="246" t="s">
        <v>490</v>
      </c>
      <c r="D35" s="231" t="s">
        <v>178</v>
      </c>
      <c r="E35" s="232">
        <v>2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4">
        <v>1.33E-3</v>
      </c>
      <c r="O35" s="234">
        <f>ROUND(E35*N35,2)</f>
        <v>0</v>
      </c>
      <c r="P35" s="234">
        <v>0.20699999999999999</v>
      </c>
      <c r="Q35" s="234">
        <f>ROUND(E35*P35,2)</f>
        <v>0.41</v>
      </c>
      <c r="R35" s="234" t="s">
        <v>198</v>
      </c>
      <c r="S35" s="234" t="s">
        <v>162</v>
      </c>
      <c r="T35" s="235" t="s">
        <v>162</v>
      </c>
      <c r="U35" s="221">
        <v>1.538</v>
      </c>
      <c r="V35" s="221">
        <f>ROUND(E35*U35,2)</f>
        <v>3.08</v>
      </c>
      <c r="W35" s="221"/>
      <c r="X35" s="221" t="s">
        <v>180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181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9"/>
      <c r="B36" s="220"/>
      <c r="C36" s="253" t="s">
        <v>199</v>
      </c>
      <c r="D36" s="252"/>
      <c r="E36" s="252"/>
      <c r="F36" s="252"/>
      <c r="G36" s="252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183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33.75" outlineLevel="1">
      <c r="A37" s="229">
        <v>13</v>
      </c>
      <c r="B37" s="230" t="s">
        <v>491</v>
      </c>
      <c r="C37" s="246" t="s">
        <v>492</v>
      </c>
      <c r="D37" s="231" t="s">
        <v>242</v>
      </c>
      <c r="E37" s="232">
        <v>4.2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4">
        <v>0</v>
      </c>
      <c r="O37" s="234">
        <f>ROUND(E37*N37,2)</f>
        <v>0</v>
      </c>
      <c r="P37" s="234">
        <v>4.2000000000000003E-2</v>
      </c>
      <c r="Q37" s="234">
        <f>ROUND(E37*P37,2)</f>
        <v>0.18</v>
      </c>
      <c r="R37" s="234" t="s">
        <v>198</v>
      </c>
      <c r="S37" s="234" t="s">
        <v>162</v>
      </c>
      <c r="T37" s="235" t="s">
        <v>162</v>
      </c>
      <c r="U37" s="221">
        <v>0.72</v>
      </c>
      <c r="V37" s="221">
        <f>ROUND(E37*U37,2)</f>
        <v>3.02</v>
      </c>
      <c r="W37" s="221"/>
      <c r="X37" s="221" t="s">
        <v>180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181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9"/>
      <c r="B38" s="220"/>
      <c r="C38" s="254" t="s">
        <v>493</v>
      </c>
      <c r="D38" s="250"/>
      <c r="E38" s="251">
        <v>4.2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188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>
      <c r="A39" s="229">
        <v>14</v>
      </c>
      <c r="B39" s="230" t="s">
        <v>200</v>
      </c>
      <c r="C39" s="246" t="s">
        <v>201</v>
      </c>
      <c r="D39" s="231" t="s">
        <v>186</v>
      </c>
      <c r="E39" s="232">
        <v>44.274999999999999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4">
        <v>0</v>
      </c>
      <c r="O39" s="234">
        <f>ROUND(E39*N39,2)</f>
        <v>0</v>
      </c>
      <c r="P39" s="234">
        <v>2E-3</v>
      </c>
      <c r="Q39" s="234">
        <f>ROUND(E39*P39,2)</f>
        <v>0.09</v>
      </c>
      <c r="R39" s="234" t="s">
        <v>198</v>
      </c>
      <c r="S39" s="234" t="s">
        <v>162</v>
      </c>
      <c r="T39" s="235" t="s">
        <v>162</v>
      </c>
      <c r="U39" s="221">
        <v>0.02</v>
      </c>
      <c r="V39" s="221">
        <f>ROUND(E39*U39,2)</f>
        <v>0.89</v>
      </c>
      <c r="W39" s="221"/>
      <c r="X39" s="221" t="s">
        <v>180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181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9"/>
      <c r="B40" s="220"/>
      <c r="C40" s="254" t="s">
        <v>480</v>
      </c>
      <c r="D40" s="250"/>
      <c r="E40" s="251">
        <v>44.274999999999999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188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>
      <c r="A41" s="229">
        <v>15</v>
      </c>
      <c r="B41" s="230" t="s">
        <v>202</v>
      </c>
      <c r="C41" s="246" t="s">
        <v>203</v>
      </c>
      <c r="D41" s="231" t="s">
        <v>186</v>
      </c>
      <c r="E41" s="232">
        <v>132.79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4">
        <v>0</v>
      </c>
      <c r="O41" s="234">
        <f>ROUND(E41*N41,2)</f>
        <v>0</v>
      </c>
      <c r="P41" s="234">
        <v>4.0000000000000001E-3</v>
      </c>
      <c r="Q41" s="234">
        <f>ROUND(E41*P41,2)</f>
        <v>0.53</v>
      </c>
      <c r="R41" s="234" t="s">
        <v>198</v>
      </c>
      <c r="S41" s="234" t="s">
        <v>162</v>
      </c>
      <c r="T41" s="235" t="s">
        <v>162</v>
      </c>
      <c r="U41" s="221">
        <v>0.03</v>
      </c>
      <c r="V41" s="221">
        <f>ROUND(E41*U41,2)</f>
        <v>3.98</v>
      </c>
      <c r="W41" s="221"/>
      <c r="X41" s="221" t="s">
        <v>180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181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9"/>
      <c r="B42" s="220"/>
      <c r="C42" s="254" t="s">
        <v>483</v>
      </c>
      <c r="D42" s="250"/>
      <c r="E42" s="251">
        <v>132.79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188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29">
        <v>16</v>
      </c>
      <c r="B43" s="230" t="s">
        <v>204</v>
      </c>
      <c r="C43" s="246" t="s">
        <v>205</v>
      </c>
      <c r="D43" s="231" t="s">
        <v>186</v>
      </c>
      <c r="E43" s="232">
        <v>44.274999999999999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4">
        <v>4.0000000000000003E-5</v>
      </c>
      <c r="O43" s="234">
        <f>ROUND(E43*N43,2)</f>
        <v>0</v>
      </c>
      <c r="P43" s="234">
        <v>0</v>
      </c>
      <c r="Q43" s="234">
        <f>ROUND(E43*P43,2)</f>
        <v>0</v>
      </c>
      <c r="R43" s="234"/>
      <c r="S43" s="234" t="s">
        <v>172</v>
      </c>
      <c r="T43" s="235" t="s">
        <v>162</v>
      </c>
      <c r="U43" s="221">
        <v>0.26</v>
      </c>
      <c r="V43" s="221">
        <f>ROUND(E43*U43,2)</f>
        <v>11.51</v>
      </c>
      <c r="W43" s="221"/>
      <c r="X43" s="221" t="s">
        <v>180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181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19"/>
      <c r="B44" s="220"/>
      <c r="C44" s="254" t="s">
        <v>494</v>
      </c>
      <c r="D44" s="250"/>
      <c r="E44" s="251">
        <v>44.274999999999999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188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>
      <c r="A45" s="236">
        <v>17</v>
      </c>
      <c r="B45" s="237" t="s">
        <v>495</v>
      </c>
      <c r="C45" s="245" t="s">
        <v>496</v>
      </c>
      <c r="D45" s="238" t="s">
        <v>178</v>
      </c>
      <c r="E45" s="239">
        <v>4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1.6199999999999999E-3</v>
      </c>
      <c r="O45" s="241">
        <f>ROUND(E45*N45,2)</f>
        <v>0.01</v>
      </c>
      <c r="P45" s="241">
        <v>3.9E-2</v>
      </c>
      <c r="Q45" s="241">
        <f>ROUND(E45*P45,2)</f>
        <v>0.16</v>
      </c>
      <c r="R45" s="241"/>
      <c r="S45" s="241" t="s">
        <v>172</v>
      </c>
      <c r="T45" s="242" t="s">
        <v>162</v>
      </c>
      <c r="U45" s="221">
        <v>1.012</v>
      </c>
      <c r="V45" s="221">
        <f>ROUND(E45*U45,2)</f>
        <v>4.05</v>
      </c>
      <c r="W45" s="221"/>
      <c r="X45" s="221" t="s">
        <v>180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181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23" t="s">
        <v>157</v>
      </c>
      <c r="B46" s="224" t="s">
        <v>90</v>
      </c>
      <c r="C46" s="244" t="s">
        <v>91</v>
      </c>
      <c r="D46" s="225"/>
      <c r="E46" s="226"/>
      <c r="F46" s="227"/>
      <c r="G46" s="227">
        <f>SUMIF(AG47:AG51,"&lt;&gt;NOR",G47:G51)</f>
        <v>0</v>
      </c>
      <c r="H46" s="227"/>
      <c r="I46" s="227">
        <f>SUM(I47:I51)</f>
        <v>0</v>
      </c>
      <c r="J46" s="227"/>
      <c r="K46" s="227">
        <f>SUM(K47:K51)</f>
        <v>0</v>
      </c>
      <c r="L46" s="227"/>
      <c r="M46" s="227">
        <f>SUM(M47:M51)</f>
        <v>0</v>
      </c>
      <c r="N46" s="227"/>
      <c r="O46" s="227">
        <f>SUM(O47:O51)</f>
        <v>0</v>
      </c>
      <c r="P46" s="227"/>
      <c r="Q46" s="227">
        <f>SUM(Q47:Q51)</f>
        <v>0</v>
      </c>
      <c r="R46" s="227"/>
      <c r="S46" s="227"/>
      <c r="T46" s="228"/>
      <c r="U46" s="222"/>
      <c r="V46" s="222">
        <f>SUM(V47:V51)</f>
        <v>1.38</v>
      </c>
      <c r="W46" s="222"/>
      <c r="X46" s="222"/>
      <c r="AG46" t="s">
        <v>158</v>
      </c>
    </row>
    <row r="47" spans="1:60" ht="33.75" outlineLevel="1">
      <c r="A47" s="229">
        <v>18</v>
      </c>
      <c r="B47" s="230" t="s">
        <v>207</v>
      </c>
      <c r="C47" s="246" t="s">
        <v>208</v>
      </c>
      <c r="D47" s="231" t="s">
        <v>209</v>
      </c>
      <c r="E47" s="232">
        <v>1.46766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 t="s">
        <v>179</v>
      </c>
      <c r="S47" s="234" t="s">
        <v>162</v>
      </c>
      <c r="T47" s="235" t="s">
        <v>162</v>
      </c>
      <c r="U47" s="221">
        <v>0.9385</v>
      </c>
      <c r="V47" s="221">
        <f>ROUND(E47*U47,2)</f>
        <v>1.38</v>
      </c>
      <c r="W47" s="221"/>
      <c r="X47" s="221" t="s">
        <v>210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211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19"/>
      <c r="B48" s="220"/>
      <c r="C48" s="253" t="s">
        <v>212</v>
      </c>
      <c r="D48" s="252"/>
      <c r="E48" s="252"/>
      <c r="F48" s="252"/>
      <c r="G48" s="252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183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9"/>
      <c r="B49" s="220"/>
      <c r="C49" s="254" t="s">
        <v>213</v>
      </c>
      <c r="D49" s="250"/>
      <c r="E49" s="25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188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9"/>
      <c r="B50" s="220"/>
      <c r="C50" s="254" t="s">
        <v>497</v>
      </c>
      <c r="D50" s="250"/>
      <c r="E50" s="25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188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19"/>
      <c r="B51" s="220"/>
      <c r="C51" s="254" t="s">
        <v>498</v>
      </c>
      <c r="D51" s="250"/>
      <c r="E51" s="251">
        <v>1.46766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188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>
      <c r="A52" s="223" t="s">
        <v>157</v>
      </c>
      <c r="B52" s="224" t="s">
        <v>92</v>
      </c>
      <c r="C52" s="244" t="s">
        <v>93</v>
      </c>
      <c r="D52" s="225"/>
      <c r="E52" s="226"/>
      <c r="F52" s="227"/>
      <c r="G52" s="227">
        <f>SUMIF(AG53:AG53,"&lt;&gt;NOR",G53:G53)</f>
        <v>0</v>
      </c>
      <c r="H52" s="227"/>
      <c r="I52" s="227">
        <f>SUM(I53:I53)</f>
        <v>0</v>
      </c>
      <c r="J52" s="227"/>
      <c r="K52" s="227">
        <f>SUM(K53:K53)</f>
        <v>0</v>
      </c>
      <c r="L52" s="227"/>
      <c r="M52" s="227">
        <f>SUM(M53:M53)</f>
        <v>0</v>
      </c>
      <c r="N52" s="227"/>
      <c r="O52" s="227">
        <f>SUM(O53:O53)</f>
        <v>0</v>
      </c>
      <c r="P52" s="227"/>
      <c r="Q52" s="227">
        <f>SUM(Q53:Q53)</f>
        <v>0</v>
      </c>
      <c r="R52" s="227"/>
      <c r="S52" s="227"/>
      <c r="T52" s="228"/>
      <c r="U52" s="222"/>
      <c r="V52" s="222">
        <f>SUM(V53:V53)</f>
        <v>0</v>
      </c>
      <c r="W52" s="222"/>
      <c r="X52" s="222"/>
      <c r="AG52" t="s">
        <v>158</v>
      </c>
    </row>
    <row r="53" spans="1:60" outlineLevel="1">
      <c r="A53" s="236">
        <v>19</v>
      </c>
      <c r="B53" s="237" t="s">
        <v>216</v>
      </c>
      <c r="C53" s="245" t="s">
        <v>217</v>
      </c>
      <c r="D53" s="238" t="s">
        <v>218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172</v>
      </c>
      <c r="T53" s="242" t="s">
        <v>163</v>
      </c>
      <c r="U53" s="221">
        <v>0</v>
      </c>
      <c r="V53" s="221">
        <f>ROUND(E53*U53,2)</f>
        <v>0</v>
      </c>
      <c r="W53" s="221"/>
      <c r="X53" s="221" t="s">
        <v>180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181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>
      <c r="A54" s="223" t="s">
        <v>157</v>
      </c>
      <c r="B54" s="224" t="s">
        <v>108</v>
      </c>
      <c r="C54" s="244" t="s">
        <v>109</v>
      </c>
      <c r="D54" s="225"/>
      <c r="E54" s="226"/>
      <c r="F54" s="227"/>
      <c r="G54" s="227">
        <f>SUMIF(AG55:AG76,"&lt;&gt;NOR",G55:G76)</f>
        <v>0</v>
      </c>
      <c r="H54" s="227"/>
      <c r="I54" s="227">
        <f>SUM(I55:I76)</f>
        <v>0</v>
      </c>
      <c r="J54" s="227"/>
      <c r="K54" s="227">
        <f>SUM(K55:K76)</f>
        <v>0</v>
      </c>
      <c r="L54" s="227"/>
      <c r="M54" s="227">
        <f>SUM(M55:M76)</f>
        <v>0</v>
      </c>
      <c r="N54" s="227"/>
      <c r="O54" s="227">
        <f>SUM(O55:O76)</f>
        <v>1.05</v>
      </c>
      <c r="P54" s="227"/>
      <c r="Q54" s="227">
        <f>SUM(Q55:Q76)</f>
        <v>0.91</v>
      </c>
      <c r="R54" s="227"/>
      <c r="S54" s="227"/>
      <c r="T54" s="228"/>
      <c r="U54" s="222"/>
      <c r="V54" s="222">
        <f>SUM(V55:V76)</f>
        <v>11.26</v>
      </c>
      <c r="W54" s="222"/>
      <c r="X54" s="222"/>
      <c r="AG54" t="s">
        <v>158</v>
      </c>
    </row>
    <row r="55" spans="1:60" outlineLevel="1">
      <c r="A55" s="229">
        <v>20</v>
      </c>
      <c r="B55" s="230" t="s">
        <v>499</v>
      </c>
      <c r="C55" s="246" t="s">
        <v>500</v>
      </c>
      <c r="D55" s="231" t="s">
        <v>447</v>
      </c>
      <c r="E55" s="232">
        <v>440.38499999999999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4">
        <v>6.0000000000000002E-5</v>
      </c>
      <c r="O55" s="234">
        <f>ROUND(E55*N55,2)</f>
        <v>0.03</v>
      </c>
      <c r="P55" s="234">
        <v>0</v>
      </c>
      <c r="Q55" s="234">
        <f>ROUND(E55*P55,2)</f>
        <v>0</v>
      </c>
      <c r="R55" s="234" t="s">
        <v>501</v>
      </c>
      <c r="S55" s="234" t="s">
        <v>162</v>
      </c>
      <c r="T55" s="235" t="s">
        <v>162</v>
      </c>
      <c r="U55" s="221">
        <v>1.7000000000000001E-2</v>
      </c>
      <c r="V55" s="221">
        <f>ROUND(E55*U55,2)</f>
        <v>7.49</v>
      </c>
      <c r="W55" s="221"/>
      <c r="X55" s="221" t="s">
        <v>180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181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19"/>
      <c r="B56" s="220"/>
      <c r="C56" s="254" t="s">
        <v>502</v>
      </c>
      <c r="D56" s="250"/>
      <c r="E56" s="251">
        <v>440.38499999999999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188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36">
        <v>21</v>
      </c>
      <c r="B57" s="237" t="s">
        <v>503</v>
      </c>
      <c r="C57" s="245" t="s">
        <v>504</v>
      </c>
      <c r="D57" s="238" t="s">
        <v>178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1.0000000000000001E-5</v>
      </c>
      <c r="O57" s="241">
        <f>ROUND(E57*N57,2)</f>
        <v>0</v>
      </c>
      <c r="P57" s="241">
        <v>0</v>
      </c>
      <c r="Q57" s="241">
        <f>ROUND(E57*P57,2)</f>
        <v>0</v>
      </c>
      <c r="R57" s="241" t="s">
        <v>501</v>
      </c>
      <c r="S57" s="241" t="s">
        <v>162</v>
      </c>
      <c r="T57" s="242" t="s">
        <v>162</v>
      </c>
      <c r="U57" s="221">
        <v>0.45</v>
      </c>
      <c r="V57" s="221">
        <f>ROUND(E57*U57,2)</f>
        <v>0.45</v>
      </c>
      <c r="W57" s="221"/>
      <c r="X57" s="221" t="s">
        <v>180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181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29">
        <v>22</v>
      </c>
      <c r="B58" s="230" t="s">
        <v>505</v>
      </c>
      <c r="C58" s="246" t="s">
        <v>506</v>
      </c>
      <c r="D58" s="231" t="s">
        <v>447</v>
      </c>
      <c r="E58" s="232">
        <v>470.02215999999999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4">
        <v>1.0499999999999999E-3</v>
      </c>
      <c r="O58" s="234">
        <f>ROUND(E58*N58,2)</f>
        <v>0.49</v>
      </c>
      <c r="P58" s="234">
        <v>0</v>
      </c>
      <c r="Q58" s="234">
        <f>ROUND(E58*P58,2)</f>
        <v>0</v>
      </c>
      <c r="R58" s="234" t="s">
        <v>221</v>
      </c>
      <c r="S58" s="234" t="s">
        <v>172</v>
      </c>
      <c r="T58" s="235" t="s">
        <v>162</v>
      </c>
      <c r="U58" s="221">
        <v>0</v>
      </c>
      <c r="V58" s="221">
        <f>ROUND(E58*U58,2)</f>
        <v>0</v>
      </c>
      <c r="W58" s="221"/>
      <c r="X58" s="221" t="s">
        <v>180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181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19"/>
      <c r="B59" s="220"/>
      <c r="C59" s="254" t="s">
        <v>507</v>
      </c>
      <c r="D59" s="250"/>
      <c r="E59" s="251">
        <v>172.8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188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19"/>
      <c r="B60" s="220"/>
      <c r="C60" s="254" t="s">
        <v>508</v>
      </c>
      <c r="D60" s="250"/>
      <c r="E60" s="251">
        <v>104.81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188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9"/>
      <c r="B61" s="220"/>
      <c r="C61" s="254" t="s">
        <v>509</v>
      </c>
      <c r="D61" s="250"/>
      <c r="E61" s="251">
        <v>97.76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188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19"/>
      <c r="B62" s="220"/>
      <c r="C62" s="254" t="s">
        <v>510</v>
      </c>
      <c r="D62" s="250"/>
      <c r="E62" s="251">
        <v>94.652159999999995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188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29">
        <v>23</v>
      </c>
      <c r="B63" s="230" t="s">
        <v>511</v>
      </c>
      <c r="C63" s="246" t="s">
        <v>512</v>
      </c>
      <c r="D63" s="231" t="s">
        <v>447</v>
      </c>
      <c r="E63" s="232">
        <v>910.40715999999998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4">
        <v>6.0000000000000002E-5</v>
      </c>
      <c r="O63" s="234">
        <f>ROUND(E63*N63,2)</f>
        <v>0.05</v>
      </c>
      <c r="P63" s="234">
        <v>1E-3</v>
      </c>
      <c r="Q63" s="234">
        <f>ROUND(E63*P63,2)</f>
        <v>0.91</v>
      </c>
      <c r="R63" s="234"/>
      <c r="S63" s="234" t="s">
        <v>172</v>
      </c>
      <c r="T63" s="235" t="s">
        <v>162</v>
      </c>
      <c r="U63" s="221">
        <v>0</v>
      </c>
      <c r="V63" s="221">
        <f>ROUND(E63*U63,2)</f>
        <v>0</v>
      </c>
      <c r="W63" s="221"/>
      <c r="X63" s="221" t="s">
        <v>222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223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9"/>
      <c r="B64" s="220"/>
      <c r="C64" s="254" t="s">
        <v>507</v>
      </c>
      <c r="D64" s="250"/>
      <c r="E64" s="251">
        <v>172.8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188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19"/>
      <c r="B65" s="220"/>
      <c r="C65" s="254" t="s">
        <v>508</v>
      </c>
      <c r="D65" s="250"/>
      <c r="E65" s="251">
        <v>104.81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188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9"/>
      <c r="B66" s="220"/>
      <c r="C66" s="254" t="s">
        <v>509</v>
      </c>
      <c r="D66" s="250"/>
      <c r="E66" s="251">
        <v>97.76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188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9"/>
      <c r="B67" s="220"/>
      <c r="C67" s="254" t="s">
        <v>510</v>
      </c>
      <c r="D67" s="250"/>
      <c r="E67" s="251">
        <v>94.652159999999995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188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9"/>
      <c r="B68" s="220"/>
      <c r="C68" s="254" t="s">
        <v>502</v>
      </c>
      <c r="D68" s="250"/>
      <c r="E68" s="251">
        <v>440.38499999999999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188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29">
        <v>24</v>
      </c>
      <c r="B69" s="230" t="s">
        <v>513</v>
      </c>
      <c r="C69" s="246" t="s">
        <v>514</v>
      </c>
      <c r="D69" s="231" t="s">
        <v>209</v>
      </c>
      <c r="E69" s="232">
        <v>0.47561999999999999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4">
        <v>1</v>
      </c>
      <c r="O69" s="234">
        <f>ROUND(E69*N69,2)</f>
        <v>0.48</v>
      </c>
      <c r="P69" s="234">
        <v>0</v>
      </c>
      <c r="Q69" s="234">
        <f>ROUND(E69*P69,2)</f>
        <v>0</v>
      </c>
      <c r="R69" s="234" t="s">
        <v>335</v>
      </c>
      <c r="S69" s="234" t="s">
        <v>162</v>
      </c>
      <c r="T69" s="235" t="s">
        <v>162</v>
      </c>
      <c r="U69" s="221">
        <v>0</v>
      </c>
      <c r="V69" s="221">
        <f>ROUND(E69*U69,2)</f>
        <v>0</v>
      </c>
      <c r="W69" s="221"/>
      <c r="X69" s="221" t="s">
        <v>300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301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9"/>
      <c r="B70" s="220"/>
      <c r="C70" s="254" t="s">
        <v>515</v>
      </c>
      <c r="D70" s="250"/>
      <c r="E70" s="251">
        <v>0.47561999999999999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188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36">
        <v>25</v>
      </c>
      <c r="B71" s="237" t="s">
        <v>516</v>
      </c>
      <c r="C71" s="245" t="s">
        <v>517</v>
      </c>
      <c r="D71" s="238" t="s">
        <v>178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41">
        <v>2.7499999999999998E-3</v>
      </c>
      <c r="O71" s="241">
        <f>ROUND(E71*N71,2)</f>
        <v>0</v>
      </c>
      <c r="P71" s="241">
        <v>0</v>
      </c>
      <c r="Q71" s="241">
        <f>ROUND(E71*P71,2)</f>
        <v>0</v>
      </c>
      <c r="R71" s="241" t="s">
        <v>335</v>
      </c>
      <c r="S71" s="241" t="s">
        <v>162</v>
      </c>
      <c r="T71" s="242" t="s">
        <v>162</v>
      </c>
      <c r="U71" s="221">
        <v>0</v>
      </c>
      <c r="V71" s="221">
        <f>ROUND(E71*U71,2)</f>
        <v>0</v>
      </c>
      <c r="W71" s="221"/>
      <c r="X71" s="221" t="s">
        <v>300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301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29">
        <v>26</v>
      </c>
      <c r="B72" s="230" t="s">
        <v>518</v>
      </c>
      <c r="C72" s="246" t="s">
        <v>519</v>
      </c>
      <c r="D72" s="231" t="s">
        <v>209</v>
      </c>
      <c r="E72" s="232">
        <v>0.99833000000000005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4" t="s">
        <v>501</v>
      </c>
      <c r="S72" s="234" t="s">
        <v>162</v>
      </c>
      <c r="T72" s="235" t="s">
        <v>162</v>
      </c>
      <c r="U72" s="221">
        <v>3.327</v>
      </c>
      <c r="V72" s="221">
        <f>ROUND(E72*U72,2)</f>
        <v>3.32</v>
      </c>
      <c r="W72" s="221"/>
      <c r="X72" s="221" t="s">
        <v>210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211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19"/>
      <c r="B73" s="220"/>
      <c r="C73" s="253" t="s">
        <v>520</v>
      </c>
      <c r="D73" s="252"/>
      <c r="E73" s="252"/>
      <c r="F73" s="252"/>
      <c r="G73" s="252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183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9"/>
      <c r="B74" s="220"/>
      <c r="C74" s="254" t="s">
        <v>213</v>
      </c>
      <c r="D74" s="250"/>
      <c r="E74" s="25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188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19"/>
      <c r="B75" s="220"/>
      <c r="C75" s="254" t="s">
        <v>521</v>
      </c>
      <c r="D75" s="250"/>
      <c r="E75" s="25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188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19"/>
      <c r="B76" s="220"/>
      <c r="C76" s="254" t="s">
        <v>522</v>
      </c>
      <c r="D76" s="250"/>
      <c r="E76" s="251">
        <v>0.99833000000000005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188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>
      <c r="A77" s="223" t="s">
        <v>157</v>
      </c>
      <c r="B77" s="224" t="s">
        <v>110</v>
      </c>
      <c r="C77" s="244" t="s">
        <v>111</v>
      </c>
      <c r="D77" s="225"/>
      <c r="E77" s="226"/>
      <c r="F77" s="227"/>
      <c r="G77" s="227">
        <f>SUMIF(AG78:AG85,"&lt;&gt;NOR",G78:G85)</f>
        <v>0</v>
      </c>
      <c r="H77" s="227"/>
      <c r="I77" s="227">
        <f>SUM(I78:I85)</f>
        <v>0</v>
      </c>
      <c r="J77" s="227"/>
      <c r="K77" s="227">
        <f>SUM(K78:K85)</f>
        <v>0</v>
      </c>
      <c r="L77" s="227"/>
      <c r="M77" s="227">
        <f>SUM(M78:M85)</f>
        <v>0</v>
      </c>
      <c r="N77" s="227"/>
      <c r="O77" s="227">
        <f>SUM(O78:O85)</f>
        <v>0</v>
      </c>
      <c r="P77" s="227"/>
      <c r="Q77" s="227">
        <f>SUM(Q78:Q85)</f>
        <v>0</v>
      </c>
      <c r="R77" s="227"/>
      <c r="S77" s="227"/>
      <c r="T77" s="228"/>
      <c r="U77" s="222"/>
      <c r="V77" s="222">
        <f>SUM(V78:V85)</f>
        <v>20.85</v>
      </c>
      <c r="W77" s="222"/>
      <c r="X77" s="222"/>
      <c r="AG77" t="s">
        <v>158</v>
      </c>
    </row>
    <row r="78" spans="1:60" outlineLevel="1">
      <c r="A78" s="229">
        <v>27</v>
      </c>
      <c r="B78" s="230" t="s">
        <v>523</v>
      </c>
      <c r="C78" s="246" t="s">
        <v>524</v>
      </c>
      <c r="D78" s="231" t="s">
        <v>186</v>
      </c>
      <c r="E78" s="232">
        <v>48.147109999999998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4" t="s">
        <v>383</v>
      </c>
      <c r="S78" s="234" t="s">
        <v>162</v>
      </c>
      <c r="T78" s="235" t="s">
        <v>162</v>
      </c>
      <c r="U78" s="221">
        <v>0.28999999999999998</v>
      </c>
      <c r="V78" s="221">
        <f>ROUND(E78*U78,2)</f>
        <v>13.96</v>
      </c>
      <c r="W78" s="221"/>
      <c r="X78" s="221" t="s">
        <v>180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181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9"/>
      <c r="B79" s="220"/>
      <c r="C79" s="254" t="s">
        <v>525</v>
      </c>
      <c r="D79" s="250"/>
      <c r="E79" s="251">
        <v>15.040710000000001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188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9"/>
      <c r="B80" s="220"/>
      <c r="C80" s="254" t="s">
        <v>526</v>
      </c>
      <c r="D80" s="250"/>
      <c r="E80" s="251">
        <v>28.05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188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9"/>
      <c r="B81" s="220"/>
      <c r="C81" s="254" t="s">
        <v>527</v>
      </c>
      <c r="D81" s="250"/>
      <c r="E81" s="251">
        <v>1.0164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188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9"/>
      <c r="B82" s="220"/>
      <c r="C82" s="254" t="s">
        <v>528</v>
      </c>
      <c r="D82" s="250"/>
      <c r="E82" s="251">
        <v>4.04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188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29">
        <v>28</v>
      </c>
      <c r="B83" s="230" t="s">
        <v>529</v>
      </c>
      <c r="C83" s="246" t="s">
        <v>530</v>
      </c>
      <c r="D83" s="231" t="s">
        <v>186</v>
      </c>
      <c r="E83" s="232">
        <v>43.090710000000001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4">
        <v>0</v>
      </c>
      <c r="O83" s="234">
        <f>ROUND(E83*N83,2)</f>
        <v>0</v>
      </c>
      <c r="P83" s="234">
        <v>0</v>
      </c>
      <c r="Q83" s="234">
        <f>ROUND(E83*P83,2)</f>
        <v>0</v>
      </c>
      <c r="R83" s="234" t="s">
        <v>383</v>
      </c>
      <c r="S83" s="234" t="s">
        <v>162</v>
      </c>
      <c r="T83" s="235" t="s">
        <v>162</v>
      </c>
      <c r="U83" s="221">
        <v>0.16</v>
      </c>
      <c r="V83" s="221">
        <f>ROUND(E83*U83,2)</f>
        <v>6.89</v>
      </c>
      <c r="W83" s="221"/>
      <c r="X83" s="221" t="s">
        <v>180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181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19"/>
      <c r="B84" s="220"/>
      <c r="C84" s="254" t="s">
        <v>525</v>
      </c>
      <c r="D84" s="250"/>
      <c r="E84" s="251">
        <v>15.040710000000001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188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19"/>
      <c r="B85" s="220"/>
      <c r="C85" s="254" t="s">
        <v>526</v>
      </c>
      <c r="D85" s="250"/>
      <c r="E85" s="251">
        <v>28.05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188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>
      <c r="A86" s="223" t="s">
        <v>157</v>
      </c>
      <c r="B86" s="224" t="s">
        <v>112</v>
      </c>
      <c r="C86" s="244" t="s">
        <v>113</v>
      </c>
      <c r="D86" s="225"/>
      <c r="E86" s="226"/>
      <c r="F86" s="227"/>
      <c r="G86" s="227">
        <f>SUMIF(AG87:AG89,"&lt;&gt;NOR",G87:G89)</f>
        <v>0</v>
      </c>
      <c r="H86" s="227"/>
      <c r="I86" s="227">
        <f>SUM(I87:I89)</f>
        <v>0</v>
      </c>
      <c r="J86" s="227"/>
      <c r="K86" s="227">
        <f>SUM(K87:K89)</f>
        <v>0</v>
      </c>
      <c r="L86" s="227"/>
      <c r="M86" s="227">
        <f>SUM(M87:M89)</f>
        <v>0</v>
      </c>
      <c r="N86" s="227"/>
      <c r="O86" s="227">
        <f>SUM(O87:O89)</f>
        <v>0</v>
      </c>
      <c r="P86" s="227"/>
      <c r="Q86" s="227">
        <f>SUM(Q87:Q89)</f>
        <v>0</v>
      </c>
      <c r="R86" s="227"/>
      <c r="S86" s="227"/>
      <c r="T86" s="228"/>
      <c r="U86" s="222"/>
      <c r="V86" s="222">
        <f>SUM(V87:V89)</f>
        <v>0</v>
      </c>
      <c r="W86" s="222"/>
      <c r="X86" s="222"/>
      <c r="AG86" t="s">
        <v>158</v>
      </c>
    </row>
    <row r="87" spans="1:60" outlineLevel="1">
      <c r="A87" s="229">
        <v>29</v>
      </c>
      <c r="B87" s="230" t="s">
        <v>219</v>
      </c>
      <c r="C87" s="246" t="s">
        <v>220</v>
      </c>
      <c r="D87" s="231" t="s">
        <v>186</v>
      </c>
      <c r="E87" s="232">
        <v>177.065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4">
        <v>0</v>
      </c>
      <c r="O87" s="234">
        <f>ROUND(E87*N87,2)</f>
        <v>0</v>
      </c>
      <c r="P87" s="234">
        <v>0</v>
      </c>
      <c r="Q87" s="234">
        <f>ROUND(E87*P87,2)</f>
        <v>0</v>
      </c>
      <c r="R87" s="234" t="s">
        <v>221</v>
      </c>
      <c r="S87" s="234" t="s">
        <v>162</v>
      </c>
      <c r="T87" s="235" t="s">
        <v>162</v>
      </c>
      <c r="U87" s="221">
        <v>0</v>
      </c>
      <c r="V87" s="221">
        <f>ROUND(E87*U87,2)</f>
        <v>0</v>
      </c>
      <c r="W87" s="221"/>
      <c r="X87" s="221" t="s">
        <v>222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223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19"/>
      <c r="B88" s="220"/>
      <c r="C88" s="254" t="s">
        <v>483</v>
      </c>
      <c r="D88" s="250"/>
      <c r="E88" s="251">
        <v>132.79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188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19"/>
      <c r="B89" s="220"/>
      <c r="C89" s="254" t="s">
        <v>494</v>
      </c>
      <c r="D89" s="250"/>
      <c r="E89" s="251">
        <v>44.274999999999999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188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>
      <c r="A90" s="223" t="s">
        <v>157</v>
      </c>
      <c r="B90" s="224" t="s">
        <v>124</v>
      </c>
      <c r="C90" s="244" t="s">
        <v>125</v>
      </c>
      <c r="D90" s="225"/>
      <c r="E90" s="226"/>
      <c r="F90" s="227"/>
      <c r="G90" s="227">
        <f>SUMIF(AG91:AG106,"&lt;&gt;NOR",G91:G106)</f>
        <v>0</v>
      </c>
      <c r="H90" s="227"/>
      <c r="I90" s="227">
        <f>SUM(I91:I106)</f>
        <v>0</v>
      </c>
      <c r="J90" s="227"/>
      <c r="K90" s="227">
        <f>SUM(K91:K106)</f>
        <v>0</v>
      </c>
      <c r="L90" s="227"/>
      <c r="M90" s="227">
        <f>SUM(M91:M106)</f>
        <v>0</v>
      </c>
      <c r="N90" s="227"/>
      <c r="O90" s="227">
        <f>SUM(O91:O106)</f>
        <v>0</v>
      </c>
      <c r="P90" s="227"/>
      <c r="Q90" s="227">
        <f>SUM(Q91:Q106)</f>
        <v>0</v>
      </c>
      <c r="R90" s="227"/>
      <c r="S90" s="227"/>
      <c r="T90" s="228"/>
      <c r="U90" s="222"/>
      <c r="V90" s="222">
        <f>SUM(V91:V106)</f>
        <v>3.1599999999999997</v>
      </c>
      <c r="W90" s="222"/>
      <c r="X90" s="222"/>
      <c r="AG90" t="s">
        <v>158</v>
      </c>
    </row>
    <row r="91" spans="1:60" ht="22.5" outlineLevel="1">
      <c r="A91" s="229">
        <v>30</v>
      </c>
      <c r="B91" s="230" t="s">
        <v>224</v>
      </c>
      <c r="C91" s="246" t="s">
        <v>225</v>
      </c>
      <c r="D91" s="231" t="s">
        <v>209</v>
      </c>
      <c r="E91" s="232">
        <v>1.5827100000000001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4" t="s">
        <v>198</v>
      </c>
      <c r="S91" s="234" t="s">
        <v>162</v>
      </c>
      <c r="T91" s="235" t="s">
        <v>162</v>
      </c>
      <c r="U91" s="221">
        <v>0.93300000000000005</v>
      </c>
      <c r="V91" s="221">
        <f>ROUND(E91*U91,2)</f>
        <v>1.48</v>
      </c>
      <c r="W91" s="221"/>
      <c r="X91" s="221" t="s">
        <v>226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227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9"/>
      <c r="B92" s="220"/>
      <c r="C92" s="254" t="s">
        <v>228</v>
      </c>
      <c r="D92" s="250"/>
      <c r="E92" s="25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188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19"/>
      <c r="B93" s="220"/>
      <c r="C93" s="254" t="s">
        <v>531</v>
      </c>
      <c r="D93" s="250"/>
      <c r="E93" s="25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188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19"/>
      <c r="B94" s="220"/>
      <c r="C94" s="254" t="s">
        <v>532</v>
      </c>
      <c r="D94" s="250"/>
      <c r="E94" s="251">
        <v>1.5827100000000001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188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29">
        <v>31</v>
      </c>
      <c r="B95" s="230" t="s">
        <v>231</v>
      </c>
      <c r="C95" s="246" t="s">
        <v>232</v>
      </c>
      <c r="D95" s="231" t="s">
        <v>209</v>
      </c>
      <c r="E95" s="232">
        <v>1.5827100000000001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4" t="s">
        <v>198</v>
      </c>
      <c r="S95" s="234" t="s">
        <v>162</v>
      </c>
      <c r="T95" s="235" t="s">
        <v>162</v>
      </c>
      <c r="U95" s="221">
        <v>0.94199999999999995</v>
      </c>
      <c r="V95" s="221">
        <f>ROUND(E95*U95,2)</f>
        <v>1.49</v>
      </c>
      <c r="W95" s="221"/>
      <c r="X95" s="221" t="s">
        <v>226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227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9"/>
      <c r="B96" s="220"/>
      <c r="C96" s="254" t="s">
        <v>228</v>
      </c>
      <c r="D96" s="250"/>
      <c r="E96" s="25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188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9"/>
      <c r="B97" s="220"/>
      <c r="C97" s="254" t="s">
        <v>531</v>
      </c>
      <c r="D97" s="250"/>
      <c r="E97" s="25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188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9"/>
      <c r="B98" s="220"/>
      <c r="C98" s="254" t="s">
        <v>532</v>
      </c>
      <c r="D98" s="250"/>
      <c r="E98" s="251">
        <v>1.5827100000000001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188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29">
        <v>32</v>
      </c>
      <c r="B99" s="230" t="s">
        <v>233</v>
      </c>
      <c r="C99" s="246" t="s">
        <v>234</v>
      </c>
      <c r="D99" s="231" t="s">
        <v>209</v>
      </c>
      <c r="E99" s="232">
        <v>1.5827100000000001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0</v>
      </c>
      <c r="O99" s="234">
        <f>ROUND(E99*N99,2)</f>
        <v>0</v>
      </c>
      <c r="P99" s="234">
        <v>0</v>
      </c>
      <c r="Q99" s="234">
        <f>ROUND(E99*P99,2)</f>
        <v>0</v>
      </c>
      <c r="R99" s="234" t="s">
        <v>198</v>
      </c>
      <c r="S99" s="234" t="s">
        <v>162</v>
      </c>
      <c r="T99" s="235" t="s">
        <v>162</v>
      </c>
      <c r="U99" s="221">
        <v>0.105</v>
      </c>
      <c r="V99" s="221">
        <f>ROUND(E99*U99,2)</f>
        <v>0.17</v>
      </c>
      <c r="W99" s="221"/>
      <c r="X99" s="221" t="s">
        <v>226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227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9"/>
      <c r="B100" s="220"/>
      <c r="C100" s="254" t="s">
        <v>228</v>
      </c>
      <c r="D100" s="250"/>
      <c r="E100" s="25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188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9"/>
      <c r="B101" s="220"/>
      <c r="C101" s="254" t="s">
        <v>531</v>
      </c>
      <c r="D101" s="250"/>
      <c r="E101" s="25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188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9"/>
      <c r="B102" s="220"/>
      <c r="C102" s="254" t="s">
        <v>532</v>
      </c>
      <c r="D102" s="250"/>
      <c r="E102" s="251">
        <v>1.5827100000000001</v>
      </c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188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29">
        <v>33</v>
      </c>
      <c r="B103" s="230" t="s">
        <v>235</v>
      </c>
      <c r="C103" s="246" t="s">
        <v>236</v>
      </c>
      <c r="D103" s="231" t="s">
        <v>209</v>
      </c>
      <c r="E103" s="232">
        <v>1.5827100000000001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4"/>
      <c r="S103" s="234" t="s">
        <v>172</v>
      </c>
      <c r="T103" s="235" t="s">
        <v>163</v>
      </c>
      <c r="U103" s="221">
        <v>0.01</v>
      </c>
      <c r="V103" s="221">
        <f>ROUND(E103*U103,2)</f>
        <v>0.02</v>
      </c>
      <c r="W103" s="221"/>
      <c r="X103" s="221" t="s">
        <v>226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227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9"/>
      <c r="B104" s="220"/>
      <c r="C104" s="254" t="s">
        <v>228</v>
      </c>
      <c r="D104" s="250"/>
      <c r="E104" s="25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188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9"/>
      <c r="B105" s="220"/>
      <c r="C105" s="254" t="s">
        <v>531</v>
      </c>
      <c r="D105" s="250"/>
      <c r="E105" s="25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188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19"/>
      <c r="B106" s="220"/>
      <c r="C106" s="254" t="s">
        <v>532</v>
      </c>
      <c r="D106" s="250"/>
      <c r="E106" s="251">
        <v>1.5827100000000001</v>
      </c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188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>
      <c r="A107" s="3"/>
      <c r="B107" s="4"/>
      <c r="C107" s="247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144</v>
      </c>
    </row>
    <row r="108" spans="1:60">
      <c r="A108" s="215"/>
      <c r="B108" s="216" t="s">
        <v>29</v>
      </c>
      <c r="C108" s="248"/>
      <c r="D108" s="217"/>
      <c r="E108" s="218"/>
      <c r="F108" s="218"/>
      <c r="G108" s="243">
        <f>G8+G21+G23+G28+G31+G46+G52+G54+G77+G86+G90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173</v>
      </c>
    </row>
    <row r="109" spans="1:60">
      <c r="C109" s="249"/>
      <c r="D109" s="10"/>
      <c r="AG109" t="s">
        <v>174</v>
      </c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12">
    <mergeCell ref="C14:G14"/>
    <mergeCell ref="C17:G17"/>
    <mergeCell ref="C33:G33"/>
    <mergeCell ref="C36:G36"/>
    <mergeCell ref="C48:G48"/>
    <mergeCell ref="C73:G7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66</v>
      </c>
      <c r="C4" s="204" t="s">
        <v>67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96</v>
      </c>
      <c r="C8" s="244" t="s">
        <v>97</v>
      </c>
      <c r="D8" s="225"/>
      <c r="E8" s="226"/>
      <c r="F8" s="227"/>
      <c r="G8" s="227">
        <f>SUMIF(AG9:AG19,"&lt;&gt;NOR",G9:G19)</f>
        <v>0</v>
      </c>
      <c r="H8" s="227"/>
      <c r="I8" s="227">
        <f>SUM(I9:I19)</f>
        <v>0</v>
      </c>
      <c r="J8" s="227"/>
      <c r="K8" s="227">
        <f>SUM(K9:K19)</f>
        <v>0</v>
      </c>
      <c r="L8" s="227"/>
      <c r="M8" s="227">
        <f>SUM(M9:M19)</f>
        <v>0</v>
      </c>
      <c r="N8" s="227"/>
      <c r="O8" s="227">
        <f>SUM(O9:O19)</f>
        <v>0</v>
      </c>
      <c r="P8" s="227"/>
      <c r="Q8" s="227">
        <f>SUM(Q9:Q19)</f>
        <v>0</v>
      </c>
      <c r="R8" s="227"/>
      <c r="S8" s="227"/>
      <c r="T8" s="228"/>
      <c r="U8" s="222"/>
      <c r="V8" s="222">
        <f>SUM(V9:V19)</f>
        <v>0</v>
      </c>
      <c r="W8" s="222"/>
      <c r="X8" s="222"/>
      <c r="AG8" t="s">
        <v>158</v>
      </c>
    </row>
    <row r="9" spans="1:60" outlineLevel="1">
      <c r="A9" s="236">
        <v>1</v>
      </c>
      <c r="B9" s="237" t="s">
        <v>533</v>
      </c>
      <c r="C9" s="245" t="s">
        <v>534</v>
      </c>
      <c r="D9" s="238" t="s">
        <v>218</v>
      </c>
      <c r="E9" s="239">
        <v>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172</v>
      </c>
      <c r="T9" s="242" t="s">
        <v>163</v>
      </c>
      <c r="U9" s="221">
        <v>0</v>
      </c>
      <c r="V9" s="221">
        <f>ROUND(E9*U9,2)</f>
        <v>0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181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36">
        <v>2</v>
      </c>
      <c r="B10" s="237" t="s">
        <v>535</v>
      </c>
      <c r="C10" s="245" t="s">
        <v>536</v>
      </c>
      <c r="D10" s="238" t="s">
        <v>218</v>
      </c>
      <c r="E10" s="239">
        <v>2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172</v>
      </c>
      <c r="T10" s="242" t="s">
        <v>163</v>
      </c>
      <c r="U10" s="221">
        <v>0</v>
      </c>
      <c r="V10" s="221">
        <f>ROUND(E10*U10,2)</f>
        <v>0</v>
      </c>
      <c r="W10" s="221"/>
      <c r="X10" s="221" t="s">
        <v>180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387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36">
        <v>3</v>
      </c>
      <c r="B11" s="237" t="s">
        <v>537</v>
      </c>
      <c r="C11" s="245" t="s">
        <v>538</v>
      </c>
      <c r="D11" s="238" t="s">
        <v>218</v>
      </c>
      <c r="E11" s="239">
        <v>2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1"/>
      <c r="S11" s="241" t="s">
        <v>172</v>
      </c>
      <c r="T11" s="242" t="s">
        <v>163</v>
      </c>
      <c r="U11" s="221">
        <v>0</v>
      </c>
      <c r="V11" s="221">
        <f>ROUND(E11*U11,2)</f>
        <v>0</v>
      </c>
      <c r="W11" s="221"/>
      <c r="X11" s="221" t="s">
        <v>180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387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36">
        <v>4</v>
      </c>
      <c r="B12" s="237" t="s">
        <v>539</v>
      </c>
      <c r="C12" s="245" t="s">
        <v>540</v>
      </c>
      <c r="D12" s="238" t="s">
        <v>218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/>
      <c r="S12" s="241" t="s">
        <v>172</v>
      </c>
      <c r="T12" s="242" t="s">
        <v>163</v>
      </c>
      <c r="U12" s="221">
        <v>0</v>
      </c>
      <c r="V12" s="221">
        <f>ROUND(E12*U12,2)</f>
        <v>0</v>
      </c>
      <c r="W12" s="221"/>
      <c r="X12" s="221" t="s">
        <v>180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387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36">
        <v>5</v>
      </c>
      <c r="B13" s="237" t="s">
        <v>541</v>
      </c>
      <c r="C13" s="245" t="s">
        <v>542</v>
      </c>
      <c r="D13" s="238" t="s">
        <v>218</v>
      </c>
      <c r="E13" s="239">
        <v>1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172</v>
      </c>
      <c r="T13" s="242" t="s">
        <v>163</v>
      </c>
      <c r="U13" s="221">
        <v>0</v>
      </c>
      <c r="V13" s="221">
        <f>ROUND(E13*U13,2)</f>
        <v>0</v>
      </c>
      <c r="W13" s="221"/>
      <c r="X13" s="221" t="s">
        <v>180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387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36">
        <v>6</v>
      </c>
      <c r="B14" s="237" t="s">
        <v>543</v>
      </c>
      <c r="C14" s="245" t="s">
        <v>544</v>
      </c>
      <c r="D14" s="238" t="s">
        <v>218</v>
      </c>
      <c r="E14" s="239">
        <v>3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/>
      <c r="S14" s="241" t="s">
        <v>172</v>
      </c>
      <c r="T14" s="242" t="s">
        <v>163</v>
      </c>
      <c r="U14" s="221">
        <v>0</v>
      </c>
      <c r="V14" s="221">
        <f>ROUND(E14*U14,2)</f>
        <v>0</v>
      </c>
      <c r="W14" s="221"/>
      <c r="X14" s="221" t="s">
        <v>180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387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36">
        <v>7</v>
      </c>
      <c r="B15" s="237" t="s">
        <v>545</v>
      </c>
      <c r="C15" s="245" t="s">
        <v>546</v>
      </c>
      <c r="D15" s="238" t="s">
        <v>218</v>
      </c>
      <c r="E15" s="239">
        <v>2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1"/>
      <c r="S15" s="241" t="s">
        <v>172</v>
      </c>
      <c r="T15" s="242" t="s">
        <v>163</v>
      </c>
      <c r="U15" s="221">
        <v>0</v>
      </c>
      <c r="V15" s="221">
        <f>ROUND(E15*U15,2)</f>
        <v>0</v>
      </c>
      <c r="W15" s="221"/>
      <c r="X15" s="221" t="s">
        <v>180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387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36">
        <v>8</v>
      </c>
      <c r="B16" s="237" t="s">
        <v>547</v>
      </c>
      <c r="C16" s="245" t="s">
        <v>548</v>
      </c>
      <c r="D16" s="238" t="s">
        <v>218</v>
      </c>
      <c r="E16" s="239">
        <v>20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1"/>
      <c r="S16" s="241" t="s">
        <v>172</v>
      </c>
      <c r="T16" s="242" t="s">
        <v>163</v>
      </c>
      <c r="U16" s="221">
        <v>0</v>
      </c>
      <c r="V16" s="221">
        <f>ROUND(E16*U16,2)</f>
        <v>0</v>
      </c>
      <c r="W16" s="221"/>
      <c r="X16" s="221" t="s">
        <v>180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387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36">
        <v>9</v>
      </c>
      <c r="B17" s="237" t="s">
        <v>549</v>
      </c>
      <c r="C17" s="245" t="s">
        <v>550</v>
      </c>
      <c r="D17" s="238" t="s">
        <v>242</v>
      </c>
      <c r="E17" s="239">
        <v>80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/>
      <c r="S17" s="241" t="s">
        <v>172</v>
      </c>
      <c r="T17" s="242" t="s">
        <v>163</v>
      </c>
      <c r="U17" s="221">
        <v>0</v>
      </c>
      <c r="V17" s="221">
        <f>ROUND(E17*U17,2)</f>
        <v>0</v>
      </c>
      <c r="W17" s="221"/>
      <c r="X17" s="221" t="s">
        <v>180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387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36">
        <v>10</v>
      </c>
      <c r="B18" s="237" t="s">
        <v>551</v>
      </c>
      <c r="C18" s="245" t="s">
        <v>552</v>
      </c>
      <c r="D18" s="238" t="s">
        <v>218</v>
      </c>
      <c r="E18" s="239">
        <v>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1"/>
      <c r="S18" s="241" t="s">
        <v>172</v>
      </c>
      <c r="T18" s="242" t="s">
        <v>163</v>
      </c>
      <c r="U18" s="221">
        <v>0</v>
      </c>
      <c r="V18" s="221">
        <f>ROUND(E18*U18,2)</f>
        <v>0</v>
      </c>
      <c r="W18" s="221"/>
      <c r="X18" s="221" t="s">
        <v>180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387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36">
        <v>11</v>
      </c>
      <c r="B19" s="237" t="s">
        <v>553</v>
      </c>
      <c r="C19" s="245" t="s">
        <v>554</v>
      </c>
      <c r="D19" s="238" t="s">
        <v>555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1"/>
      <c r="S19" s="241" t="s">
        <v>172</v>
      </c>
      <c r="T19" s="242" t="s">
        <v>163</v>
      </c>
      <c r="U19" s="221">
        <v>0</v>
      </c>
      <c r="V19" s="221">
        <f>ROUND(E19*U19,2)</f>
        <v>0</v>
      </c>
      <c r="W19" s="221"/>
      <c r="X19" s="221" t="s">
        <v>300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460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>
      <c r="A20" s="223" t="s">
        <v>157</v>
      </c>
      <c r="B20" s="224" t="s">
        <v>98</v>
      </c>
      <c r="C20" s="244" t="s">
        <v>99</v>
      </c>
      <c r="D20" s="225"/>
      <c r="E20" s="226"/>
      <c r="F20" s="227"/>
      <c r="G20" s="227">
        <f>SUMIF(AG21:AG34,"&lt;&gt;NOR",G21:G34)</f>
        <v>0</v>
      </c>
      <c r="H20" s="227"/>
      <c r="I20" s="227">
        <f>SUM(I21:I34)</f>
        <v>0</v>
      </c>
      <c r="J20" s="227"/>
      <c r="K20" s="227">
        <f>SUM(K21:K34)</f>
        <v>0</v>
      </c>
      <c r="L20" s="227"/>
      <c r="M20" s="227">
        <f>SUM(M21:M34)</f>
        <v>0</v>
      </c>
      <c r="N20" s="227"/>
      <c r="O20" s="227">
        <f>SUM(O21:O34)</f>
        <v>0</v>
      </c>
      <c r="P20" s="227"/>
      <c r="Q20" s="227">
        <f>SUM(Q21:Q34)</f>
        <v>0</v>
      </c>
      <c r="R20" s="227"/>
      <c r="S20" s="227"/>
      <c r="T20" s="228"/>
      <c r="U20" s="222"/>
      <c r="V20" s="222">
        <f>SUM(V21:V34)</f>
        <v>0</v>
      </c>
      <c r="W20" s="222"/>
      <c r="X20" s="222"/>
      <c r="AG20" t="s">
        <v>158</v>
      </c>
    </row>
    <row r="21" spans="1:60" outlineLevel="1">
      <c r="A21" s="236">
        <v>12</v>
      </c>
      <c r="B21" s="237" t="s">
        <v>556</v>
      </c>
      <c r="C21" s="245" t="s">
        <v>557</v>
      </c>
      <c r="D21" s="238" t="s">
        <v>218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/>
      <c r="S21" s="241" t="s">
        <v>172</v>
      </c>
      <c r="T21" s="242" t="s">
        <v>163</v>
      </c>
      <c r="U21" s="221">
        <v>0</v>
      </c>
      <c r="V21" s="221">
        <f>ROUND(E21*U21,2)</f>
        <v>0</v>
      </c>
      <c r="W21" s="221"/>
      <c r="X21" s="221" t="s">
        <v>180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387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36">
        <v>13</v>
      </c>
      <c r="B22" s="237" t="s">
        <v>558</v>
      </c>
      <c r="C22" s="245" t="s">
        <v>559</v>
      </c>
      <c r="D22" s="238" t="s">
        <v>218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1"/>
      <c r="S22" s="241" t="s">
        <v>172</v>
      </c>
      <c r="T22" s="242" t="s">
        <v>163</v>
      </c>
      <c r="U22" s="221">
        <v>0</v>
      </c>
      <c r="V22" s="221">
        <f>ROUND(E22*U22,2)</f>
        <v>0</v>
      </c>
      <c r="W22" s="221"/>
      <c r="X22" s="221" t="s">
        <v>180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387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36">
        <v>14</v>
      </c>
      <c r="B23" s="237" t="s">
        <v>560</v>
      </c>
      <c r="C23" s="245" t="s">
        <v>561</v>
      </c>
      <c r="D23" s="238" t="s">
        <v>218</v>
      </c>
      <c r="E23" s="239">
        <v>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1"/>
      <c r="S23" s="241" t="s">
        <v>172</v>
      </c>
      <c r="T23" s="242" t="s">
        <v>163</v>
      </c>
      <c r="U23" s="221">
        <v>0</v>
      </c>
      <c r="V23" s="221">
        <f>ROUND(E23*U23,2)</f>
        <v>0</v>
      </c>
      <c r="W23" s="221"/>
      <c r="X23" s="221" t="s">
        <v>180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387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36">
        <v>15</v>
      </c>
      <c r="B24" s="237" t="s">
        <v>562</v>
      </c>
      <c r="C24" s="245" t="s">
        <v>563</v>
      </c>
      <c r="D24" s="238" t="s">
        <v>218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1"/>
      <c r="S24" s="241" t="s">
        <v>172</v>
      </c>
      <c r="T24" s="242" t="s">
        <v>163</v>
      </c>
      <c r="U24" s="221">
        <v>0</v>
      </c>
      <c r="V24" s="221">
        <f>ROUND(E24*U24,2)</f>
        <v>0</v>
      </c>
      <c r="W24" s="221"/>
      <c r="X24" s="221" t="s">
        <v>180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387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36">
        <v>16</v>
      </c>
      <c r="B25" s="237" t="s">
        <v>564</v>
      </c>
      <c r="C25" s="245" t="s">
        <v>565</v>
      </c>
      <c r="D25" s="238" t="s">
        <v>218</v>
      </c>
      <c r="E25" s="239">
        <v>1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/>
      <c r="S25" s="241" t="s">
        <v>172</v>
      </c>
      <c r="T25" s="242" t="s">
        <v>163</v>
      </c>
      <c r="U25" s="221">
        <v>0</v>
      </c>
      <c r="V25" s="221">
        <f>ROUND(E25*U25,2)</f>
        <v>0</v>
      </c>
      <c r="W25" s="221"/>
      <c r="X25" s="221" t="s">
        <v>180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387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36">
        <v>17</v>
      </c>
      <c r="B26" s="237" t="s">
        <v>566</v>
      </c>
      <c r="C26" s="245" t="s">
        <v>567</v>
      </c>
      <c r="D26" s="238" t="s">
        <v>218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1"/>
      <c r="S26" s="241" t="s">
        <v>172</v>
      </c>
      <c r="T26" s="242" t="s">
        <v>163</v>
      </c>
      <c r="U26" s="221">
        <v>0</v>
      </c>
      <c r="V26" s="221">
        <f>ROUND(E26*U26,2)</f>
        <v>0</v>
      </c>
      <c r="W26" s="221"/>
      <c r="X26" s="221" t="s">
        <v>180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387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36">
        <v>18</v>
      </c>
      <c r="B27" s="237" t="s">
        <v>568</v>
      </c>
      <c r="C27" s="245" t="s">
        <v>569</v>
      </c>
      <c r="D27" s="238" t="s">
        <v>218</v>
      </c>
      <c r="E27" s="239">
        <v>13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1"/>
      <c r="S27" s="241" t="s">
        <v>172</v>
      </c>
      <c r="T27" s="242" t="s">
        <v>163</v>
      </c>
      <c r="U27" s="221">
        <v>0</v>
      </c>
      <c r="V27" s="221">
        <f>ROUND(E27*U27,2)</f>
        <v>0</v>
      </c>
      <c r="W27" s="221"/>
      <c r="X27" s="221" t="s">
        <v>180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387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36">
        <v>19</v>
      </c>
      <c r="B28" s="237" t="s">
        <v>570</v>
      </c>
      <c r="C28" s="245" t="s">
        <v>571</v>
      </c>
      <c r="D28" s="238" t="s">
        <v>218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/>
      <c r="S28" s="241" t="s">
        <v>172</v>
      </c>
      <c r="T28" s="242" t="s">
        <v>163</v>
      </c>
      <c r="U28" s="221">
        <v>0</v>
      </c>
      <c r="V28" s="221">
        <f>ROUND(E28*U28,2)</f>
        <v>0</v>
      </c>
      <c r="W28" s="221"/>
      <c r="X28" s="221" t="s">
        <v>180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387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36">
        <v>20</v>
      </c>
      <c r="B29" s="237" t="s">
        <v>572</v>
      </c>
      <c r="C29" s="245" t="s">
        <v>573</v>
      </c>
      <c r="D29" s="238" t="s">
        <v>218</v>
      </c>
      <c r="E29" s="239">
        <v>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/>
      <c r="S29" s="241" t="s">
        <v>172</v>
      </c>
      <c r="T29" s="242" t="s">
        <v>163</v>
      </c>
      <c r="U29" s="221">
        <v>0</v>
      </c>
      <c r="V29" s="221">
        <f>ROUND(E29*U29,2)</f>
        <v>0</v>
      </c>
      <c r="W29" s="221"/>
      <c r="X29" s="221" t="s">
        <v>180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387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36">
        <v>21</v>
      </c>
      <c r="B30" s="237" t="s">
        <v>574</v>
      </c>
      <c r="C30" s="245" t="s">
        <v>575</v>
      </c>
      <c r="D30" s="238" t="s">
        <v>218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1"/>
      <c r="S30" s="241" t="s">
        <v>172</v>
      </c>
      <c r="T30" s="242" t="s">
        <v>163</v>
      </c>
      <c r="U30" s="221">
        <v>0</v>
      </c>
      <c r="V30" s="221">
        <f>ROUND(E30*U30,2)</f>
        <v>0</v>
      </c>
      <c r="W30" s="221"/>
      <c r="X30" s="221" t="s">
        <v>180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387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36">
        <v>22</v>
      </c>
      <c r="B31" s="237" t="s">
        <v>576</v>
      </c>
      <c r="C31" s="245" t="s">
        <v>563</v>
      </c>
      <c r="D31" s="238" t="s">
        <v>218</v>
      </c>
      <c r="E31" s="239">
        <v>3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1"/>
      <c r="S31" s="241" t="s">
        <v>172</v>
      </c>
      <c r="T31" s="242" t="s">
        <v>163</v>
      </c>
      <c r="U31" s="221">
        <v>0</v>
      </c>
      <c r="V31" s="221">
        <f>ROUND(E31*U31,2)</f>
        <v>0</v>
      </c>
      <c r="W31" s="221"/>
      <c r="X31" s="221" t="s">
        <v>180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387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36">
        <v>23</v>
      </c>
      <c r="B32" s="237" t="s">
        <v>577</v>
      </c>
      <c r="C32" s="245" t="s">
        <v>578</v>
      </c>
      <c r="D32" s="238" t="s">
        <v>218</v>
      </c>
      <c r="E32" s="239">
        <v>19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1"/>
      <c r="S32" s="241" t="s">
        <v>172</v>
      </c>
      <c r="T32" s="242" t="s">
        <v>163</v>
      </c>
      <c r="U32" s="221">
        <v>0</v>
      </c>
      <c r="V32" s="221">
        <f>ROUND(E32*U32,2)</f>
        <v>0</v>
      </c>
      <c r="W32" s="221"/>
      <c r="X32" s="221" t="s">
        <v>180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387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6">
        <v>24</v>
      </c>
      <c r="B33" s="237" t="s">
        <v>579</v>
      </c>
      <c r="C33" s="245" t="s">
        <v>580</v>
      </c>
      <c r="D33" s="238" t="s">
        <v>218</v>
      </c>
      <c r="E33" s="239">
        <v>6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1"/>
      <c r="S33" s="241" t="s">
        <v>172</v>
      </c>
      <c r="T33" s="242" t="s">
        <v>163</v>
      </c>
      <c r="U33" s="221">
        <v>0</v>
      </c>
      <c r="V33" s="221">
        <f>ROUND(E33*U33,2)</f>
        <v>0</v>
      </c>
      <c r="W33" s="221"/>
      <c r="X33" s="221" t="s">
        <v>180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387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36">
        <v>25</v>
      </c>
      <c r="B34" s="237" t="s">
        <v>581</v>
      </c>
      <c r="C34" s="245" t="s">
        <v>569</v>
      </c>
      <c r="D34" s="238" t="s">
        <v>218</v>
      </c>
      <c r="E34" s="239">
        <v>3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1"/>
      <c r="S34" s="241" t="s">
        <v>172</v>
      </c>
      <c r="T34" s="242" t="s">
        <v>163</v>
      </c>
      <c r="U34" s="221">
        <v>0</v>
      </c>
      <c r="V34" s="221">
        <f>ROUND(E34*U34,2)</f>
        <v>0</v>
      </c>
      <c r="W34" s="221"/>
      <c r="X34" s="221" t="s">
        <v>180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387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>
      <c r="A35" s="223" t="s">
        <v>157</v>
      </c>
      <c r="B35" s="224" t="s">
        <v>100</v>
      </c>
      <c r="C35" s="244" t="s">
        <v>101</v>
      </c>
      <c r="D35" s="225"/>
      <c r="E35" s="226"/>
      <c r="F35" s="227"/>
      <c r="G35" s="227">
        <f>SUMIF(AG36:AG104,"&lt;&gt;NOR",G36:G104)</f>
        <v>0</v>
      </c>
      <c r="H35" s="227"/>
      <c r="I35" s="227">
        <f>SUM(I36:I104)</f>
        <v>0</v>
      </c>
      <c r="J35" s="227"/>
      <c r="K35" s="227">
        <f>SUM(K36:K104)</f>
        <v>0</v>
      </c>
      <c r="L35" s="227"/>
      <c r="M35" s="227">
        <f>SUM(M36:M104)</f>
        <v>0</v>
      </c>
      <c r="N35" s="227"/>
      <c r="O35" s="227">
        <f>SUM(O36:O104)</f>
        <v>0</v>
      </c>
      <c r="P35" s="227"/>
      <c r="Q35" s="227">
        <f>SUM(Q36:Q104)</f>
        <v>0</v>
      </c>
      <c r="R35" s="227"/>
      <c r="S35" s="227"/>
      <c r="T35" s="228"/>
      <c r="U35" s="222"/>
      <c r="V35" s="222">
        <f>SUM(V36:V104)</f>
        <v>0</v>
      </c>
      <c r="W35" s="222"/>
      <c r="X35" s="222"/>
      <c r="AG35" t="s">
        <v>158</v>
      </c>
    </row>
    <row r="36" spans="1:60" ht="33.75" outlineLevel="1">
      <c r="A36" s="229">
        <v>26</v>
      </c>
      <c r="B36" s="230" t="s">
        <v>582</v>
      </c>
      <c r="C36" s="246" t="s">
        <v>583</v>
      </c>
      <c r="D36" s="231" t="s">
        <v>218</v>
      </c>
      <c r="E36" s="232">
        <v>1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/>
      <c r="S36" s="234" t="s">
        <v>172</v>
      </c>
      <c r="T36" s="235" t="s">
        <v>163</v>
      </c>
      <c r="U36" s="221">
        <v>0</v>
      </c>
      <c r="V36" s="221">
        <f>ROUND(E36*U36,2)</f>
        <v>0</v>
      </c>
      <c r="W36" s="221"/>
      <c r="X36" s="221" t="s">
        <v>180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584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45" outlineLevel="1">
      <c r="A37" s="219"/>
      <c r="B37" s="220"/>
      <c r="C37" s="257" t="s">
        <v>585</v>
      </c>
      <c r="D37" s="256"/>
      <c r="E37" s="256"/>
      <c r="F37" s="256"/>
      <c r="G37" s="256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586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55" t="str">
        <f>C37</f>
        <v>min.průtokové množství topné vody 0kg/h, nerezový materiál výměníku přicházející do styku s topnou vodou max.hmotnost (bez vody a opláštění) 2x490kg, min.	účinnost kotle při 80/60°C, plný výkon 98,5% (vztaženo k účinnosti), NOx emisní třída (dle EN 15502) min. 6, objem vody v kotli max. 2x276l, (230V, 50Hz, 302W), ekvitermní kaskádová regulace (řízení kotlů-klapek před kotli, 3x směšovaný okruh, 1x okruh ohřevu TV), spalinová kaskáda d250mm</v>
      </c>
      <c r="BB37" s="212"/>
      <c r="BC37" s="212"/>
      <c r="BD37" s="212"/>
      <c r="BE37" s="212"/>
      <c r="BF37" s="212"/>
      <c r="BG37" s="212"/>
      <c r="BH37" s="212"/>
    </row>
    <row r="38" spans="1:60" outlineLevel="1">
      <c r="A38" s="236">
        <v>27</v>
      </c>
      <c r="B38" s="237" t="s">
        <v>587</v>
      </c>
      <c r="C38" s="245" t="s">
        <v>588</v>
      </c>
      <c r="D38" s="238" t="s">
        <v>218</v>
      </c>
      <c r="E38" s="239">
        <v>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1"/>
      <c r="S38" s="241" t="s">
        <v>172</v>
      </c>
      <c r="T38" s="242" t="s">
        <v>163</v>
      </c>
      <c r="U38" s="221">
        <v>0</v>
      </c>
      <c r="V38" s="221">
        <f>ROUND(E38*U38,2)</f>
        <v>0</v>
      </c>
      <c r="W38" s="221"/>
      <c r="X38" s="221" t="s">
        <v>180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584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36">
        <v>28</v>
      </c>
      <c r="B39" s="237" t="s">
        <v>589</v>
      </c>
      <c r="C39" s="245" t="s">
        <v>590</v>
      </c>
      <c r="D39" s="238" t="s">
        <v>218</v>
      </c>
      <c r="E39" s="239">
        <v>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1"/>
      <c r="S39" s="241" t="s">
        <v>172</v>
      </c>
      <c r="T39" s="242" t="s">
        <v>163</v>
      </c>
      <c r="U39" s="221">
        <v>0</v>
      </c>
      <c r="V39" s="221">
        <f>ROUND(E39*U39,2)</f>
        <v>0</v>
      </c>
      <c r="W39" s="221"/>
      <c r="X39" s="221" t="s">
        <v>180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584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36">
        <v>29</v>
      </c>
      <c r="B40" s="237" t="s">
        <v>591</v>
      </c>
      <c r="C40" s="245" t="s">
        <v>592</v>
      </c>
      <c r="D40" s="238" t="s">
        <v>218</v>
      </c>
      <c r="E40" s="239">
        <v>2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1"/>
      <c r="S40" s="241" t="s">
        <v>172</v>
      </c>
      <c r="T40" s="242" t="s">
        <v>163</v>
      </c>
      <c r="U40" s="221">
        <v>0</v>
      </c>
      <c r="V40" s="221">
        <f>ROUND(E40*U40,2)</f>
        <v>0</v>
      </c>
      <c r="W40" s="221"/>
      <c r="X40" s="221" t="s">
        <v>180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584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36">
        <v>30</v>
      </c>
      <c r="B41" s="237" t="s">
        <v>593</v>
      </c>
      <c r="C41" s="245" t="s">
        <v>594</v>
      </c>
      <c r="D41" s="238" t="s">
        <v>218</v>
      </c>
      <c r="E41" s="239">
        <v>2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1"/>
      <c r="S41" s="241" t="s">
        <v>172</v>
      </c>
      <c r="T41" s="242" t="s">
        <v>163</v>
      </c>
      <c r="U41" s="221">
        <v>0</v>
      </c>
      <c r="V41" s="221">
        <f>ROUND(E41*U41,2)</f>
        <v>0</v>
      </c>
      <c r="W41" s="221"/>
      <c r="X41" s="221" t="s">
        <v>180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584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36">
        <v>31</v>
      </c>
      <c r="B42" s="237" t="s">
        <v>595</v>
      </c>
      <c r="C42" s="245" t="s">
        <v>596</v>
      </c>
      <c r="D42" s="238" t="s">
        <v>555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1"/>
      <c r="S42" s="241" t="s">
        <v>172</v>
      </c>
      <c r="T42" s="242" t="s">
        <v>163</v>
      </c>
      <c r="U42" s="221">
        <v>0</v>
      </c>
      <c r="V42" s="221">
        <f>ROUND(E42*U42,2)</f>
        <v>0</v>
      </c>
      <c r="W42" s="221"/>
      <c r="X42" s="221" t="s">
        <v>180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584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36">
        <v>32</v>
      </c>
      <c r="B43" s="237" t="s">
        <v>597</v>
      </c>
      <c r="C43" s="245" t="s">
        <v>598</v>
      </c>
      <c r="D43" s="238" t="s">
        <v>218</v>
      </c>
      <c r="E43" s="239">
        <v>2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1"/>
      <c r="S43" s="241" t="s">
        <v>172</v>
      </c>
      <c r="T43" s="242" t="s">
        <v>163</v>
      </c>
      <c r="U43" s="221">
        <v>0</v>
      </c>
      <c r="V43" s="221">
        <f>ROUND(E43*U43,2)</f>
        <v>0</v>
      </c>
      <c r="W43" s="221"/>
      <c r="X43" s="221" t="s">
        <v>180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584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36">
        <v>33</v>
      </c>
      <c r="B44" s="237" t="s">
        <v>599</v>
      </c>
      <c r="C44" s="245" t="s">
        <v>600</v>
      </c>
      <c r="D44" s="238" t="s">
        <v>218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/>
      <c r="S44" s="241" t="s">
        <v>172</v>
      </c>
      <c r="T44" s="242" t="s">
        <v>163</v>
      </c>
      <c r="U44" s="221">
        <v>0</v>
      </c>
      <c r="V44" s="221">
        <f>ROUND(E44*U44,2)</f>
        <v>0</v>
      </c>
      <c r="W44" s="221"/>
      <c r="X44" s="221" t="s">
        <v>180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387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>
      <c r="A45" s="236">
        <v>34</v>
      </c>
      <c r="B45" s="237" t="s">
        <v>601</v>
      </c>
      <c r="C45" s="245" t="s">
        <v>602</v>
      </c>
      <c r="D45" s="238" t="s">
        <v>218</v>
      </c>
      <c r="E45" s="239">
        <v>1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/>
      <c r="S45" s="241" t="s">
        <v>172</v>
      </c>
      <c r="T45" s="242" t="s">
        <v>163</v>
      </c>
      <c r="U45" s="221">
        <v>0</v>
      </c>
      <c r="V45" s="221">
        <f>ROUND(E45*U45,2)</f>
        <v>0</v>
      </c>
      <c r="W45" s="221"/>
      <c r="X45" s="221" t="s">
        <v>180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387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36">
        <v>35</v>
      </c>
      <c r="B46" s="237" t="s">
        <v>603</v>
      </c>
      <c r="C46" s="245" t="s">
        <v>604</v>
      </c>
      <c r="D46" s="238" t="s">
        <v>218</v>
      </c>
      <c r="E46" s="239">
        <v>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1"/>
      <c r="S46" s="241" t="s">
        <v>172</v>
      </c>
      <c r="T46" s="242" t="s">
        <v>163</v>
      </c>
      <c r="U46" s="221">
        <v>0</v>
      </c>
      <c r="V46" s="221">
        <f>ROUND(E46*U46,2)</f>
        <v>0</v>
      </c>
      <c r="W46" s="221"/>
      <c r="X46" s="221" t="s">
        <v>180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387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36">
        <v>36</v>
      </c>
      <c r="B47" s="237" t="s">
        <v>605</v>
      </c>
      <c r="C47" s="245" t="s">
        <v>606</v>
      </c>
      <c r="D47" s="238" t="s">
        <v>218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1"/>
      <c r="S47" s="241" t="s">
        <v>172</v>
      </c>
      <c r="T47" s="242" t="s">
        <v>163</v>
      </c>
      <c r="U47" s="221">
        <v>0</v>
      </c>
      <c r="V47" s="221">
        <f>ROUND(E47*U47,2)</f>
        <v>0</v>
      </c>
      <c r="W47" s="221"/>
      <c r="X47" s="221" t="s">
        <v>180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387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36">
        <v>37</v>
      </c>
      <c r="B48" s="237" t="s">
        <v>607</v>
      </c>
      <c r="C48" s="245" t="s">
        <v>608</v>
      </c>
      <c r="D48" s="238" t="s">
        <v>218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1"/>
      <c r="S48" s="241" t="s">
        <v>172</v>
      </c>
      <c r="T48" s="242" t="s">
        <v>163</v>
      </c>
      <c r="U48" s="221">
        <v>0</v>
      </c>
      <c r="V48" s="221">
        <f>ROUND(E48*U48,2)</f>
        <v>0</v>
      </c>
      <c r="W48" s="221"/>
      <c r="X48" s="221" t="s">
        <v>180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387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36">
        <v>38</v>
      </c>
      <c r="B49" s="237" t="s">
        <v>609</v>
      </c>
      <c r="C49" s="245" t="s">
        <v>610</v>
      </c>
      <c r="D49" s="238" t="s">
        <v>218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1"/>
      <c r="S49" s="241" t="s">
        <v>172</v>
      </c>
      <c r="T49" s="242" t="s">
        <v>163</v>
      </c>
      <c r="U49" s="221">
        <v>0</v>
      </c>
      <c r="V49" s="221">
        <f>ROUND(E49*U49,2)</f>
        <v>0</v>
      </c>
      <c r="W49" s="221"/>
      <c r="X49" s="221" t="s">
        <v>180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387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36">
        <v>39</v>
      </c>
      <c r="B50" s="237" t="s">
        <v>611</v>
      </c>
      <c r="C50" s="245" t="s">
        <v>612</v>
      </c>
      <c r="D50" s="238" t="s">
        <v>218</v>
      </c>
      <c r="E50" s="239">
        <v>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1"/>
      <c r="S50" s="241" t="s">
        <v>172</v>
      </c>
      <c r="T50" s="242" t="s">
        <v>163</v>
      </c>
      <c r="U50" s="221">
        <v>0</v>
      </c>
      <c r="V50" s="221">
        <f>ROUND(E50*U50,2)</f>
        <v>0</v>
      </c>
      <c r="W50" s="221"/>
      <c r="X50" s="221" t="s">
        <v>180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387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36">
        <v>40</v>
      </c>
      <c r="B51" s="237" t="s">
        <v>613</v>
      </c>
      <c r="C51" s="245" t="s">
        <v>614</v>
      </c>
      <c r="D51" s="238" t="s">
        <v>218</v>
      </c>
      <c r="E51" s="239">
        <v>2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/>
      <c r="S51" s="241" t="s">
        <v>172</v>
      </c>
      <c r="T51" s="242" t="s">
        <v>163</v>
      </c>
      <c r="U51" s="221">
        <v>0</v>
      </c>
      <c r="V51" s="221">
        <f>ROUND(E51*U51,2)</f>
        <v>0</v>
      </c>
      <c r="W51" s="221"/>
      <c r="X51" s="221" t="s">
        <v>180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387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36">
        <v>41</v>
      </c>
      <c r="B52" s="237" t="s">
        <v>615</v>
      </c>
      <c r="C52" s="245" t="s">
        <v>616</v>
      </c>
      <c r="D52" s="238" t="s">
        <v>218</v>
      </c>
      <c r="E52" s="239">
        <v>1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172</v>
      </c>
      <c r="T52" s="242" t="s">
        <v>163</v>
      </c>
      <c r="U52" s="221">
        <v>0</v>
      </c>
      <c r="V52" s="221">
        <f>ROUND(E52*U52,2)</f>
        <v>0</v>
      </c>
      <c r="W52" s="221"/>
      <c r="X52" s="221" t="s">
        <v>180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387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36">
        <v>42</v>
      </c>
      <c r="B53" s="237" t="s">
        <v>617</v>
      </c>
      <c r="C53" s="245" t="s">
        <v>618</v>
      </c>
      <c r="D53" s="238" t="s">
        <v>218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172</v>
      </c>
      <c r="T53" s="242" t="s">
        <v>163</v>
      </c>
      <c r="U53" s="221">
        <v>0</v>
      </c>
      <c r="V53" s="221">
        <f>ROUND(E53*U53,2)</f>
        <v>0</v>
      </c>
      <c r="W53" s="221"/>
      <c r="X53" s="221" t="s">
        <v>180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387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36">
        <v>43</v>
      </c>
      <c r="B54" s="237" t="s">
        <v>619</v>
      </c>
      <c r="C54" s="245" t="s">
        <v>620</v>
      </c>
      <c r="D54" s="238" t="s">
        <v>218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/>
      <c r="S54" s="241" t="s">
        <v>172</v>
      </c>
      <c r="T54" s="242" t="s">
        <v>163</v>
      </c>
      <c r="U54" s="221">
        <v>0</v>
      </c>
      <c r="V54" s="221">
        <f>ROUND(E54*U54,2)</f>
        <v>0</v>
      </c>
      <c r="W54" s="221"/>
      <c r="X54" s="221" t="s">
        <v>180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387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>
      <c r="A55" s="236">
        <v>44</v>
      </c>
      <c r="B55" s="237" t="s">
        <v>621</v>
      </c>
      <c r="C55" s="245" t="s">
        <v>622</v>
      </c>
      <c r="D55" s="238" t="s">
        <v>218</v>
      </c>
      <c r="E55" s="239">
        <v>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1"/>
      <c r="S55" s="241" t="s">
        <v>172</v>
      </c>
      <c r="T55" s="242" t="s">
        <v>163</v>
      </c>
      <c r="U55" s="221">
        <v>0</v>
      </c>
      <c r="V55" s="221">
        <f>ROUND(E55*U55,2)</f>
        <v>0</v>
      </c>
      <c r="W55" s="221"/>
      <c r="X55" s="221" t="s">
        <v>180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387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>
      <c r="A56" s="236">
        <v>45</v>
      </c>
      <c r="B56" s="237" t="s">
        <v>623</v>
      </c>
      <c r="C56" s="245" t="s">
        <v>624</v>
      </c>
      <c r="D56" s="238" t="s">
        <v>218</v>
      </c>
      <c r="E56" s="239">
        <v>1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1"/>
      <c r="S56" s="241" t="s">
        <v>172</v>
      </c>
      <c r="T56" s="242" t="s">
        <v>163</v>
      </c>
      <c r="U56" s="221">
        <v>0</v>
      </c>
      <c r="V56" s="221">
        <f>ROUND(E56*U56,2)</f>
        <v>0</v>
      </c>
      <c r="W56" s="221"/>
      <c r="X56" s="221" t="s">
        <v>180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387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36">
        <v>46</v>
      </c>
      <c r="B57" s="237" t="s">
        <v>625</v>
      </c>
      <c r="C57" s="245" t="s">
        <v>397</v>
      </c>
      <c r="D57" s="238" t="s">
        <v>218</v>
      </c>
      <c r="E57" s="239">
        <v>3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/>
      <c r="S57" s="241" t="s">
        <v>172</v>
      </c>
      <c r="T57" s="242" t="s">
        <v>163</v>
      </c>
      <c r="U57" s="221">
        <v>0</v>
      </c>
      <c r="V57" s="221">
        <f>ROUND(E57*U57,2)</f>
        <v>0</v>
      </c>
      <c r="W57" s="221"/>
      <c r="X57" s="221" t="s">
        <v>180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387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36">
        <v>47</v>
      </c>
      <c r="B58" s="237" t="s">
        <v>626</v>
      </c>
      <c r="C58" s="245" t="s">
        <v>627</v>
      </c>
      <c r="D58" s="238" t="s">
        <v>218</v>
      </c>
      <c r="E58" s="239">
        <v>3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1"/>
      <c r="S58" s="241" t="s">
        <v>172</v>
      </c>
      <c r="T58" s="242" t="s">
        <v>163</v>
      </c>
      <c r="U58" s="221">
        <v>0</v>
      </c>
      <c r="V58" s="221">
        <f>ROUND(E58*U58,2)</f>
        <v>0</v>
      </c>
      <c r="W58" s="221"/>
      <c r="X58" s="221" t="s">
        <v>180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387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36">
        <v>48</v>
      </c>
      <c r="B59" s="237" t="s">
        <v>628</v>
      </c>
      <c r="C59" s="245" t="s">
        <v>399</v>
      </c>
      <c r="D59" s="238" t="s">
        <v>218</v>
      </c>
      <c r="E59" s="239">
        <v>2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1"/>
      <c r="S59" s="241" t="s">
        <v>172</v>
      </c>
      <c r="T59" s="242" t="s">
        <v>163</v>
      </c>
      <c r="U59" s="221">
        <v>0</v>
      </c>
      <c r="V59" s="221">
        <f>ROUND(E59*U59,2)</f>
        <v>0</v>
      </c>
      <c r="W59" s="221"/>
      <c r="X59" s="221" t="s">
        <v>180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387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36">
        <v>49</v>
      </c>
      <c r="B60" s="237" t="s">
        <v>629</v>
      </c>
      <c r="C60" s="245" t="s">
        <v>401</v>
      </c>
      <c r="D60" s="238" t="s">
        <v>218</v>
      </c>
      <c r="E60" s="239">
        <v>3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1"/>
      <c r="S60" s="241" t="s">
        <v>172</v>
      </c>
      <c r="T60" s="242" t="s">
        <v>163</v>
      </c>
      <c r="U60" s="221">
        <v>0</v>
      </c>
      <c r="V60" s="221">
        <f>ROUND(E60*U60,2)</f>
        <v>0</v>
      </c>
      <c r="W60" s="221"/>
      <c r="X60" s="221" t="s">
        <v>180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387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36">
        <v>50</v>
      </c>
      <c r="B61" s="237" t="s">
        <v>630</v>
      </c>
      <c r="C61" s="245" t="s">
        <v>631</v>
      </c>
      <c r="D61" s="238" t="s">
        <v>218</v>
      </c>
      <c r="E61" s="239">
        <v>1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1"/>
      <c r="S61" s="241" t="s">
        <v>172</v>
      </c>
      <c r="T61" s="242" t="s">
        <v>163</v>
      </c>
      <c r="U61" s="221">
        <v>0</v>
      </c>
      <c r="V61" s="221">
        <f>ROUND(E61*U61,2)</f>
        <v>0</v>
      </c>
      <c r="W61" s="221"/>
      <c r="X61" s="221" t="s">
        <v>180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387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36">
        <v>51</v>
      </c>
      <c r="B62" s="237" t="s">
        <v>632</v>
      </c>
      <c r="C62" s="245" t="s">
        <v>633</v>
      </c>
      <c r="D62" s="238" t="s">
        <v>218</v>
      </c>
      <c r="E62" s="239">
        <v>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1"/>
      <c r="S62" s="241" t="s">
        <v>172</v>
      </c>
      <c r="T62" s="242" t="s">
        <v>163</v>
      </c>
      <c r="U62" s="221">
        <v>0</v>
      </c>
      <c r="V62" s="221">
        <f>ROUND(E62*U62,2)</f>
        <v>0</v>
      </c>
      <c r="W62" s="221"/>
      <c r="X62" s="221" t="s">
        <v>180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387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36">
        <v>52</v>
      </c>
      <c r="B63" s="237" t="s">
        <v>634</v>
      </c>
      <c r="C63" s="245" t="s">
        <v>635</v>
      </c>
      <c r="D63" s="238" t="s">
        <v>218</v>
      </c>
      <c r="E63" s="239">
        <v>1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1"/>
      <c r="S63" s="241" t="s">
        <v>172</v>
      </c>
      <c r="T63" s="242" t="s">
        <v>163</v>
      </c>
      <c r="U63" s="221">
        <v>0</v>
      </c>
      <c r="V63" s="221">
        <f>ROUND(E63*U63,2)</f>
        <v>0</v>
      </c>
      <c r="W63" s="221"/>
      <c r="X63" s="221" t="s">
        <v>180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387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36">
        <v>53</v>
      </c>
      <c r="B64" s="237" t="s">
        <v>636</v>
      </c>
      <c r="C64" s="245" t="s">
        <v>637</v>
      </c>
      <c r="D64" s="238" t="s">
        <v>218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1"/>
      <c r="S64" s="241" t="s">
        <v>172</v>
      </c>
      <c r="T64" s="242" t="s">
        <v>163</v>
      </c>
      <c r="U64" s="221">
        <v>0</v>
      </c>
      <c r="V64" s="221">
        <f>ROUND(E64*U64,2)</f>
        <v>0</v>
      </c>
      <c r="W64" s="221"/>
      <c r="X64" s="221" t="s">
        <v>180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387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36">
        <v>54</v>
      </c>
      <c r="B65" s="237" t="s">
        <v>638</v>
      </c>
      <c r="C65" s="245" t="s">
        <v>639</v>
      </c>
      <c r="D65" s="238" t="s">
        <v>218</v>
      </c>
      <c r="E65" s="239">
        <v>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1"/>
      <c r="S65" s="241" t="s">
        <v>172</v>
      </c>
      <c r="T65" s="242" t="s">
        <v>163</v>
      </c>
      <c r="U65" s="221">
        <v>0</v>
      </c>
      <c r="V65" s="221">
        <f>ROUND(E65*U65,2)</f>
        <v>0</v>
      </c>
      <c r="W65" s="221"/>
      <c r="X65" s="221" t="s">
        <v>180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387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36">
        <v>55</v>
      </c>
      <c r="B66" s="237" t="s">
        <v>640</v>
      </c>
      <c r="C66" s="245" t="s">
        <v>641</v>
      </c>
      <c r="D66" s="238" t="s">
        <v>218</v>
      </c>
      <c r="E66" s="239">
        <v>1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1"/>
      <c r="S66" s="241" t="s">
        <v>172</v>
      </c>
      <c r="T66" s="242" t="s">
        <v>163</v>
      </c>
      <c r="U66" s="221">
        <v>0</v>
      </c>
      <c r="V66" s="221">
        <f>ROUND(E66*U66,2)</f>
        <v>0</v>
      </c>
      <c r="W66" s="221"/>
      <c r="X66" s="221" t="s">
        <v>180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387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36">
        <v>56</v>
      </c>
      <c r="B67" s="237" t="s">
        <v>642</v>
      </c>
      <c r="C67" s="245" t="s">
        <v>643</v>
      </c>
      <c r="D67" s="238" t="s">
        <v>218</v>
      </c>
      <c r="E67" s="239">
        <v>1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1"/>
      <c r="S67" s="241" t="s">
        <v>172</v>
      </c>
      <c r="T67" s="242" t="s">
        <v>163</v>
      </c>
      <c r="U67" s="221">
        <v>0</v>
      </c>
      <c r="V67" s="221">
        <f>ROUND(E67*U67,2)</f>
        <v>0</v>
      </c>
      <c r="W67" s="221"/>
      <c r="X67" s="221" t="s">
        <v>180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387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36">
        <v>57</v>
      </c>
      <c r="B68" s="237" t="s">
        <v>644</v>
      </c>
      <c r="C68" s="245" t="s">
        <v>645</v>
      </c>
      <c r="D68" s="238" t="s">
        <v>218</v>
      </c>
      <c r="E68" s="239">
        <v>1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1"/>
      <c r="S68" s="241" t="s">
        <v>172</v>
      </c>
      <c r="T68" s="242" t="s">
        <v>163</v>
      </c>
      <c r="U68" s="221">
        <v>0</v>
      </c>
      <c r="V68" s="221">
        <f>ROUND(E68*U68,2)</f>
        <v>0</v>
      </c>
      <c r="W68" s="221"/>
      <c r="X68" s="221" t="s">
        <v>180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387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36">
        <v>58</v>
      </c>
      <c r="B69" s="237" t="s">
        <v>646</v>
      </c>
      <c r="C69" s="245" t="s">
        <v>647</v>
      </c>
      <c r="D69" s="238" t="s">
        <v>218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1"/>
      <c r="S69" s="241" t="s">
        <v>172</v>
      </c>
      <c r="T69" s="242" t="s">
        <v>163</v>
      </c>
      <c r="U69" s="221">
        <v>0</v>
      </c>
      <c r="V69" s="221">
        <f>ROUND(E69*U69,2)</f>
        <v>0</v>
      </c>
      <c r="W69" s="221"/>
      <c r="X69" s="221" t="s">
        <v>180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387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36">
        <v>59</v>
      </c>
      <c r="B70" s="237" t="s">
        <v>648</v>
      </c>
      <c r="C70" s="245" t="s">
        <v>649</v>
      </c>
      <c r="D70" s="238" t="s">
        <v>218</v>
      </c>
      <c r="E70" s="239">
        <v>2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172</v>
      </c>
      <c r="T70" s="242" t="s">
        <v>163</v>
      </c>
      <c r="U70" s="221">
        <v>0</v>
      </c>
      <c r="V70" s="221">
        <f>ROUND(E70*U70,2)</f>
        <v>0</v>
      </c>
      <c r="W70" s="221"/>
      <c r="X70" s="221" t="s">
        <v>180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387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36">
        <v>60</v>
      </c>
      <c r="B71" s="237" t="s">
        <v>650</v>
      </c>
      <c r="C71" s="245" t="s">
        <v>651</v>
      </c>
      <c r="D71" s="238" t="s">
        <v>218</v>
      </c>
      <c r="E71" s="239">
        <v>2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1"/>
      <c r="S71" s="241" t="s">
        <v>172</v>
      </c>
      <c r="T71" s="242" t="s">
        <v>163</v>
      </c>
      <c r="U71" s="221">
        <v>0</v>
      </c>
      <c r="V71" s="221">
        <f>ROUND(E71*U71,2)</f>
        <v>0</v>
      </c>
      <c r="W71" s="221"/>
      <c r="X71" s="221" t="s">
        <v>180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387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36">
        <v>61</v>
      </c>
      <c r="B72" s="237" t="s">
        <v>652</v>
      </c>
      <c r="C72" s="245" t="s">
        <v>653</v>
      </c>
      <c r="D72" s="238" t="s">
        <v>218</v>
      </c>
      <c r="E72" s="239">
        <v>2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1"/>
      <c r="S72" s="241" t="s">
        <v>172</v>
      </c>
      <c r="T72" s="242" t="s">
        <v>163</v>
      </c>
      <c r="U72" s="221">
        <v>0</v>
      </c>
      <c r="V72" s="221">
        <f>ROUND(E72*U72,2)</f>
        <v>0</v>
      </c>
      <c r="W72" s="221"/>
      <c r="X72" s="221" t="s">
        <v>180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387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36">
        <v>62</v>
      </c>
      <c r="B73" s="237" t="s">
        <v>654</v>
      </c>
      <c r="C73" s="245" t="s">
        <v>655</v>
      </c>
      <c r="D73" s="238" t="s">
        <v>218</v>
      </c>
      <c r="E73" s="239">
        <v>1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1"/>
      <c r="S73" s="241" t="s">
        <v>172</v>
      </c>
      <c r="T73" s="242" t="s">
        <v>163</v>
      </c>
      <c r="U73" s="221">
        <v>0</v>
      </c>
      <c r="V73" s="221">
        <f>ROUND(E73*U73,2)</f>
        <v>0</v>
      </c>
      <c r="W73" s="221"/>
      <c r="X73" s="221" t="s">
        <v>180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387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36">
        <v>63</v>
      </c>
      <c r="B74" s="237" t="s">
        <v>656</v>
      </c>
      <c r="C74" s="245" t="s">
        <v>657</v>
      </c>
      <c r="D74" s="238" t="s">
        <v>218</v>
      </c>
      <c r="E74" s="239">
        <v>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1"/>
      <c r="S74" s="241" t="s">
        <v>172</v>
      </c>
      <c r="T74" s="242" t="s">
        <v>163</v>
      </c>
      <c r="U74" s="221">
        <v>0</v>
      </c>
      <c r="V74" s="221">
        <f>ROUND(E74*U74,2)</f>
        <v>0</v>
      </c>
      <c r="W74" s="221"/>
      <c r="X74" s="221" t="s">
        <v>180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387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36">
        <v>64</v>
      </c>
      <c r="B75" s="237" t="s">
        <v>658</v>
      </c>
      <c r="C75" s="245" t="s">
        <v>659</v>
      </c>
      <c r="D75" s="238" t="s">
        <v>218</v>
      </c>
      <c r="E75" s="239">
        <v>2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1"/>
      <c r="S75" s="241" t="s">
        <v>172</v>
      </c>
      <c r="T75" s="242" t="s">
        <v>163</v>
      </c>
      <c r="U75" s="221">
        <v>0</v>
      </c>
      <c r="V75" s="221">
        <f>ROUND(E75*U75,2)</f>
        <v>0</v>
      </c>
      <c r="W75" s="221"/>
      <c r="X75" s="221" t="s">
        <v>180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387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36">
        <v>65</v>
      </c>
      <c r="B76" s="237" t="s">
        <v>660</v>
      </c>
      <c r="C76" s="245" t="s">
        <v>661</v>
      </c>
      <c r="D76" s="238" t="s">
        <v>218</v>
      </c>
      <c r="E76" s="239">
        <v>2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1"/>
      <c r="S76" s="241" t="s">
        <v>172</v>
      </c>
      <c r="T76" s="242" t="s">
        <v>163</v>
      </c>
      <c r="U76" s="221">
        <v>0</v>
      </c>
      <c r="V76" s="221">
        <f>ROUND(E76*U76,2)</f>
        <v>0</v>
      </c>
      <c r="W76" s="221"/>
      <c r="X76" s="221" t="s">
        <v>180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387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36">
        <v>66</v>
      </c>
      <c r="B77" s="237" t="s">
        <v>662</v>
      </c>
      <c r="C77" s="245" t="s">
        <v>663</v>
      </c>
      <c r="D77" s="238" t="s">
        <v>218</v>
      </c>
      <c r="E77" s="239">
        <v>1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41">
        <v>0</v>
      </c>
      <c r="O77" s="241">
        <f>ROUND(E77*N77,2)</f>
        <v>0</v>
      </c>
      <c r="P77" s="241">
        <v>0</v>
      </c>
      <c r="Q77" s="241">
        <f>ROUND(E77*P77,2)</f>
        <v>0</v>
      </c>
      <c r="R77" s="241"/>
      <c r="S77" s="241" t="s">
        <v>172</v>
      </c>
      <c r="T77" s="242" t="s">
        <v>163</v>
      </c>
      <c r="U77" s="221">
        <v>0</v>
      </c>
      <c r="V77" s="221">
        <f>ROUND(E77*U77,2)</f>
        <v>0</v>
      </c>
      <c r="W77" s="221"/>
      <c r="X77" s="221" t="s">
        <v>180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387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36">
        <v>67</v>
      </c>
      <c r="B78" s="237" t="s">
        <v>664</v>
      </c>
      <c r="C78" s="245" t="s">
        <v>665</v>
      </c>
      <c r="D78" s="238" t="s">
        <v>218</v>
      </c>
      <c r="E78" s="239">
        <v>20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1"/>
      <c r="S78" s="241" t="s">
        <v>172</v>
      </c>
      <c r="T78" s="242" t="s">
        <v>163</v>
      </c>
      <c r="U78" s="221">
        <v>0</v>
      </c>
      <c r="V78" s="221">
        <f>ROUND(E78*U78,2)</f>
        <v>0</v>
      </c>
      <c r="W78" s="221"/>
      <c r="X78" s="221" t="s">
        <v>180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387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36">
        <v>68</v>
      </c>
      <c r="B79" s="237" t="s">
        <v>666</v>
      </c>
      <c r="C79" s="245" t="s">
        <v>667</v>
      </c>
      <c r="D79" s="238" t="s">
        <v>218</v>
      </c>
      <c r="E79" s="239">
        <v>12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1"/>
      <c r="S79" s="241" t="s">
        <v>172</v>
      </c>
      <c r="T79" s="242" t="s">
        <v>163</v>
      </c>
      <c r="U79" s="221">
        <v>0</v>
      </c>
      <c r="V79" s="221">
        <f>ROUND(E79*U79,2)</f>
        <v>0</v>
      </c>
      <c r="W79" s="221"/>
      <c r="X79" s="221" t="s">
        <v>180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387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36">
        <v>69</v>
      </c>
      <c r="B80" s="237" t="s">
        <v>668</v>
      </c>
      <c r="C80" s="245" t="s">
        <v>669</v>
      </c>
      <c r="D80" s="238" t="s">
        <v>218</v>
      </c>
      <c r="E80" s="239">
        <v>2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1"/>
      <c r="S80" s="241" t="s">
        <v>172</v>
      </c>
      <c r="T80" s="242" t="s">
        <v>163</v>
      </c>
      <c r="U80" s="221">
        <v>0</v>
      </c>
      <c r="V80" s="221">
        <f>ROUND(E80*U80,2)</f>
        <v>0</v>
      </c>
      <c r="W80" s="221"/>
      <c r="X80" s="221" t="s">
        <v>180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387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36">
        <v>70</v>
      </c>
      <c r="B81" s="237" t="s">
        <v>670</v>
      </c>
      <c r="C81" s="245" t="s">
        <v>671</v>
      </c>
      <c r="D81" s="238" t="s">
        <v>242</v>
      </c>
      <c r="E81" s="239">
        <v>10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1"/>
      <c r="S81" s="241" t="s">
        <v>172</v>
      </c>
      <c r="T81" s="242" t="s">
        <v>163</v>
      </c>
      <c r="U81" s="221">
        <v>0</v>
      </c>
      <c r="V81" s="221">
        <f>ROUND(E81*U81,2)</f>
        <v>0</v>
      </c>
      <c r="W81" s="221"/>
      <c r="X81" s="221" t="s">
        <v>180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387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36">
        <v>71</v>
      </c>
      <c r="B82" s="237" t="s">
        <v>672</v>
      </c>
      <c r="C82" s="245" t="s">
        <v>673</v>
      </c>
      <c r="D82" s="238" t="s">
        <v>242</v>
      </c>
      <c r="E82" s="239">
        <v>5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1"/>
      <c r="S82" s="241" t="s">
        <v>172</v>
      </c>
      <c r="T82" s="242" t="s">
        <v>163</v>
      </c>
      <c r="U82" s="221">
        <v>0</v>
      </c>
      <c r="V82" s="221">
        <f>ROUND(E82*U82,2)</f>
        <v>0</v>
      </c>
      <c r="W82" s="221"/>
      <c r="X82" s="221" t="s">
        <v>180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387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36">
        <v>72</v>
      </c>
      <c r="B83" s="237" t="s">
        <v>674</v>
      </c>
      <c r="C83" s="245" t="s">
        <v>675</v>
      </c>
      <c r="D83" s="238" t="s">
        <v>242</v>
      </c>
      <c r="E83" s="239">
        <v>15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1"/>
      <c r="S83" s="241" t="s">
        <v>172</v>
      </c>
      <c r="T83" s="242" t="s">
        <v>163</v>
      </c>
      <c r="U83" s="221">
        <v>0</v>
      </c>
      <c r="V83" s="221">
        <f>ROUND(E83*U83,2)</f>
        <v>0</v>
      </c>
      <c r="W83" s="221"/>
      <c r="X83" s="221" t="s">
        <v>180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387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36">
        <v>73</v>
      </c>
      <c r="B84" s="237" t="s">
        <v>676</v>
      </c>
      <c r="C84" s="245" t="s">
        <v>677</v>
      </c>
      <c r="D84" s="238" t="s">
        <v>242</v>
      </c>
      <c r="E84" s="239">
        <v>24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41">
        <v>0</v>
      </c>
      <c r="O84" s="241">
        <f>ROUND(E84*N84,2)</f>
        <v>0</v>
      </c>
      <c r="P84" s="241">
        <v>0</v>
      </c>
      <c r="Q84" s="241">
        <f>ROUND(E84*P84,2)</f>
        <v>0</v>
      </c>
      <c r="R84" s="241"/>
      <c r="S84" s="241" t="s">
        <v>172</v>
      </c>
      <c r="T84" s="242" t="s">
        <v>163</v>
      </c>
      <c r="U84" s="221">
        <v>0</v>
      </c>
      <c r="V84" s="221">
        <f>ROUND(E84*U84,2)</f>
        <v>0</v>
      </c>
      <c r="W84" s="221"/>
      <c r="X84" s="221" t="s">
        <v>180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387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36">
        <v>74</v>
      </c>
      <c r="B85" s="237" t="s">
        <v>678</v>
      </c>
      <c r="C85" s="245" t="s">
        <v>679</v>
      </c>
      <c r="D85" s="238" t="s">
        <v>242</v>
      </c>
      <c r="E85" s="239">
        <v>10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1"/>
      <c r="S85" s="241" t="s">
        <v>172</v>
      </c>
      <c r="T85" s="242" t="s">
        <v>163</v>
      </c>
      <c r="U85" s="221">
        <v>0</v>
      </c>
      <c r="V85" s="221">
        <f>ROUND(E85*U85,2)</f>
        <v>0</v>
      </c>
      <c r="W85" s="221"/>
      <c r="X85" s="221" t="s">
        <v>180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387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36">
        <v>75</v>
      </c>
      <c r="B86" s="237" t="s">
        <v>680</v>
      </c>
      <c r="C86" s="245" t="s">
        <v>681</v>
      </c>
      <c r="D86" s="238" t="s">
        <v>242</v>
      </c>
      <c r="E86" s="239">
        <v>50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1"/>
      <c r="S86" s="241" t="s">
        <v>172</v>
      </c>
      <c r="T86" s="242" t="s">
        <v>163</v>
      </c>
      <c r="U86" s="221">
        <v>0</v>
      </c>
      <c r="V86" s="221">
        <f>ROUND(E86*U86,2)</f>
        <v>0</v>
      </c>
      <c r="W86" s="221"/>
      <c r="X86" s="221" t="s">
        <v>180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387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>
      <c r="A87" s="236">
        <v>76</v>
      </c>
      <c r="B87" s="237" t="s">
        <v>682</v>
      </c>
      <c r="C87" s="245" t="s">
        <v>683</v>
      </c>
      <c r="D87" s="238" t="s">
        <v>242</v>
      </c>
      <c r="E87" s="239">
        <v>114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41">
        <v>0</v>
      </c>
      <c r="O87" s="241">
        <f>ROUND(E87*N87,2)</f>
        <v>0</v>
      </c>
      <c r="P87" s="241">
        <v>0</v>
      </c>
      <c r="Q87" s="241">
        <f>ROUND(E87*P87,2)</f>
        <v>0</v>
      </c>
      <c r="R87" s="241"/>
      <c r="S87" s="241" t="s">
        <v>172</v>
      </c>
      <c r="T87" s="242" t="s">
        <v>163</v>
      </c>
      <c r="U87" s="221">
        <v>0</v>
      </c>
      <c r="V87" s="221">
        <f>ROUND(E87*U87,2)</f>
        <v>0</v>
      </c>
      <c r="W87" s="221"/>
      <c r="X87" s="221" t="s">
        <v>180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387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>
      <c r="A88" s="236">
        <v>77</v>
      </c>
      <c r="B88" s="237" t="s">
        <v>684</v>
      </c>
      <c r="C88" s="245" t="s">
        <v>685</v>
      </c>
      <c r="D88" s="238" t="s">
        <v>242</v>
      </c>
      <c r="E88" s="239">
        <v>5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41">
        <v>0</v>
      </c>
      <c r="O88" s="241">
        <f>ROUND(E88*N88,2)</f>
        <v>0</v>
      </c>
      <c r="P88" s="241">
        <v>0</v>
      </c>
      <c r="Q88" s="241">
        <f>ROUND(E88*P88,2)</f>
        <v>0</v>
      </c>
      <c r="R88" s="241"/>
      <c r="S88" s="241" t="s">
        <v>172</v>
      </c>
      <c r="T88" s="242" t="s">
        <v>163</v>
      </c>
      <c r="U88" s="221">
        <v>0</v>
      </c>
      <c r="V88" s="221">
        <f>ROUND(E88*U88,2)</f>
        <v>0</v>
      </c>
      <c r="W88" s="221"/>
      <c r="X88" s="221" t="s">
        <v>180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387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36">
        <v>78</v>
      </c>
      <c r="B89" s="237" t="s">
        <v>686</v>
      </c>
      <c r="C89" s="245" t="s">
        <v>687</v>
      </c>
      <c r="D89" s="238" t="s">
        <v>242</v>
      </c>
      <c r="E89" s="239">
        <v>15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1"/>
      <c r="S89" s="241" t="s">
        <v>172</v>
      </c>
      <c r="T89" s="242" t="s">
        <v>163</v>
      </c>
      <c r="U89" s="221">
        <v>0</v>
      </c>
      <c r="V89" s="221">
        <f>ROUND(E89*U89,2)</f>
        <v>0</v>
      </c>
      <c r="W89" s="221"/>
      <c r="X89" s="221" t="s">
        <v>180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387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36">
        <v>79</v>
      </c>
      <c r="B90" s="237" t="s">
        <v>688</v>
      </c>
      <c r="C90" s="245" t="s">
        <v>689</v>
      </c>
      <c r="D90" s="238" t="s">
        <v>242</v>
      </c>
      <c r="E90" s="239">
        <v>24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41">
        <v>0</v>
      </c>
      <c r="O90" s="241">
        <f>ROUND(E90*N90,2)</f>
        <v>0</v>
      </c>
      <c r="P90" s="241">
        <v>0</v>
      </c>
      <c r="Q90" s="241">
        <f>ROUND(E90*P90,2)</f>
        <v>0</v>
      </c>
      <c r="R90" s="241"/>
      <c r="S90" s="241" t="s">
        <v>172</v>
      </c>
      <c r="T90" s="242" t="s">
        <v>163</v>
      </c>
      <c r="U90" s="221">
        <v>0</v>
      </c>
      <c r="V90" s="221">
        <f>ROUND(E90*U90,2)</f>
        <v>0</v>
      </c>
      <c r="W90" s="221"/>
      <c r="X90" s="221" t="s">
        <v>180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387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36">
        <v>80</v>
      </c>
      <c r="B91" s="237" t="s">
        <v>690</v>
      </c>
      <c r="C91" s="245" t="s">
        <v>446</v>
      </c>
      <c r="D91" s="238" t="s">
        <v>447</v>
      </c>
      <c r="E91" s="239">
        <v>20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41">
        <v>0</v>
      </c>
      <c r="O91" s="241">
        <f>ROUND(E91*N91,2)</f>
        <v>0</v>
      </c>
      <c r="P91" s="241">
        <v>0</v>
      </c>
      <c r="Q91" s="241">
        <f>ROUND(E91*P91,2)</f>
        <v>0</v>
      </c>
      <c r="R91" s="241"/>
      <c r="S91" s="241" t="s">
        <v>172</v>
      </c>
      <c r="T91" s="242" t="s">
        <v>163</v>
      </c>
      <c r="U91" s="221">
        <v>0</v>
      </c>
      <c r="V91" s="221">
        <f>ROUND(E91*U91,2)</f>
        <v>0</v>
      </c>
      <c r="W91" s="221"/>
      <c r="X91" s="221" t="s">
        <v>180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387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36">
        <v>81</v>
      </c>
      <c r="B92" s="237" t="s">
        <v>691</v>
      </c>
      <c r="C92" s="245" t="s">
        <v>692</v>
      </c>
      <c r="D92" s="238" t="s">
        <v>218</v>
      </c>
      <c r="E92" s="239">
        <v>1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1"/>
      <c r="S92" s="241" t="s">
        <v>172</v>
      </c>
      <c r="T92" s="242" t="s">
        <v>163</v>
      </c>
      <c r="U92" s="221">
        <v>0</v>
      </c>
      <c r="V92" s="221">
        <f>ROUND(E92*U92,2)</f>
        <v>0</v>
      </c>
      <c r="W92" s="221"/>
      <c r="X92" s="221" t="s">
        <v>180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387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>
      <c r="A93" s="236">
        <v>82</v>
      </c>
      <c r="B93" s="237" t="s">
        <v>693</v>
      </c>
      <c r="C93" s="245" t="s">
        <v>449</v>
      </c>
      <c r="D93" s="238" t="s">
        <v>447</v>
      </c>
      <c r="E93" s="239">
        <v>50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1"/>
      <c r="S93" s="241" t="s">
        <v>172</v>
      </c>
      <c r="T93" s="242" t="s">
        <v>163</v>
      </c>
      <c r="U93" s="221">
        <v>0</v>
      </c>
      <c r="V93" s="221">
        <f>ROUND(E93*U93,2)</f>
        <v>0</v>
      </c>
      <c r="W93" s="221"/>
      <c r="X93" s="221" t="s">
        <v>180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387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>
      <c r="A94" s="236">
        <v>83</v>
      </c>
      <c r="B94" s="237" t="s">
        <v>694</v>
      </c>
      <c r="C94" s="245" t="s">
        <v>451</v>
      </c>
      <c r="D94" s="238" t="s">
        <v>218</v>
      </c>
      <c r="E94" s="239">
        <v>1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1"/>
      <c r="S94" s="241" t="s">
        <v>172</v>
      </c>
      <c r="T94" s="242" t="s">
        <v>163</v>
      </c>
      <c r="U94" s="221">
        <v>0</v>
      </c>
      <c r="V94" s="221">
        <f>ROUND(E94*U94,2)</f>
        <v>0</v>
      </c>
      <c r="W94" s="221"/>
      <c r="X94" s="221" t="s">
        <v>180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387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36">
        <v>84</v>
      </c>
      <c r="B95" s="237" t="s">
        <v>695</v>
      </c>
      <c r="C95" s="245" t="s">
        <v>696</v>
      </c>
      <c r="D95" s="238" t="s">
        <v>242</v>
      </c>
      <c r="E95" s="239">
        <v>114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1"/>
      <c r="S95" s="241" t="s">
        <v>172</v>
      </c>
      <c r="T95" s="242" t="s">
        <v>163</v>
      </c>
      <c r="U95" s="221">
        <v>0</v>
      </c>
      <c r="V95" s="221">
        <f>ROUND(E95*U95,2)</f>
        <v>0</v>
      </c>
      <c r="W95" s="221"/>
      <c r="X95" s="221" t="s">
        <v>180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387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36">
        <v>85</v>
      </c>
      <c r="B96" s="237" t="s">
        <v>697</v>
      </c>
      <c r="C96" s="245" t="s">
        <v>698</v>
      </c>
      <c r="D96" s="238" t="s">
        <v>699</v>
      </c>
      <c r="E96" s="239">
        <v>48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41">
        <v>0</v>
      </c>
      <c r="O96" s="241">
        <f>ROUND(E96*N96,2)</f>
        <v>0</v>
      </c>
      <c r="P96" s="241">
        <v>0</v>
      </c>
      <c r="Q96" s="241">
        <f>ROUND(E96*P96,2)</f>
        <v>0</v>
      </c>
      <c r="R96" s="241"/>
      <c r="S96" s="241" t="s">
        <v>172</v>
      </c>
      <c r="T96" s="242" t="s">
        <v>163</v>
      </c>
      <c r="U96" s="221">
        <v>0</v>
      </c>
      <c r="V96" s="221">
        <f>ROUND(E96*U96,2)</f>
        <v>0</v>
      </c>
      <c r="W96" s="221"/>
      <c r="X96" s="221" t="s">
        <v>180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387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36">
        <v>86</v>
      </c>
      <c r="B97" s="237" t="s">
        <v>700</v>
      </c>
      <c r="C97" s="245" t="s">
        <v>701</v>
      </c>
      <c r="D97" s="238" t="s">
        <v>218</v>
      </c>
      <c r="E97" s="239">
        <v>2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41">
        <v>0</v>
      </c>
      <c r="O97" s="241">
        <f>ROUND(E97*N97,2)</f>
        <v>0</v>
      </c>
      <c r="P97" s="241">
        <v>0</v>
      </c>
      <c r="Q97" s="241">
        <f>ROUND(E97*P97,2)</f>
        <v>0</v>
      </c>
      <c r="R97" s="241"/>
      <c r="S97" s="241" t="s">
        <v>172</v>
      </c>
      <c r="T97" s="242" t="s">
        <v>163</v>
      </c>
      <c r="U97" s="221">
        <v>0</v>
      </c>
      <c r="V97" s="221">
        <f>ROUND(E97*U97,2)</f>
        <v>0</v>
      </c>
      <c r="W97" s="221"/>
      <c r="X97" s="221" t="s">
        <v>180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387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36">
        <v>87</v>
      </c>
      <c r="B98" s="237" t="s">
        <v>702</v>
      </c>
      <c r="C98" s="245" t="s">
        <v>703</v>
      </c>
      <c r="D98" s="238" t="s">
        <v>218</v>
      </c>
      <c r="E98" s="239">
        <v>2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41">
        <v>0</v>
      </c>
      <c r="O98" s="241">
        <f>ROUND(E98*N98,2)</f>
        <v>0</v>
      </c>
      <c r="P98" s="241">
        <v>0</v>
      </c>
      <c r="Q98" s="241">
        <f>ROUND(E98*P98,2)</f>
        <v>0</v>
      </c>
      <c r="R98" s="241"/>
      <c r="S98" s="241" t="s">
        <v>172</v>
      </c>
      <c r="T98" s="242" t="s">
        <v>163</v>
      </c>
      <c r="U98" s="221">
        <v>0</v>
      </c>
      <c r="V98" s="221">
        <f>ROUND(E98*U98,2)</f>
        <v>0</v>
      </c>
      <c r="W98" s="221"/>
      <c r="X98" s="221" t="s">
        <v>180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387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>
      <c r="A99" s="236">
        <v>88</v>
      </c>
      <c r="B99" s="237" t="s">
        <v>704</v>
      </c>
      <c r="C99" s="245" t="s">
        <v>705</v>
      </c>
      <c r="D99" s="238" t="s">
        <v>218</v>
      </c>
      <c r="E99" s="239">
        <v>1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41">
        <v>0</v>
      </c>
      <c r="O99" s="241">
        <f>ROUND(E99*N99,2)</f>
        <v>0</v>
      </c>
      <c r="P99" s="241">
        <v>0</v>
      </c>
      <c r="Q99" s="241">
        <f>ROUND(E99*P99,2)</f>
        <v>0</v>
      </c>
      <c r="R99" s="241"/>
      <c r="S99" s="241" t="s">
        <v>172</v>
      </c>
      <c r="T99" s="242" t="s">
        <v>163</v>
      </c>
      <c r="U99" s="221">
        <v>0</v>
      </c>
      <c r="V99" s="221">
        <f>ROUND(E99*U99,2)</f>
        <v>0</v>
      </c>
      <c r="W99" s="221"/>
      <c r="X99" s="221" t="s">
        <v>300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460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36">
        <v>89</v>
      </c>
      <c r="B100" s="237" t="s">
        <v>706</v>
      </c>
      <c r="C100" s="245" t="s">
        <v>707</v>
      </c>
      <c r="D100" s="238" t="s">
        <v>218</v>
      </c>
      <c r="E100" s="239">
        <v>3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41">
        <v>0</v>
      </c>
      <c r="O100" s="241">
        <f>ROUND(E100*N100,2)</f>
        <v>0</v>
      </c>
      <c r="P100" s="241">
        <v>0</v>
      </c>
      <c r="Q100" s="241">
        <f>ROUND(E100*P100,2)</f>
        <v>0</v>
      </c>
      <c r="R100" s="241"/>
      <c r="S100" s="241" t="s">
        <v>172</v>
      </c>
      <c r="T100" s="242" t="s">
        <v>163</v>
      </c>
      <c r="U100" s="221">
        <v>0</v>
      </c>
      <c r="V100" s="221">
        <f>ROUND(E100*U100,2)</f>
        <v>0</v>
      </c>
      <c r="W100" s="221"/>
      <c r="X100" s="221" t="s">
        <v>300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460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36">
        <v>90</v>
      </c>
      <c r="B101" s="237" t="s">
        <v>708</v>
      </c>
      <c r="C101" s="245" t="s">
        <v>709</v>
      </c>
      <c r="D101" s="238" t="s">
        <v>218</v>
      </c>
      <c r="E101" s="239">
        <v>10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41">
        <v>0</v>
      </c>
      <c r="O101" s="241">
        <f>ROUND(E101*N101,2)</f>
        <v>0</v>
      </c>
      <c r="P101" s="241">
        <v>0</v>
      </c>
      <c r="Q101" s="241">
        <f>ROUND(E101*P101,2)</f>
        <v>0</v>
      </c>
      <c r="R101" s="241"/>
      <c r="S101" s="241" t="s">
        <v>172</v>
      </c>
      <c r="T101" s="242" t="s">
        <v>163</v>
      </c>
      <c r="U101" s="221">
        <v>0</v>
      </c>
      <c r="V101" s="221">
        <f>ROUND(E101*U101,2)</f>
        <v>0</v>
      </c>
      <c r="W101" s="221"/>
      <c r="X101" s="221" t="s">
        <v>300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460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36">
        <v>91</v>
      </c>
      <c r="B102" s="237" t="s">
        <v>710</v>
      </c>
      <c r="C102" s="245" t="s">
        <v>711</v>
      </c>
      <c r="D102" s="238" t="s">
        <v>218</v>
      </c>
      <c r="E102" s="239">
        <v>8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41">
        <v>0</v>
      </c>
      <c r="O102" s="241">
        <f>ROUND(E102*N102,2)</f>
        <v>0</v>
      </c>
      <c r="P102" s="241">
        <v>0</v>
      </c>
      <c r="Q102" s="241">
        <f>ROUND(E102*P102,2)</f>
        <v>0</v>
      </c>
      <c r="R102" s="241"/>
      <c r="S102" s="241" t="s">
        <v>172</v>
      </c>
      <c r="T102" s="242" t="s">
        <v>163</v>
      </c>
      <c r="U102" s="221">
        <v>0</v>
      </c>
      <c r="V102" s="221">
        <f>ROUND(E102*U102,2)</f>
        <v>0</v>
      </c>
      <c r="W102" s="221"/>
      <c r="X102" s="221" t="s">
        <v>300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460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36">
        <v>92</v>
      </c>
      <c r="B103" s="237" t="s">
        <v>712</v>
      </c>
      <c r="C103" s="245" t="s">
        <v>713</v>
      </c>
      <c r="D103" s="238" t="s">
        <v>242</v>
      </c>
      <c r="E103" s="239">
        <v>10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41">
        <v>0</v>
      </c>
      <c r="O103" s="241">
        <f>ROUND(E103*N103,2)</f>
        <v>0</v>
      </c>
      <c r="P103" s="241">
        <v>0</v>
      </c>
      <c r="Q103" s="241">
        <f>ROUND(E103*P103,2)</f>
        <v>0</v>
      </c>
      <c r="R103" s="241"/>
      <c r="S103" s="241" t="s">
        <v>172</v>
      </c>
      <c r="T103" s="242" t="s">
        <v>163</v>
      </c>
      <c r="U103" s="221">
        <v>0</v>
      </c>
      <c r="V103" s="221">
        <f>ROUND(E103*U103,2)</f>
        <v>0</v>
      </c>
      <c r="W103" s="221"/>
      <c r="X103" s="221" t="s">
        <v>300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460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29">
        <v>93</v>
      </c>
      <c r="B104" s="230" t="s">
        <v>714</v>
      </c>
      <c r="C104" s="246" t="s">
        <v>715</v>
      </c>
      <c r="D104" s="231" t="s">
        <v>218</v>
      </c>
      <c r="E104" s="232">
        <v>1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4"/>
      <c r="S104" s="234" t="s">
        <v>172</v>
      </c>
      <c r="T104" s="235" t="s">
        <v>163</v>
      </c>
      <c r="U104" s="221">
        <v>0</v>
      </c>
      <c r="V104" s="221">
        <f>ROUND(E104*U104,2)</f>
        <v>0</v>
      </c>
      <c r="W104" s="221"/>
      <c r="X104" s="221" t="s">
        <v>300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460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>
      <c r="A105" s="3"/>
      <c r="B105" s="4"/>
      <c r="C105" s="24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144</v>
      </c>
    </row>
    <row r="106" spans="1:60">
      <c r="A106" s="215"/>
      <c r="B106" s="216" t="s">
        <v>29</v>
      </c>
      <c r="C106" s="248"/>
      <c r="D106" s="217"/>
      <c r="E106" s="218"/>
      <c r="F106" s="218"/>
      <c r="G106" s="243">
        <f>G8+G20+G35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173</v>
      </c>
    </row>
    <row r="107" spans="1:60">
      <c r="C107" s="249"/>
      <c r="D107" s="10"/>
      <c r="AG107" t="s">
        <v>174</v>
      </c>
    </row>
    <row r="108" spans="1:60">
      <c r="D108" s="10"/>
    </row>
    <row r="109" spans="1:60">
      <c r="D109" s="10"/>
    </row>
    <row r="110" spans="1:60">
      <c r="D110" s="10"/>
    </row>
    <row r="111" spans="1:60">
      <c r="D111" s="10"/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5">
    <mergeCell ref="A1:G1"/>
    <mergeCell ref="C2:G2"/>
    <mergeCell ref="C3:G3"/>
    <mergeCell ref="C4:G4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68</v>
      </c>
      <c r="C4" s="204" t="s">
        <v>69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122</v>
      </c>
      <c r="C8" s="244" t="s">
        <v>123</v>
      </c>
      <c r="D8" s="225"/>
      <c r="E8" s="226"/>
      <c r="F8" s="227"/>
      <c r="G8" s="227">
        <f>SUMIF(AG9:AG13,"&lt;&gt;NOR",G9:G13)</f>
        <v>0</v>
      </c>
      <c r="H8" s="227"/>
      <c r="I8" s="227">
        <f>SUM(I9:I13)</f>
        <v>0</v>
      </c>
      <c r="J8" s="227"/>
      <c r="K8" s="227">
        <f>SUM(K9:K13)</f>
        <v>0</v>
      </c>
      <c r="L8" s="227"/>
      <c r="M8" s="227">
        <f>SUM(M9:M13)</f>
        <v>0</v>
      </c>
      <c r="N8" s="227"/>
      <c r="O8" s="227">
        <f>SUM(O9:O13)</f>
        <v>0</v>
      </c>
      <c r="P8" s="227"/>
      <c r="Q8" s="227">
        <f>SUM(Q9:Q13)</f>
        <v>0</v>
      </c>
      <c r="R8" s="227"/>
      <c r="S8" s="227"/>
      <c r="T8" s="228"/>
      <c r="U8" s="222"/>
      <c r="V8" s="222">
        <f>SUM(V9:V13)</f>
        <v>0</v>
      </c>
      <c r="W8" s="222"/>
      <c r="X8" s="222"/>
      <c r="AG8" t="s">
        <v>158</v>
      </c>
    </row>
    <row r="9" spans="1:60" outlineLevel="1">
      <c r="A9" s="236">
        <v>1</v>
      </c>
      <c r="B9" s="237" t="s">
        <v>716</v>
      </c>
      <c r="C9" s="245" t="s">
        <v>717</v>
      </c>
      <c r="D9" s="238" t="s">
        <v>218</v>
      </c>
      <c r="E9" s="239">
        <v>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172</v>
      </c>
      <c r="T9" s="242" t="s">
        <v>163</v>
      </c>
      <c r="U9" s="221">
        <v>0</v>
      </c>
      <c r="V9" s="221">
        <f>ROUND(E9*U9,2)</f>
        <v>0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387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>
      <c r="A10" s="236">
        <v>2</v>
      </c>
      <c r="B10" s="237" t="s">
        <v>718</v>
      </c>
      <c r="C10" s="245" t="s">
        <v>719</v>
      </c>
      <c r="D10" s="238" t="s">
        <v>242</v>
      </c>
      <c r="E10" s="239">
        <v>2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172</v>
      </c>
      <c r="T10" s="242" t="s">
        <v>163</v>
      </c>
      <c r="U10" s="221">
        <v>0</v>
      </c>
      <c r="V10" s="221">
        <f>ROUND(E10*U10,2)</f>
        <v>0</v>
      </c>
      <c r="W10" s="221"/>
      <c r="X10" s="221" t="s">
        <v>180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387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36">
        <v>3</v>
      </c>
      <c r="B11" s="237" t="s">
        <v>720</v>
      </c>
      <c r="C11" s="245" t="s">
        <v>446</v>
      </c>
      <c r="D11" s="238" t="s">
        <v>447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1"/>
      <c r="S11" s="241" t="s">
        <v>172</v>
      </c>
      <c r="T11" s="242" t="s">
        <v>163</v>
      </c>
      <c r="U11" s="221">
        <v>0</v>
      </c>
      <c r="V11" s="221">
        <f>ROUND(E11*U11,2)</f>
        <v>0</v>
      </c>
      <c r="W11" s="221"/>
      <c r="X11" s="221" t="s">
        <v>180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387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36">
        <v>4</v>
      </c>
      <c r="B12" s="237" t="s">
        <v>721</v>
      </c>
      <c r="C12" s="245" t="s">
        <v>451</v>
      </c>
      <c r="D12" s="238" t="s">
        <v>218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/>
      <c r="S12" s="241" t="s">
        <v>172</v>
      </c>
      <c r="T12" s="242" t="s">
        <v>163</v>
      </c>
      <c r="U12" s="221">
        <v>0</v>
      </c>
      <c r="V12" s="221">
        <f>ROUND(E12*U12,2)</f>
        <v>0</v>
      </c>
      <c r="W12" s="221"/>
      <c r="X12" s="221" t="s">
        <v>180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387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29">
        <v>5</v>
      </c>
      <c r="B13" s="230" t="s">
        <v>722</v>
      </c>
      <c r="C13" s="246" t="s">
        <v>723</v>
      </c>
      <c r="D13" s="231" t="s">
        <v>186</v>
      </c>
      <c r="E13" s="232">
        <v>5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4"/>
      <c r="S13" s="234" t="s">
        <v>172</v>
      </c>
      <c r="T13" s="235" t="s">
        <v>163</v>
      </c>
      <c r="U13" s="221">
        <v>0</v>
      </c>
      <c r="V13" s="221">
        <f>ROUND(E13*U13,2)</f>
        <v>0</v>
      </c>
      <c r="W13" s="221"/>
      <c r="X13" s="221" t="s">
        <v>180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387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>
      <c r="A14" s="3"/>
      <c r="B14" s="4"/>
      <c r="C14" s="247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v>15</v>
      </c>
      <c r="AF14">
        <v>21</v>
      </c>
      <c r="AG14" t="s">
        <v>144</v>
      </c>
    </row>
    <row r="15" spans="1:60">
      <c r="A15" s="215"/>
      <c r="B15" s="216" t="s">
        <v>29</v>
      </c>
      <c r="C15" s="248"/>
      <c r="D15" s="217"/>
      <c r="E15" s="218"/>
      <c r="F15" s="218"/>
      <c r="G15" s="243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f>SUMIF(L7:L13,AE14,G7:G13)</f>
        <v>0</v>
      </c>
      <c r="AF15">
        <f>SUMIF(L7:L13,AF14,G7:G13)</f>
        <v>0</v>
      </c>
      <c r="AG15" t="s">
        <v>173</v>
      </c>
    </row>
    <row r="16" spans="1:60">
      <c r="C16" s="249"/>
      <c r="D16" s="10"/>
      <c r="AG16" t="s">
        <v>174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7" t="s">
        <v>175</v>
      </c>
      <c r="B1" s="197"/>
      <c r="C1" s="197"/>
      <c r="D1" s="197"/>
      <c r="E1" s="197"/>
      <c r="F1" s="197"/>
      <c r="G1" s="197"/>
      <c r="AG1" t="s">
        <v>130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131</v>
      </c>
    </row>
    <row r="3" spans="1:60" ht="24.95" customHeight="1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131</v>
      </c>
      <c r="AG3" t="s">
        <v>134</v>
      </c>
    </row>
    <row r="4" spans="1:60" ht="24.95" customHeight="1">
      <c r="A4" s="202" t="s">
        <v>9</v>
      </c>
      <c r="B4" s="203" t="s">
        <v>70</v>
      </c>
      <c r="C4" s="204" t="s">
        <v>71</v>
      </c>
      <c r="D4" s="205"/>
      <c r="E4" s="205"/>
      <c r="F4" s="205"/>
      <c r="G4" s="206"/>
      <c r="AG4" t="s">
        <v>135</v>
      </c>
    </row>
    <row r="5" spans="1:60">
      <c r="D5" s="10"/>
    </row>
    <row r="6" spans="1:60" ht="38.25">
      <c r="A6" s="208" t="s">
        <v>136</v>
      </c>
      <c r="B6" s="210" t="s">
        <v>137</v>
      </c>
      <c r="C6" s="210" t="s">
        <v>138</v>
      </c>
      <c r="D6" s="209" t="s">
        <v>139</v>
      </c>
      <c r="E6" s="208" t="s">
        <v>140</v>
      </c>
      <c r="F6" s="207" t="s">
        <v>141</v>
      </c>
      <c r="G6" s="208" t="s">
        <v>29</v>
      </c>
      <c r="H6" s="211" t="s">
        <v>30</v>
      </c>
      <c r="I6" s="211" t="s">
        <v>142</v>
      </c>
      <c r="J6" s="211" t="s">
        <v>31</v>
      </c>
      <c r="K6" s="211" t="s">
        <v>143</v>
      </c>
      <c r="L6" s="211" t="s">
        <v>144</v>
      </c>
      <c r="M6" s="211" t="s">
        <v>145</v>
      </c>
      <c r="N6" s="211" t="s">
        <v>146</v>
      </c>
      <c r="O6" s="211" t="s">
        <v>147</v>
      </c>
      <c r="P6" s="211" t="s">
        <v>148</v>
      </c>
      <c r="Q6" s="211" t="s">
        <v>149</v>
      </c>
      <c r="R6" s="211" t="s">
        <v>150</v>
      </c>
      <c r="S6" s="211" t="s">
        <v>151</v>
      </c>
      <c r="T6" s="211" t="s">
        <v>152</v>
      </c>
      <c r="U6" s="211" t="s">
        <v>153</v>
      </c>
      <c r="V6" s="211" t="s">
        <v>154</v>
      </c>
      <c r="W6" s="211" t="s">
        <v>155</v>
      </c>
      <c r="X6" s="211" t="s">
        <v>156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>
      <c r="A8" s="223" t="s">
        <v>157</v>
      </c>
      <c r="B8" s="224" t="s">
        <v>76</v>
      </c>
      <c r="C8" s="244" t="s">
        <v>77</v>
      </c>
      <c r="D8" s="225"/>
      <c r="E8" s="226"/>
      <c r="F8" s="227"/>
      <c r="G8" s="227">
        <f>SUMIF(AG9:AG37,"&lt;&gt;NOR",G9:G37)</f>
        <v>0</v>
      </c>
      <c r="H8" s="227"/>
      <c r="I8" s="227">
        <f>SUM(I9:I37)</f>
        <v>0</v>
      </c>
      <c r="J8" s="227"/>
      <c r="K8" s="227">
        <f>SUM(K9:K37)</f>
        <v>0</v>
      </c>
      <c r="L8" s="227"/>
      <c r="M8" s="227">
        <f>SUM(M9:M37)</f>
        <v>0</v>
      </c>
      <c r="N8" s="227"/>
      <c r="O8" s="227">
        <f>SUM(O9:O37)</f>
        <v>0</v>
      </c>
      <c r="P8" s="227"/>
      <c r="Q8" s="227">
        <f>SUM(Q9:Q37)</f>
        <v>0</v>
      </c>
      <c r="R8" s="227"/>
      <c r="S8" s="227"/>
      <c r="T8" s="228"/>
      <c r="U8" s="222"/>
      <c r="V8" s="222">
        <f>SUM(V9:V37)</f>
        <v>0</v>
      </c>
      <c r="W8" s="222"/>
      <c r="X8" s="222"/>
      <c r="AG8" t="s">
        <v>158</v>
      </c>
    </row>
    <row r="9" spans="1:60" outlineLevel="1">
      <c r="A9" s="236">
        <v>1</v>
      </c>
      <c r="B9" s="237" t="s">
        <v>539</v>
      </c>
      <c r="C9" s="245" t="s">
        <v>724</v>
      </c>
      <c r="D9" s="238" t="s">
        <v>725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172</v>
      </c>
      <c r="T9" s="242" t="s">
        <v>163</v>
      </c>
      <c r="U9" s="221">
        <v>0</v>
      </c>
      <c r="V9" s="221">
        <f>ROUND(E9*U9,2)</f>
        <v>0</v>
      </c>
      <c r="W9" s="221"/>
      <c r="X9" s="221" t="s">
        <v>180</v>
      </c>
      <c r="Y9" s="212"/>
      <c r="Z9" s="212"/>
      <c r="AA9" s="212"/>
      <c r="AB9" s="212"/>
      <c r="AC9" s="212"/>
      <c r="AD9" s="212"/>
      <c r="AE9" s="212"/>
      <c r="AF9" s="212"/>
      <c r="AG9" s="212" t="s">
        <v>387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36">
        <v>2</v>
      </c>
      <c r="B10" s="237" t="s">
        <v>541</v>
      </c>
      <c r="C10" s="245" t="s">
        <v>726</v>
      </c>
      <c r="D10" s="238" t="s">
        <v>218</v>
      </c>
      <c r="E10" s="239">
        <v>1</v>
      </c>
      <c r="F10" s="240"/>
      <c r="G10" s="241">
        <f>ROUND(E10*F10,2)</f>
        <v>0</v>
      </c>
      <c r="H10" s="240"/>
      <c r="I10" s="241">
        <f>ROUND(E10*H10,2)</f>
        <v>0</v>
      </c>
      <c r="J10" s="240"/>
      <c r="K10" s="241">
        <f>ROUND(E10*J10,2)</f>
        <v>0</v>
      </c>
      <c r="L10" s="241">
        <v>21</v>
      </c>
      <c r="M10" s="241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1"/>
      <c r="S10" s="241" t="s">
        <v>172</v>
      </c>
      <c r="T10" s="242" t="s">
        <v>163</v>
      </c>
      <c r="U10" s="221">
        <v>0</v>
      </c>
      <c r="V10" s="221">
        <f>ROUND(E10*U10,2)</f>
        <v>0</v>
      </c>
      <c r="W10" s="221"/>
      <c r="X10" s="221" t="s">
        <v>180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387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36">
        <v>3</v>
      </c>
      <c r="B11" s="237" t="s">
        <v>543</v>
      </c>
      <c r="C11" s="245" t="s">
        <v>727</v>
      </c>
      <c r="D11" s="238" t="s">
        <v>218</v>
      </c>
      <c r="E11" s="239">
        <v>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1"/>
      <c r="S11" s="241" t="s">
        <v>172</v>
      </c>
      <c r="T11" s="242" t="s">
        <v>163</v>
      </c>
      <c r="U11" s="221">
        <v>0</v>
      </c>
      <c r="V11" s="221">
        <f>ROUND(E11*U11,2)</f>
        <v>0</v>
      </c>
      <c r="W11" s="221"/>
      <c r="X11" s="221" t="s">
        <v>180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387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36">
        <v>4</v>
      </c>
      <c r="B12" s="237" t="s">
        <v>545</v>
      </c>
      <c r="C12" s="245" t="s">
        <v>728</v>
      </c>
      <c r="D12" s="238" t="s">
        <v>218</v>
      </c>
      <c r="E12" s="239">
        <v>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1"/>
      <c r="S12" s="241" t="s">
        <v>172</v>
      </c>
      <c r="T12" s="242" t="s">
        <v>163</v>
      </c>
      <c r="U12" s="221">
        <v>0</v>
      </c>
      <c r="V12" s="221">
        <f>ROUND(E12*U12,2)</f>
        <v>0</v>
      </c>
      <c r="W12" s="221"/>
      <c r="X12" s="221" t="s">
        <v>180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387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36">
        <v>5</v>
      </c>
      <c r="B13" s="237" t="s">
        <v>547</v>
      </c>
      <c r="C13" s="245" t="s">
        <v>729</v>
      </c>
      <c r="D13" s="238" t="s">
        <v>218</v>
      </c>
      <c r="E13" s="239">
        <v>2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172</v>
      </c>
      <c r="T13" s="242" t="s">
        <v>163</v>
      </c>
      <c r="U13" s="221">
        <v>0</v>
      </c>
      <c r="V13" s="221">
        <f>ROUND(E13*U13,2)</f>
        <v>0</v>
      </c>
      <c r="W13" s="221"/>
      <c r="X13" s="221" t="s">
        <v>180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387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36">
        <v>6</v>
      </c>
      <c r="B14" s="237" t="s">
        <v>549</v>
      </c>
      <c r="C14" s="245" t="s">
        <v>730</v>
      </c>
      <c r="D14" s="238" t="s">
        <v>218</v>
      </c>
      <c r="E14" s="239">
        <v>1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/>
      <c r="S14" s="241" t="s">
        <v>172</v>
      </c>
      <c r="T14" s="242" t="s">
        <v>163</v>
      </c>
      <c r="U14" s="221">
        <v>0</v>
      </c>
      <c r="V14" s="221">
        <f>ROUND(E14*U14,2)</f>
        <v>0</v>
      </c>
      <c r="W14" s="221"/>
      <c r="X14" s="221" t="s">
        <v>180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387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>
      <c r="A15" s="236">
        <v>7</v>
      </c>
      <c r="B15" s="237" t="s">
        <v>551</v>
      </c>
      <c r="C15" s="245" t="s">
        <v>731</v>
      </c>
      <c r="D15" s="238" t="s">
        <v>218</v>
      </c>
      <c r="E15" s="239">
        <v>2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1"/>
      <c r="S15" s="241" t="s">
        <v>172</v>
      </c>
      <c r="T15" s="242" t="s">
        <v>163</v>
      </c>
      <c r="U15" s="221">
        <v>0</v>
      </c>
      <c r="V15" s="221">
        <f>ROUND(E15*U15,2)</f>
        <v>0</v>
      </c>
      <c r="W15" s="221"/>
      <c r="X15" s="221" t="s">
        <v>180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387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36">
        <v>8</v>
      </c>
      <c r="B16" s="237" t="s">
        <v>553</v>
      </c>
      <c r="C16" s="245" t="s">
        <v>732</v>
      </c>
      <c r="D16" s="238" t="s">
        <v>218</v>
      </c>
      <c r="E16" s="239">
        <v>2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1"/>
      <c r="S16" s="241" t="s">
        <v>172</v>
      </c>
      <c r="T16" s="242" t="s">
        <v>163</v>
      </c>
      <c r="U16" s="221">
        <v>0</v>
      </c>
      <c r="V16" s="221">
        <f>ROUND(E16*U16,2)</f>
        <v>0</v>
      </c>
      <c r="W16" s="221"/>
      <c r="X16" s="221" t="s">
        <v>180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387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36">
        <v>9</v>
      </c>
      <c r="B17" s="237" t="s">
        <v>582</v>
      </c>
      <c r="C17" s="245" t="s">
        <v>733</v>
      </c>
      <c r="D17" s="238" t="s">
        <v>218</v>
      </c>
      <c r="E17" s="239">
        <v>6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/>
      <c r="S17" s="241" t="s">
        <v>172</v>
      </c>
      <c r="T17" s="242" t="s">
        <v>163</v>
      </c>
      <c r="U17" s="221">
        <v>0</v>
      </c>
      <c r="V17" s="221">
        <f>ROUND(E17*U17,2)</f>
        <v>0</v>
      </c>
      <c r="W17" s="221"/>
      <c r="X17" s="221" t="s">
        <v>180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387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36">
        <v>10</v>
      </c>
      <c r="B18" s="237" t="s">
        <v>587</v>
      </c>
      <c r="C18" s="245" t="s">
        <v>734</v>
      </c>
      <c r="D18" s="238" t="s">
        <v>218</v>
      </c>
      <c r="E18" s="239">
        <v>1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1"/>
      <c r="S18" s="241" t="s">
        <v>172</v>
      </c>
      <c r="T18" s="242" t="s">
        <v>163</v>
      </c>
      <c r="U18" s="221">
        <v>0</v>
      </c>
      <c r="V18" s="221">
        <f>ROUND(E18*U18,2)</f>
        <v>0</v>
      </c>
      <c r="W18" s="221"/>
      <c r="X18" s="221" t="s">
        <v>180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387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>
      <c r="A19" s="236">
        <v>11</v>
      </c>
      <c r="B19" s="237" t="s">
        <v>589</v>
      </c>
      <c r="C19" s="245" t="s">
        <v>735</v>
      </c>
      <c r="D19" s="238" t="s">
        <v>218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1"/>
      <c r="S19" s="241" t="s">
        <v>172</v>
      </c>
      <c r="T19" s="242" t="s">
        <v>163</v>
      </c>
      <c r="U19" s="221">
        <v>0</v>
      </c>
      <c r="V19" s="221">
        <f>ROUND(E19*U19,2)</f>
        <v>0</v>
      </c>
      <c r="W19" s="221"/>
      <c r="X19" s="221" t="s">
        <v>180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387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36">
        <v>12</v>
      </c>
      <c r="B20" s="237" t="s">
        <v>591</v>
      </c>
      <c r="C20" s="245" t="s">
        <v>736</v>
      </c>
      <c r="D20" s="238" t="s">
        <v>218</v>
      </c>
      <c r="E20" s="239">
        <v>2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/>
      <c r="S20" s="241" t="s">
        <v>172</v>
      </c>
      <c r="T20" s="242" t="s">
        <v>163</v>
      </c>
      <c r="U20" s="221">
        <v>0</v>
      </c>
      <c r="V20" s="221">
        <f>ROUND(E20*U20,2)</f>
        <v>0</v>
      </c>
      <c r="W20" s="221"/>
      <c r="X20" s="221" t="s">
        <v>180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387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36">
        <v>13</v>
      </c>
      <c r="B21" s="237" t="s">
        <v>593</v>
      </c>
      <c r="C21" s="245" t="s">
        <v>737</v>
      </c>
      <c r="D21" s="238" t="s">
        <v>218</v>
      </c>
      <c r="E21" s="239">
        <v>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1"/>
      <c r="S21" s="241" t="s">
        <v>172</v>
      </c>
      <c r="T21" s="242" t="s">
        <v>163</v>
      </c>
      <c r="U21" s="221">
        <v>0</v>
      </c>
      <c r="V21" s="221">
        <f>ROUND(E21*U21,2)</f>
        <v>0</v>
      </c>
      <c r="W21" s="221"/>
      <c r="X21" s="221" t="s">
        <v>180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387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>
      <c r="A22" s="236">
        <v>14</v>
      </c>
      <c r="B22" s="237" t="s">
        <v>595</v>
      </c>
      <c r="C22" s="245" t="s">
        <v>738</v>
      </c>
      <c r="D22" s="238" t="s">
        <v>218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1"/>
      <c r="S22" s="241" t="s">
        <v>172</v>
      </c>
      <c r="T22" s="242" t="s">
        <v>163</v>
      </c>
      <c r="U22" s="221">
        <v>0</v>
      </c>
      <c r="V22" s="221">
        <f>ROUND(E22*U22,2)</f>
        <v>0</v>
      </c>
      <c r="W22" s="221"/>
      <c r="X22" s="221" t="s">
        <v>180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387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>
      <c r="A23" s="236">
        <v>15</v>
      </c>
      <c r="B23" s="237" t="s">
        <v>597</v>
      </c>
      <c r="C23" s="245" t="s">
        <v>739</v>
      </c>
      <c r="D23" s="238" t="s">
        <v>218</v>
      </c>
      <c r="E23" s="239">
        <v>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1"/>
      <c r="S23" s="241" t="s">
        <v>172</v>
      </c>
      <c r="T23" s="242" t="s">
        <v>163</v>
      </c>
      <c r="U23" s="221">
        <v>0</v>
      </c>
      <c r="V23" s="221">
        <f>ROUND(E23*U23,2)</f>
        <v>0</v>
      </c>
      <c r="W23" s="221"/>
      <c r="X23" s="221" t="s">
        <v>180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387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>
      <c r="A24" s="236">
        <v>16</v>
      </c>
      <c r="B24" s="237" t="s">
        <v>556</v>
      </c>
      <c r="C24" s="245" t="s">
        <v>740</v>
      </c>
      <c r="D24" s="238" t="s">
        <v>218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1"/>
      <c r="S24" s="241" t="s">
        <v>172</v>
      </c>
      <c r="T24" s="242" t="s">
        <v>163</v>
      </c>
      <c r="U24" s="221">
        <v>0</v>
      </c>
      <c r="V24" s="221">
        <f>ROUND(E24*U24,2)</f>
        <v>0</v>
      </c>
      <c r="W24" s="221"/>
      <c r="X24" s="221" t="s">
        <v>180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387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36">
        <v>17</v>
      </c>
      <c r="B25" s="237" t="s">
        <v>558</v>
      </c>
      <c r="C25" s="245" t="s">
        <v>741</v>
      </c>
      <c r="D25" s="238" t="s">
        <v>218</v>
      </c>
      <c r="E25" s="239">
        <v>1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/>
      <c r="S25" s="241" t="s">
        <v>172</v>
      </c>
      <c r="T25" s="242" t="s">
        <v>163</v>
      </c>
      <c r="U25" s="221">
        <v>0</v>
      </c>
      <c r="V25" s="221">
        <f>ROUND(E25*U25,2)</f>
        <v>0</v>
      </c>
      <c r="W25" s="221"/>
      <c r="X25" s="221" t="s">
        <v>180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387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36">
        <v>18</v>
      </c>
      <c r="B26" s="237" t="s">
        <v>560</v>
      </c>
      <c r="C26" s="245" t="s">
        <v>742</v>
      </c>
      <c r="D26" s="238" t="s">
        <v>218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1"/>
      <c r="S26" s="241" t="s">
        <v>172</v>
      </c>
      <c r="T26" s="242" t="s">
        <v>163</v>
      </c>
      <c r="U26" s="221">
        <v>0</v>
      </c>
      <c r="V26" s="221">
        <f>ROUND(E26*U26,2)</f>
        <v>0</v>
      </c>
      <c r="W26" s="221"/>
      <c r="X26" s="221" t="s">
        <v>180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387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36">
        <v>19</v>
      </c>
      <c r="B27" s="237" t="s">
        <v>562</v>
      </c>
      <c r="C27" s="245" t="s">
        <v>743</v>
      </c>
      <c r="D27" s="238" t="s">
        <v>218</v>
      </c>
      <c r="E27" s="239">
        <v>2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1"/>
      <c r="S27" s="241" t="s">
        <v>172</v>
      </c>
      <c r="T27" s="242" t="s">
        <v>163</v>
      </c>
      <c r="U27" s="221">
        <v>0</v>
      </c>
      <c r="V27" s="221">
        <f>ROUND(E27*U27,2)</f>
        <v>0</v>
      </c>
      <c r="W27" s="221"/>
      <c r="X27" s="221" t="s">
        <v>180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387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36">
        <v>20</v>
      </c>
      <c r="B28" s="237" t="s">
        <v>564</v>
      </c>
      <c r="C28" s="245" t="s">
        <v>744</v>
      </c>
      <c r="D28" s="238" t="s">
        <v>218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/>
      <c r="S28" s="241" t="s">
        <v>172</v>
      </c>
      <c r="T28" s="242" t="s">
        <v>163</v>
      </c>
      <c r="U28" s="221">
        <v>0</v>
      </c>
      <c r="V28" s="221">
        <f>ROUND(E28*U28,2)</f>
        <v>0</v>
      </c>
      <c r="W28" s="221"/>
      <c r="X28" s="221" t="s">
        <v>180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387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36">
        <v>21</v>
      </c>
      <c r="B29" s="237" t="s">
        <v>566</v>
      </c>
      <c r="C29" s="245" t="s">
        <v>745</v>
      </c>
      <c r="D29" s="238" t="s">
        <v>725</v>
      </c>
      <c r="E29" s="239">
        <v>1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/>
      <c r="S29" s="241" t="s">
        <v>172</v>
      </c>
      <c r="T29" s="242" t="s">
        <v>163</v>
      </c>
      <c r="U29" s="221">
        <v>0</v>
      </c>
      <c r="V29" s="221">
        <f>ROUND(E29*U29,2)</f>
        <v>0</v>
      </c>
      <c r="W29" s="221"/>
      <c r="X29" s="221" t="s">
        <v>180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387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>
      <c r="A30" s="236">
        <v>22</v>
      </c>
      <c r="B30" s="237" t="s">
        <v>568</v>
      </c>
      <c r="C30" s="245" t="s">
        <v>746</v>
      </c>
      <c r="D30" s="238" t="s">
        <v>725</v>
      </c>
      <c r="E30" s="239">
        <v>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1"/>
      <c r="S30" s="241" t="s">
        <v>172</v>
      </c>
      <c r="T30" s="242" t="s">
        <v>163</v>
      </c>
      <c r="U30" s="221">
        <v>0</v>
      </c>
      <c r="V30" s="221">
        <f>ROUND(E30*U30,2)</f>
        <v>0</v>
      </c>
      <c r="W30" s="221"/>
      <c r="X30" s="221" t="s">
        <v>180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387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36">
        <v>23</v>
      </c>
      <c r="B31" s="237" t="s">
        <v>570</v>
      </c>
      <c r="C31" s="245" t="s">
        <v>747</v>
      </c>
      <c r="D31" s="238" t="s">
        <v>725</v>
      </c>
      <c r="E31" s="239">
        <v>1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1"/>
      <c r="S31" s="241" t="s">
        <v>172</v>
      </c>
      <c r="T31" s="242" t="s">
        <v>163</v>
      </c>
      <c r="U31" s="221">
        <v>0</v>
      </c>
      <c r="V31" s="221">
        <f>ROUND(E31*U31,2)</f>
        <v>0</v>
      </c>
      <c r="W31" s="221"/>
      <c r="X31" s="221" t="s">
        <v>180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387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>
      <c r="A32" s="236">
        <v>24</v>
      </c>
      <c r="B32" s="237" t="s">
        <v>572</v>
      </c>
      <c r="C32" s="245" t="s">
        <v>748</v>
      </c>
      <c r="D32" s="238" t="s">
        <v>725</v>
      </c>
      <c r="E32" s="239">
        <v>1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1"/>
      <c r="S32" s="241" t="s">
        <v>172</v>
      </c>
      <c r="T32" s="242" t="s">
        <v>163</v>
      </c>
      <c r="U32" s="221">
        <v>0</v>
      </c>
      <c r="V32" s="221">
        <f>ROUND(E32*U32,2)</f>
        <v>0</v>
      </c>
      <c r="W32" s="221"/>
      <c r="X32" s="221" t="s">
        <v>180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387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6">
        <v>25</v>
      </c>
      <c r="B33" s="237" t="s">
        <v>574</v>
      </c>
      <c r="C33" s="245" t="s">
        <v>749</v>
      </c>
      <c r="D33" s="238" t="s">
        <v>218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1"/>
      <c r="S33" s="241" t="s">
        <v>172</v>
      </c>
      <c r="T33" s="242" t="s">
        <v>163</v>
      </c>
      <c r="U33" s="221">
        <v>0</v>
      </c>
      <c r="V33" s="221">
        <f>ROUND(E33*U33,2)</f>
        <v>0</v>
      </c>
      <c r="W33" s="221"/>
      <c r="X33" s="221" t="s">
        <v>180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387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36">
        <v>26</v>
      </c>
      <c r="B34" s="237" t="s">
        <v>576</v>
      </c>
      <c r="C34" s="245" t="s">
        <v>750</v>
      </c>
      <c r="D34" s="238" t="s">
        <v>725</v>
      </c>
      <c r="E34" s="239">
        <v>1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1"/>
      <c r="S34" s="241" t="s">
        <v>172</v>
      </c>
      <c r="T34" s="242" t="s">
        <v>163</v>
      </c>
      <c r="U34" s="221">
        <v>0</v>
      </c>
      <c r="V34" s="221">
        <f>ROUND(E34*U34,2)</f>
        <v>0</v>
      </c>
      <c r="W34" s="221"/>
      <c r="X34" s="221" t="s">
        <v>180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387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36">
        <v>27</v>
      </c>
      <c r="B35" s="237" t="s">
        <v>577</v>
      </c>
      <c r="C35" s="245" t="s">
        <v>751</v>
      </c>
      <c r="D35" s="238" t="s">
        <v>725</v>
      </c>
      <c r="E35" s="239">
        <v>1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1"/>
      <c r="S35" s="241" t="s">
        <v>172</v>
      </c>
      <c r="T35" s="242" t="s">
        <v>163</v>
      </c>
      <c r="U35" s="221">
        <v>0</v>
      </c>
      <c r="V35" s="221">
        <f>ROUND(E35*U35,2)</f>
        <v>0</v>
      </c>
      <c r="W35" s="221"/>
      <c r="X35" s="221" t="s">
        <v>180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387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36">
        <v>28</v>
      </c>
      <c r="B36" s="237" t="s">
        <v>579</v>
      </c>
      <c r="C36" s="245" t="s">
        <v>752</v>
      </c>
      <c r="D36" s="238" t="s">
        <v>218</v>
      </c>
      <c r="E36" s="239">
        <v>1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1"/>
      <c r="S36" s="241" t="s">
        <v>172</v>
      </c>
      <c r="T36" s="242" t="s">
        <v>163</v>
      </c>
      <c r="U36" s="221">
        <v>0</v>
      </c>
      <c r="V36" s="221">
        <f>ROUND(E36*U36,2)</f>
        <v>0</v>
      </c>
      <c r="W36" s="221"/>
      <c r="X36" s="221" t="s">
        <v>180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387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36">
        <v>29</v>
      </c>
      <c r="B37" s="237" t="s">
        <v>581</v>
      </c>
      <c r="C37" s="245" t="s">
        <v>753</v>
      </c>
      <c r="D37" s="238" t="s">
        <v>218</v>
      </c>
      <c r="E37" s="239">
        <v>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1"/>
      <c r="S37" s="241" t="s">
        <v>172</v>
      </c>
      <c r="T37" s="242" t="s">
        <v>163</v>
      </c>
      <c r="U37" s="221">
        <v>0</v>
      </c>
      <c r="V37" s="221">
        <f>ROUND(E37*U37,2)</f>
        <v>0</v>
      </c>
      <c r="W37" s="221"/>
      <c r="X37" s="221" t="s">
        <v>180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387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>
      <c r="A38" s="223" t="s">
        <v>157</v>
      </c>
      <c r="B38" s="224" t="s">
        <v>114</v>
      </c>
      <c r="C38" s="244" t="s">
        <v>115</v>
      </c>
      <c r="D38" s="225"/>
      <c r="E38" s="226"/>
      <c r="F38" s="227"/>
      <c r="G38" s="227">
        <f>SUMIF(AG39:AG40,"&lt;&gt;NOR",G39:G40)</f>
        <v>0</v>
      </c>
      <c r="H38" s="227"/>
      <c r="I38" s="227">
        <f>SUM(I39:I40)</f>
        <v>0</v>
      </c>
      <c r="J38" s="227"/>
      <c r="K38" s="227">
        <f>SUM(K39:K40)</f>
        <v>0</v>
      </c>
      <c r="L38" s="227"/>
      <c r="M38" s="227">
        <f>SUM(M39:M40)</f>
        <v>0</v>
      </c>
      <c r="N38" s="227"/>
      <c r="O38" s="227">
        <f>SUM(O39:O40)</f>
        <v>0</v>
      </c>
      <c r="P38" s="227"/>
      <c r="Q38" s="227">
        <f>SUM(Q39:Q40)</f>
        <v>0</v>
      </c>
      <c r="R38" s="227"/>
      <c r="S38" s="227"/>
      <c r="T38" s="228"/>
      <c r="U38" s="222"/>
      <c r="V38" s="222">
        <f>SUM(V39:V40)</f>
        <v>0</v>
      </c>
      <c r="W38" s="222"/>
      <c r="X38" s="222"/>
      <c r="AG38" t="s">
        <v>158</v>
      </c>
    </row>
    <row r="39" spans="1:60" outlineLevel="1">
      <c r="A39" s="236">
        <v>30</v>
      </c>
      <c r="B39" s="237" t="s">
        <v>535</v>
      </c>
      <c r="C39" s="245" t="s">
        <v>754</v>
      </c>
      <c r="D39" s="238" t="s">
        <v>725</v>
      </c>
      <c r="E39" s="239">
        <v>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1"/>
      <c r="S39" s="241" t="s">
        <v>172</v>
      </c>
      <c r="T39" s="242" t="s">
        <v>163</v>
      </c>
      <c r="U39" s="221">
        <v>0</v>
      </c>
      <c r="V39" s="221">
        <f>ROUND(E39*U39,2)</f>
        <v>0</v>
      </c>
      <c r="W39" s="221"/>
      <c r="X39" s="221" t="s">
        <v>180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387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36">
        <v>31</v>
      </c>
      <c r="B40" s="237" t="s">
        <v>537</v>
      </c>
      <c r="C40" s="245" t="s">
        <v>755</v>
      </c>
      <c r="D40" s="238" t="s">
        <v>725</v>
      </c>
      <c r="E40" s="239">
        <v>1</v>
      </c>
      <c r="F40" s="240"/>
      <c r="G40" s="241">
        <f>ROUND(E40*F40,2)</f>
        <v>0</v>
      </c>
      <c r="H40" s="240"/>
      <c r="I40" s="241">
        <f>ROUND(E40*H40,2)</f>
        <v>0</v>
      </c>
      <c r="J40" s="240"/>
      <c r="K40" s="241">
        <f>ROUND(E40*J40,2)</f>
        <v>0</v>
      </c>
      <c r="L40" s="241">
        <v>21</v>
      </c>
      <c r="M40" s="241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1"/>
      <c r="S40" s="241" t="s">
        <v>172</v>
      </c>
      <c r="T40" s="242" t="s">
        <v>163</v>
      </c>
      <c r="U40" s="221">
        <v>0</v>
      </c>
      <c r="V40" s="221">
        <f>ROUND(E40*U40,2)</f>
        <v>0</v>
      </c>
      <c r="W40" s="221"/>
      <c r="X40" s="221" t="s">
        <v>180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387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>
      <c r="A41" s="223" t="s">
        <v>157</v>
      </c>
      <c r="B41" s="224" t="s">
        <v>116</v>
      </c>
      <c r="C41" s="244" t="s">
        <v>117</v>
      </c>
      <c r="D41" s="225"/>
      <c r="E41" s="226"/>
      <c r="F41" s="227"/>
      <c r="G41" s="227">
        <f>SUMIF(AG42:AG54,"&lt;&gt;NOR",G42:G54)</f>
        <v>0</v>
      </c>
      <c r="H41" s="227"/>
      <c r="I41" s="227">
        <f>SUM(I42:I54)</f>
        <v>0</v>
      </c>
      <c r="J41" s="227"/>
      <c r="K41" s="227">
        <f>SUM(K42:K54)</f>
        <v>0</v>
      </c>
      <c r="L41" s="227"/>
      <c r="M41" s="227">
        <f>SUM(M42:M54)</f>
        <v>0</v>
      </c>
      <c r="N41" s="227"/>
      <c r="O41" s="227">
        <f>SUM(O42:O54)</f>
        <v>0</v>
      </c>
      <c r="P41" s="227"/>
      <c r="Q41" s="227">
        <f>SUM(Q42:Q54)</f>
        <v>0</v>
      </c>
      <c r="R41" s="227"/>
      <c r="S41" s="227"/>
      <c r="T41" s="228"/>
      <c r="U41" s="222"/>
      <c r="V41" s="222">
        <f>SUM(V42:V54)</f>
        <v>0</v>
      </c>
      <c r="W41" s="222"/>
      <c r="X41" s="222"/>
      <c r="AG41" t="s">
        <v>158</v>
      </c>
    </row>
    <row r="42" spans="1:60" outlineLevel="1">
      <c r="A42" s="236">
        <v>32</v>
      </c>
      <c r="B42" s="237" t="s">
        <v>599</v>
      </c>
      <c r="C42" s="245" t="s">
        <v>756</v>
      </c>
      <c r="D42" s="238" t="s">
        <v>218</v>
      </c>
      <c r="E42" s="239">
        <v>2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1"/>
      <c r="S42" s="241" t="s">
        <v>172</v>
      </c>
      <c r="T42" s="242" t="s">
        <v>163</v>
      </c>
      <c r="U42" s="221">
        <v>0</v>
      </c>
      <c r="V42" s="221">
        <f>ROUND(E42*U42,2)</f>
        <v>0</v>
      </c>
      <c r="W42" s="221"/>
      <c r="X42" s="221" t="s">
        <v>180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387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>
      <c r="A43" s="236">
        <v>33</v>
      </c>
      <c r="B43" s="237" t="s">
        <v>601</v>
      </c>
      <c r="C43" s="245" t="s">
        <v>757</v>
      </c>
      <c r="D43" s="238" t="s">
        <v>218</v>
      </c>
      <c r="E43" s="239">
        <v>1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1"/>
      <c r="S43" s="241" t="s">
        <v>172</v>
      </c>
      <c r="T43" s="242" t="s">
        <v>163</v>
      </c>
      <c r="U43" s="221">
        <v>0</v>
      </c>
      <c r="V43" s="221">
        <f>ROUND(E43*U43,2)</f>
        <v>0</v>
      </c>
      <c r="W43" s="221"/>
      <c r="X43" s="221" t="s">
        <v>180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387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>
      <c r="A44" s="236">
        <v>34</v>
      </c>
      <c r="B44" s="237" t="s">
        <v>603</v>
      </c>
      <c r="C44" s="245" t="s">
        <v>758</v>
      </c>
      <c r="D44" s="238" t="s">
        <v>218</v>
      </c>
      <c r="E44" s="239">
        <v>1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/>
      <c r="S44" s="241" t="s">
        <v>172</v>
      </c>
      <c r="T44" s="242" t="s">
        <v>163</v>
      </c>
      <c r="U44" s="221">
        <v>0</v>
      </c>
      <c r="V44" s="221">
        <f>ROUND(E44*U44,2)</f>
        <v>0</v>
      </c>
      <c r="W44" s="221"/>
      <c r="X44" s="221" t="s">
        <v>180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387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>
      <c r="A45" s="236">
        <v>35</v>
      </c>
      <c r="B45" s="237" t="s">
        <v>605</v>
      </c>
      <c r="C45" s="245" t="s">
        <v>759</v>
      </c>
      <c r="D45" s="238" t="s">
        <v>218</v>
      </c>
      <c r="E45" s="239">
        <v>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/>
      <c r="S45" s="241" t="s">
        <v>172</v>
      </c>
      <c r="T45" s="242" t="s">
        <v>163</v>
      </c>
      <c r="U45" s="221">
        <v>0</v>
      </c>
      <c r="V45" s="221">
        <f>ROUND(E45*U45,2)</f>
        <v>0</v>
      </c>
      <c r="W45" s="221"/>
      <c r="X45" s="221" t="s">
        <v>180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387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36">
        <v>36</v>
      </c>
      <c r="B46" s="237" t="s">
        <v>607</v>
      </c>
      <c r="C46" s="245" t="s">
        <v>760</v>
      </c>
      <c r="D46" s="238" t="s">
        <v>218</v>
      </c>
      <c r="E46" s="239">
        <v>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1"/>
      <c r="S46" s="241" t="s">
        <v>172</v>
      </c>
      <c r="T46" s="242" t="s">
        <v>163</v>
      </c>
      <c r="U46" s="221">
        <v>0</v>
      </c>
      <c r="V46" s="221">
        <f>ROUND(E46*U46,2)</f>
        <v>0</v>
      </c>
      <c r="W46" s="221"/>
      <c r="X46" s="221" t="s">
        <v>180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387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>
      <c r="A47" s="236">
        <v>37</v>
      </c>
      <c r="B47" s="237" t="s">
        <v>609</v>
      </c>
      <c r="C47" s="245" t="s">
        <v>761</v>
      </c>
      <c r="D47" s="238" t="s">
        <v>218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1"/>
      <c r="S47" s="241" t="s">
        <v>172</v>
      </c>
      <c r="T47" s="242" t="s">
        <v>163</v>
      </c>
      <c r="U47" s="221">
        <v>0</v>
      </c>
      <c r="V47" s="221">
        <f>ROUND(E47*U47,2)</f>
        <v>0</v>
      </c>
      <c r="W47" s="221"/>
      <c r="X47" s="221" t="s">
        <v>180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387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36">
        <v>38</v>
      </c>
      <c r="B48" s="237" t="s">
        <v>611</v>
      </c>
      <c r="C48" s="245" t="s">
        <v>762</v>
      </c>
      <c r="D48" s="238" t="s">
        <v>218</v>
      </c>
      <c r="E48" s="239">
        <v>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1"/>
      <c r="S48" s="241" t="s">
        <v>172</v>
      </c>
      <c r="T48" s="242" t="s">
        <v>163</v>
      </c>
      <c r="U48" s="221">
        <v>0</v>
      </c>
      <c r="V48" s="221">
        <f>ROUND(E48*U48,2)</f>
        <v>0</v>
      </c>
      <c r="W48" s="221"/>
      <c r="X48" s="221" t="s">
        <v>180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387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36">
        <v>39</v>
      </c>
      <c r="B49" s="237" t="s">
        <v>613</v>
      </c>
      <c r="C49" s="245" t="s">
        <v>763</v>
      </c>
      <c r="D49" s="238" t="s">
        <v>218</v>
      </c>
      <c r="E49" s="239">
        <v>1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1"/>
      <c r="S49" s="241" t="s">
        <v>172</v>
      </c>
      <c r="T49" s="242" t="s">
        <v>163</v>
      </c>
      <c r="U49" s="221">
        <v>0</v>
      </c>
      <c r="V49" s="221">
        <f>ROUND(E49*U49,2)</f>
        <v>0</v>
      </c>
      <c r="W49" s="221"/>
      <c r="X49" s="221" t="s">
        <v>180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387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36">
        <v>40</v>
      </c>
      <c r="B50" s="237" t="s">
        <v>704</v>
      </c>
      <c r="C50" s="245" t="s">
        <v>764</v>
      </c>
      <c r="D50" s="238" t="s">
        <v>218</v>
      </c>
      <c r="E50" s="239">
        <v>1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1"/>
      <c r="S50" s="241" t="s">
        <v>172</v>
      </c>
      <c r="T50" s="242" t="s">
        <v>163</v>
      </c>
      <c r="U50" s="221">
        <v>0</v>
      </c>
      <c r="V50" s="221">
        <f>ROUND(E50*U50,2)</f>
        <v>0</v>
      </c>
      <c r="W50" s="221"/>
      <c r="X50" s="221" t="s">
        <v>180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387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>
      <c r="A51" s="236">
        <v>41</v>
      </c>
      <c r="B51" s="237" t="s">
        <v>615</v>
      </c>
      <c r="C51" s="245" t="s">
        <v>765</v>
      </c>
      <c r="D51" s="238" t="s">
        <v>218</v>
      </c>
      <c r="E51" s="239">
        <v>1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/>
      <c r="S51" s="241" t="s">
        <v>172</v>
      </c>
      <c r="T51" s="242" t="s">
        <v>163</v>
      </c>
      <c r="U51" s="221">
        <v>0</v>
      </c>
      <c r="V51" s="221">
        <f>ROUND(E51*U51,2)</f>
        <v>0</v>
      </c>
      <c r="W51" s="221"/>
      <c r="X51" s="221" t="s">
        <v>180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387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36">
        <v>42</v>
      </c>
      <c r="B52" s="237" t="s">
        <v>617</v>
      </c>
      <c r="C52" s="245" t="s">
        <v>766</v>
      </c>
      <c r="D52" s="238" t="s">
        <v>218</v>
      </c>
      <c r="E52" s="239">
        <v>4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172</v>
      </c>
      <c r="T52" s="242" t="s">
        <v>163</v>
      </c>
      <c r="U52" s="221">
        <v>0</v>
      </c>
      <c r="V52" s="221">
        <f>ROUND(E52*U52,2)</f>
        <v>0</v>
      </c>
      <c r="W52" s="221"/>
      <c r="X52" s="221" t="s">
        <v>180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387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>
      <c r="A53" s="236">
        <v>43</v>
      </c>
      <c r="B53" s="237" t="s">
        <v>619</v>
      </c>
      <c r="C53" s="245" t="s">
        <v>767</v>
      </c>
      <c r="D53" s="238" t="s">
        <v>725</v>
      </c>
      <c r="E53" s="239">
        <v>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172</v>
      </c>
      <c r="T53" s="242" t="s">
        <v>163</v>
      </c>
      <c r="U53" s="221">
        <v>0</v>
      </c>
      <c r="V53" s="221">
        <f>ROUND(E53*U53,2)</f>
        <v>0</v>
      </c>
      <c r="W53" s="221"/>
      <c r="X53" s="221" t="s">
        <v>180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387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36">
        <v>44</v>
      </c>
      <c r="B54" s="237" t="s">
        <v>621</v>
      </c>
      <c r="C54" s="245" t="s">
        <v>753</v>
      </c>
      <c r="D54" s="238" t="s">
        <v>218</v>
      </c>
      <c r="E54" s="239">
        <v>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1"/>
      <c r="S54" s="241" t="s">
        <v>172</v>
      </c>
      <c r="T54" s="242" t="s">
        <v>163</v>
      </c>
      <c r="U54" s="221">
        <v>0</v>
      </c>
      <c r="V54" s="221">
        <f>ROUND(E54*U54,2)</f>
        <v>0</v>
      </c>
      <c r="W54" s="221"/>
      <c r="X54" s="221" t="s">
        <v>180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387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>
      <c r="A55" s="223" t="s">
        <v>157</v>
      </c>
      <c r="B55" s="224" t="s">
        <v>118</v>
      </c>
      <c r="C55" s="244" t="s">
        <v>119</v>
      </c>
      <c r="D55" s="225"/>
      <c r="E55" s="226"/>
      <c r="F55" s="227"/>
      <c r="G55" s="227">
        <f>SUMIF(AG56:AG72,"&lt;&gt;NOR",G56:G72)</f>
        <v>0</v>
      </c>
      <c r="H55" s="227"/>
      <c r="I55" s="227">
        <f>SUM(I56:I72)</f>
        <v>0</v>
      </c>
      <c r="J55" s="227"/>
      <c r="K55" s="227">
        <f>SUM(K56:K72)</f>
        <v>0</v>
      </c>
      <c r="L55" s="227"/>
      <c r="M55" s="227">
        <f>SUM(M56:M72)</f>
        <v>0</v>
      </c>
      <c r="N55" s="227"/>
      <c r="O55" s="227">
        <f>SUM(O56:O72)</f>
        <v>0</v>
      </c>
      <c r="P55" s="227"/>
      <c r="Q55" s="227">
        <f>SUM(Q56:Q72)</f>
        <v>0</v>
      </c>
      <c r="R55" s="227"/>
      <c r="S55" s="227"/>
      <c r="T55" s="228"/>
      <c r="U55" s="222"/>
      <c r="V55" s="222">
        <f>SUM(V56:V72)</f>
        <v>0</v>
      </c>
      <c r="W55" s="222"/>
      <c r="X55" s="222"/>
      <c r="AG55" t="s">
        <v>158</v>
      </c>
    </row>
    <row r="56" spans="1:60" outlineLevel="1">
      <c r="A56" s="236">
        <v>45</v>
      </c>
      <c r="B56" s="237" t="s">
        <v>623</v>
      </c>
      <c r="C56" s="245" t="s">
        <v>768</v>
      </c>
      <c r="D56" s="238" t="s">
        <v>242</v>
      </c>
      <c r="E56" s="239">
        <v>160</v>
      </c>
      <c r="F56" s="240"/>
      <c r="G56" s="241">
        <f>ROUND(E56*F56,2)</f>
        <v>0</v>
      </c>
      <c r="H56" s="240"/>
      <c r="I56" s="241">
        <f>ROUND(E56*H56,2)</f>
        <v>0</v>
      </c>
      <c r="J56" s="240"/>
      <c r="K56" s="241">
        <f>ROUND(E56*J56,2)</f>
        <v>0</v>
      </c>
      <c r="L56" s="241">
        <v>21</v>
      </c>
      <c r="M56" s="241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1"/>
      <c r="S56" s="241" t="s">
        <v>172</v>
      </c>
      <c r="T56" s="242" t="s">
        <v>163</v>
      </c>
      <c r="U56" s="221">
        <v>0</v>
      </c>
      <c r="V56" s="221">
        <f>ROUND(E56*U56,2)</f>
        <v>0</v>
      </c>
      <c r="W56" s="221"/>
      <c r="X56" s="221" t="s">
        <v>180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387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36">
        <v>46</v>
      </c>
      <c r="B57" s="237" t="s">
        <v>625</v>
      </c>
      <c r="C57" s="245" t="s">
        <v>769</v>
      </c>
      <c r="D57" s="238" t="s">
        <v>242</v>
      </c>
      <c r="E57" s="239">
        <v>20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/>
      <c r="S57" s="241" t="s">
        <v>172</v>
      </c>
      <c r="T57" s="242" t="s">
        <v>163</v>
      </c>
      <c r="U57" s="221">
        <v>0</v>
      </c>
      <c r="V57" s="221">
        <f>ROUND(E57*U57,2)</f>
        <v>0</v>
      </c>
      <c r="W57" s="221"/>
      <c r="X57" s="221" t="s">
        <v>180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387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36">
        <v>47</v>
      </c>
      <c r="B58" s="237" t="s">
        <v>626</v>
      </c>
      <c r="C58" s="245" t="s">
        <v>770</v>
      </c>
      <c r="D58" s="238" t="s">
        <v>242</v>
      </c>
      <c r="E58" s="239">
        <v>340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1"/>
      <c r="S58" s="241" t="s">
        <v>172</v>
      </c>
      <c r="T58" s="242" t="s">
        <v>163</v>
      </c>
      <c r="U58" s="221">
        <v>0</v>
      </c>
      <c r="V58" s="221">
        <f>ROUND(E58*U58,2)</f>
        <v>0</v>
      </c>
      <c r="W58" s="221"/>
      <c r="X58" s="221" t="s">
        <v>180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387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>
      <c r="A59" s="236">
        <v>48</v>
      </c>
      <c r="B59" s="237" t="s">
        <v>628</v>
      </c>
      <c r="C59" s="245" t="s">
        <v>771</v>
      </c>
      <c r="D59" s="238" t="s">
        <v>242</v>
      </c>
      <c r="E59" s="239">
        <v>90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1"/>
      <c r="S59" s="241" t="s">
        <v>172</v>
      </c>
      <c r="T59" s="242" t="s">
        <v>163</v>
      </c>
      <c r="U59" s="221">
        <v>0</v>
      </c>
      <c r="V59" s="221">
        <f>ROUND(E59*U59,2)</f>
        <v>0</v>
      </c>
      <c r="W59" s="221"/>
      <c r="X59" s="221" t="s">
        <v>180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387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>
      <c r="A60" s="236">
        <v>49</v>
      </c>
      <c r="B60" s="237" t="s">
        <v>629</v>
      </c>
      <c r="C60" s="245" t="s">
        <v>772</v>
      </c>
      <c r="D60" s="238" t="s">
        <v>242</v>
      </c>
      <c r="E60" s="239">
        <v>40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1"/>
      <c r="S60" s="241" t="s">
        <v>172</v>
      </c>
      <c r="T60" s="242" t="s">
        <v>163</v>
      </c>
      <c r="U60" s="221">
        <v>0</v>
      </c>
      <c r="V60" s="221">
        <f>ROUND(E60*U60,2)</f>
        <v>0</v>
      </c>
      <c r="W60" s="221"/>
      <c r="X60" s="221" t="s">
        <v>180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387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36">
        <v>50</v>
      </c>
      <c r="B61" s="237" t="s">
        <v>706</v>
      </c>
      <c r="C61" s="245" t="s">
        <v>773</v>
      </c>
      <c r="D61" s="238" t="s">
        <v>242</v>
      </c>
      <c r="E61" s="239">
        <v>30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1"/>
      <c r="S61" s="241" t="s">
        <v>172</v>
      </c>
      <c r="T61" s="242" t="s">
        <v>163</v>
      </c>
      <c r="U61" s="221">
        <v>0</v>
      </c>
      <c r="V61" s="221">
        <f>ROUND(E61*U61,2)</f>
        <v>0</v>
      </c>
      <c r="W61" s="221"/>
      <c r="X61" s="221" t="s">
        <v>180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387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>
      <c r="A62" s="236">
        <v>51</v>
      </c>
      <c r="B62" s="237" t="s">
        <v>630</v>
      </c>
      <c r="C62" s="245" t="s">
        <v>774</v>
      </c>
      <c r="D62" s="238" t="s">
        <v>242</v>
      </c>
      <c r="E62" s="239">
        <v>6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1"/>
      <c r="S62" s="241" t="s">
        <v>172</v>
      </c>
      <c r="T62" s="242" t="s">
        <v>163</v>
      </c>
      <c r="U62" s="221">
        <v>0</v>
      </c>
      <c r="V62" s="221">
        <f>ROUND(E62*U62,2)</f>
        <v>0</v>
      </c>
      <c r="W62" s="221"/>
      <c r="X62" s="221" t="s">
        <v>180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387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>
      <c r="A63" s="236">
        <v>52</v>
      </c>
      <c r="B63" s="237" t="s">
        <v>632</v>
      </c>
      <c r="C63" s="245" t="s">
        <v>775</v>
      </c>
      <c r="D63" s="238" t="s">
        <v>242</v>
      </c>
      <c r="E63" s="239">
        <v>14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1"/>
      <c r="S63" s="241" t="s">
        <v>172</v>
      </c>
      <c r="T63" s="242" t="s">
        <v>163</v>
      </c>
      <c r="U63" s="221">
        <v>0</v>
      </c>
      <c r="V63" s="221">
        <f>ROUND(E63*U63,2)</f>
        <v>0</v>
      </c>
      <c r="W63" s="221"/>
      <c r="X63" s="221" t="s">
        <v>180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387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36">
        <v>53</v>
      </c>
      <c r="B64" s="237" t="s">
        <v>634</v>
      </c>
      <c r="C64" s="245" t="s">
        <v>776</v>
      </c>
      <c r="D64" s="238" t="s">
        <v>725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1"/>
      <c r="S64" s="241" t="s">
        <v>172</v>
      </c>
      <c r="T64" s="242" t="s">
        <v>163</v>
      </c>
      <c r="U64" s="221">
        <v>0</v>
      </c>
      <c r="V64" s="221">
        <f>ROUND(E64*U64,2)</f>
        <v>0</v>
      </c>
      <c r="W64" s="221"/>
      <c r="X64" s="221" t="s">
        <v>180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387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36">
        <v>54</v>
      </c>
      <c r="B65" s="237" t="s">
        <v>636</v>
      </c>
      <c r="C65" s="245" t="s">
        <v>777</v>
      </c>
      <c r="D65" s="238" t="s">
        <v>725</v>
      </c>
      <c r="E65" s="239">
        <v>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1"/>
      <c r="S65" s="241" t="s">
        <v>172</v>
      </c>
      <c r="T65" s="242" t="s">
        <v>163</v>
      </c>
      <c r="U65" s="221">
        <v>0</v>
      </c>
      <c r="V65" s="221">
        <f>ROUND(E65*U65,2)</f>
        <v>0</v>
      </c>
      <c r="W65" s="221"/>
      <c r="X65" s="221" t="s">
        <v>180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387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36">
        <v>55</v>
      </c>
      <c r="B66" s="237" t="s">
        <v>638</v>
      </c>
      <c r="C66" s="245" t="s">
        <v>778</v>
      </c>
      <c r="D66" s="238" t="s">
        <v>725</v>
      </c>
      <c r="E66" s="239">
        <v>1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1"/>
      <c r="S66" s="241" t="s">
        <v>172</v>
      </c>
      <c r="T66" s="242" t="s">
        <v>163</v>
      </c>
      <c r="U66" s="221">
        <v>0</v>
      </c>
      <c r="V66" s="221">
        <f>ROUND(E66*U66,2)</f>
        <v>0</v>
      </c>
      <c r="W66" s="221"/>
      <c r="X66" s="221" t="s">
        <v>180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387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36">
        <v>56</v>
      </c>
      <c r="B67" s="237" t="s">
        <v>640</v>
      </c>
      <c r="C67" s="245" t="s">
        <v>779</v>
      </c>
      <c r="D67" s="238" t="s">
        <v>242</v>
      </c>
      <c r="E67" s="239">
        <v>15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1"/>
      <c r="S67" s="241" t="s">
        <v>172</v>
      </c>
      <c r="T67" s="242" t="s">
        <v>163</v>
      </c>
      <c r="U67" s="221">
        <v>0</v>
      </c>
      <c r="V67" s="221">
        <f>ROUND(E67*U67,2)</f>
        <v>0</v>
      </c>
      <c r="W67" s="221"/>
      <c r="X67" s="221" t="s">
        <v>180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387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36">
        <v>57</v>
      </c>
      <c r="B68" s="237" t="s">
        <v>642</v>
      </c>
      <c r="C68" s="245" t="s">
        <v>780</v>
      </c>
      <c r="D68" s="238" t="s">
        <v>242</v>
      </c>
      <c r="E68" s="239">
        <v>35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1"/>
      <c r="S68" s="241" t="s">
        <v>172</v>
      </c>
      <c r="T68" s="242" t="s">
        <v>163</v>
      </c>
      <c r="U68" s="221">
        <v>0</v>
      </c>
      <c r="V68" s="221">
        <f>ROUND(E68*U68,2)</f>
        <v>0</v>
      </c>
      <c r="W68" s="221"/>
      <c r="X68" s="221" t="s">
        <v>180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387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36">
        <v>58</v>
      </c>
      <c r="B69" s="237" t="s">
        <v>644</v>
      </c>
      <c r="C69" s="245" t="s">
        <v>781</v>
      </c>
      <c r="D69" s="238" t="s">
        <v>725</v>
      </c>
      <c r="E69" s="239">
        <v>1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1"/>
      <c r="S69" s="241" t="s">
        <v>172</v>
      </c>
      <c r="T69" s="242" t="s">
        <v>163</v>
      </c>
      <c r="U69" s="221">
        <v>0</v>
      </c>
      <c r="V69" s="221">
        <f>ROUND(E69*U69,2)</f>
        <v>0</v>
      </c>
      <c r="W69" s="221"/>
      <c r="X69" s="221" t="s">
        <v>180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387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36">
        <v>59</v>
      </c>
      <c r="B70" s="237" t="s">
        <v>646</v>
      </c>
      <c r="C70" s="245" t="s">
        <v>782</v>
      </c>
      <c r="D70" s="238" t="s">
        <v>725</v>
      </c>
      <c r="E70" s="239">
        <v>1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172</v>
      </c>
      <c r="T70" s="242" t="s">
        <v>163</v>
      </c>
      <c r="U70" s="221">
        <v>0</v>
      </c>
      <c r="V70" s="221">
        <f>ROUND(E70*U70,2)</f>
        <v>0</v>
      </c>
      <c r="W70" s="221"/>
      <c r="X70" s="221" t="s">
        <v>180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387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36">
        <v>60</v>
      </c>
      <c r="B71" s="237" t="s">
        <v>708</v>
      </c>
      <c r="C71" s="245" t="s">
        <v>783</v>
      </c>
      <c r="D71" s="238" t="s">
        <v>725</v>
      </c>
      <c r="E71" s="239">
        <v>1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41">
        <v>0</v>
      </c>
      <c r="O71" s="241">
        <f>ROUND(E71*N71,2)</f>
        <v>0</v>
      </c>
      <c r="P71" s="241">
        <v>0</v>
      </c>
      <c r="Q71" s="241">
        <f>ROUND(E71*P71,2)</f>
        <v>0</v>
      </c>
      <c r="R71" s="241"/>
      <c r="S71" s="241" t="s">
        <v>172</v>
      </c>
      <c r="T71" s="242" t="s">
        <v>163</v>
      </c>
      <c r="U71" s="221">
        <v>0</v>
      </c>
      <c r="V71" s="221">
        <f>ROUND(E71*U71,2)</f>
        <v>0</v>
      </c>
      <c r="W71" s="221"/>
      <c r="X71" s="221" t="s">
        <v>180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387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>
      <c r="A72" s="236">
        <v>61</v>
      </c>
      <c r="B72" s="237" t="s">
        <v>648</v>
      </c>
      <c r="C72" s="245" t="s">
        <v>753</v>
      </c>
      <c r="D72" s="238" t="s">
        <v>218</v>
      </c>
      <c r="E72" s="239">
        <v>1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1"/>
      <c r="S72" s="241" t="s">
        <v>172</v>
      </c>
      <c r="T72" s="242" t="s">
        <v>163</v>
      </c>
      <c r="U72" s="221">
        <v>0</v>
      </c>
      <c r="V72" s="221">
        <f>ROUND(E72*U72,2)</f>
        <v>0</v>
      </c>
      <c r="W72" s="221"/>
      <c r="X72" s="221" t="s">
        <v>180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387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>
      <c r="A73" s="223" t="s">
        <v>157</v>
      </c>
      <c r="B73" s="224" t="s">
        <v>120</v>
      </c>
      <c r="C73" s="244" t="s">
        <v>121</v>
      </c>
      <c r="D73" s="225"/>
      <c r="E73" s="226"/>
      <c r="F73" s="227"/>
      <c r="G73" s="227">
        <f>SUMIF(AG74:AG77,"&lt;&gt;NOR",G74:G77)</f>
        <v>0</v>
      </c>
      <c r="H73" s="227"/>
      <c r="I73" s="227">
        <f>SUM(I74:I77)</f>
        <v>0</v>
      </c>
      <c r="J73" s="227"/>
      <c r="K73" s="227">
        <f>SUM(K74:K77)</f>
        <v>0</v>
      </c>
      <c r="L73" s="227"/>
      <c r="M73" s="227">
        <f>SUM(M74:M77)</f>
        <v>0</v>
      </c>
      <c r="N73" s="227"/>
      <c r="O73" s="227">
        <f>SUM(O74:O77)</f>
        <v>0</v>
      </c>
      <c r="P73" s="227"/>
      <c r="Q73" s="227">
        <f>SUM(Q74:Q77)</f>
        <v>0</v>
      </c>
      <c r="R73" s="227"/>
      <c r="S73" s="227"/>
      <c r="T73" s="228"/>
      <c r="U73" s="222"/>
      <c r="V73" s="222">
        <f>SUM(V74:V77)</f>
        <v>0</v>
      </c>
      <c r="W73" s="222"/>
      <c r="X73" s="222"/>
      <c r="AG73" t="s">
        <v>158</v>
      </c>
    </row>
    <row r="74" spans="1:60" outlineLevel="1">
      <c r="A74" s="236">
        <v>62</v>
      </c>
      <c r="B74" s="237" t="s">
        <v>650</v>
      </c>
      <c r="C74" s="245" t="s">
        <v>784</v>
      </c>
      <c r="D74" s="238" t="s">
        <v>218</v>
      </c>
      <c r="E74" s="239">
        <v>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1"/>
      <c r="S74" s="241" t="s">
        <v>172</v>
      </c>
      <c r="T74" s="242" t="s">
        <v>163</v>
      </c>
      <c r="U74" s="221">
        <v>0</v>
      </c>
      <c r="V74" s="221">
        <f>ROUND(E74*U74,2)</f>
        <v>0</v>
      </c>
      <c r="W74" s="221"/>
      <c r="X74" s="221" t="s">
        <v>180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584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>
      <c r="A75" s="236">
        <v>63</v>
      </c>
      <c r="B75" s="237" t="s">
        <v>652</v>
      </c>
      <c r="C75" s="245" t="s">
        <v>785</v>
      </c>
      <c r="D75" s="238" t="s">
        <v>218</v>
      </c>
      <c r="E75" s="239">
        <v>1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1"/>
      <c r="S75" s="241" t="s">
        <v>172</v>
      </c>
      <c r="T75" s="242" t="s">
        <v>163</v>
      </c>
      <c r="U75" s="221">
        <v>0</v>
      </c>
      <c r="V75" s="221">
        <f>ROUND(E75*U75,2)</f>
        <v>0</v>
      </c>
      <c r="W75" s="221"/>
      <c r="X75" s="221" t="s">
        <v>180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584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>
      <c r="A76" s="236">
        <v>64</v>
      </c>
      <c r="B76" s="237" t="s">
        <v>654</v>
      </c>
      <c r="C76" s="245" t="s">
        <v>786</v>
      </c>
      <c r="D76" s="238" t="s">
        <v>218</v>
      </c>
      <c r="E76" s="239">
        <v>1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1"/>
      <c r="S76" s="241" t="s">
        <v>172</v>
      </c>
      <c r="T76" s="242" t="s">
        <v>163</v>
      </c>
      <c r="U76" s="221">
        <v>0</v>
      </c>
      <c r="V76" s="221">
        <f>ROUND(E76*U76,2)</f>
        <v>0</v>
      </c>
      <c r="W76" s="221"/>
      <c r="X76" s="221" t="s">
        <v>180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584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>
      <c r="A77" s="229">
        <v>65</v>
      </c>
      <c r="B77" s="230" t="s">
        <v>656</v>
      </c>
      <c r="C77" s="246" t="s">
        <v>787</v>
      </c>
      <c r="D77" s="231" t="s">
        <v>218</v>
      </c>
      <c r="E77" s="232">
        <v>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4"/>
      <c r="S77" s="234" t="s">
        <v>172</v>
      </c>
      <c r="T77" s="235" t="s">
        <v>163</v>
      </c>
      <c r="U77" s="221">
        <v>0</v>
      </c>
      <c r="V77" s="221">
        <f>ROUND(E77*U77,2)</f>
        <v>0</v>
      </c>
      <c r="W77" s="221"/>
      <c r="X77" s="221" t="s">
        <v>180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584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>
      <c r="A78" s="3"/>
      <c r="B78" s="4"/>
      <c r="C78" s="24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v>15</v>
      </c>
      <c r="AF78">
        <v>21</v>
      </c>
      <c r="AG78" t="s">
        <v>144</v>
      </c>
    </row>
    <row r="79" spans="1:60">
      <c r="A79" s="215"/>
      <c r="B79" s="216" t="s">
        <v>29</v>
      </c>
      <c r="C79" s="248"/>
      <c r="D79" s="217"/>
      <c r="E79" s="218"/>
      <c r="F79" s="218"/>
      <c r="G79" s="243">
        <f>G8+G38+G41+G55+G73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f>SUMIF(L7:L77,AE78,G7:G77)</f>
        <v>0</v>
      </c>
      <c r="AF79">
        <f>SUMIF(L7:L77,AF78,G7:G77)</f>
        <v>0</v>
      </c>
      <c r="AG79" t="s">
        <v>173</v>
      </c>
    </row>
    <row r="80" spans="1:60">
      <c r="C80" s="249"/>
      <c r="D80" s="10"/>
      <c r="AG80" t="s">
        <v>174</v>
      </c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D8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OVN 01 Naklady</vt:lpstr>
      <vt:lpstr>1 01 Pol</vt:lpstr>
      <vt:lpstr>1 02 Pol</vt:lpstr>
      <vt:lpstr>2 03 Pol</vt:lpstr>
      <vt:lpstr>2 04 Pol</vt:lpstr>
      <vt:lpstr>2 05 Pol</vt:lpstr>
      <vt:lpstr>2 06 Pol</vt:lpstr>
      <vt:lpstr>2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'1 02 Pol'!Názvy_tisku</vt:lpstr>
      <vt:lpstr>'2 03 Pol'!Názvy_tisku</vt:lpstr>
      <vt:lpstr>'2 04 Pol'!Názvy_tisku</vt:lpstr>
      <vt:lpstr>'2 05 Pol'!Názvy_tisku</vt:lpstr>
      <vt:lpstr>'2 06 Pol'!Názvy_tisku</vt:lpstr>
      <vt:lpstr>'2 07 Pol'!Názvy_tisku</vt:lpstr>
      <vt:lpstr>'OVN 01 Naklady'!Názvy_tisku</vt:lpstr>
      <vt:lpstr>oadresa</vt:lpstr>
      <vt:lpstr>Stavba!Objednatel</vt:lpstr>
      <vt:lpstr>Stavba!Objekt</vt:lpstr>
      <vt:lpstr>'1 01 Pol'!Oblast_tisku</vt:lpstr>
      <vt:lpstr>'1 02 Pol'!Oblast_tisku</vt:lpstr>
      <vt:lpstr>'2 03 Pol'!Oblast_tisku</vt:lpstr>
      <vt:lpstr>'2 04 Pol'!Oblast_tisku</vt:lpstr>
      <vt:lpstr>'2 05 Pol'!Oblast_tisku</vt:lpstr>
      <vt:lpstr>'2 06 Pol'!Oblast_tisku</vt:lpstr>
      <vt:lpstr>'2 07 Pol'!Oblast_tisku</vt:lpstr>
      <vt:lpstr>'OVN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2019-03-19T12:27:02Z</cp:lastPrinted>
  <dcterms:created xsi:type="dcterms:W3CDTF">2009-04-08T07:15:50Z</dcterms:created>
  <dcterms:modified xsi:type="dcterms:W3CDTF">2021-08-17T13:22:07Z</dcterms:modified>
</cp:coreProperties>
</file>