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a ostatní n..." sheetId="2" r:id="rId2"/>
    <sheet name="0101 - D.1.1. Architekton..." sheetId="3" r:id="rId3"/>
    <sheet name="0104 - D.1.4. Elektroinst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'00 - Vedlejší a ostatní n...'!$C$80:$K$119</definedName>
    <definedName name="_xlnm.Print_Area" localSheetId="1">'00 - Vedlejší a ostatní n...'!$C$4:$J$39,'00 - Vedlejší a ostatní n...'!$C$45:$J$62,'00 - Vedlejší a ostatní n...'!$C$68:$K$119</definedName>
    <definedName name="_xlnm._FilterDatabase" localSheetId="2" hidden="1">'0101 - D.1.1. Architekton...'!$C$93:$K$319</definedName>
    <definedName name="_xlnm.Print_Area" localSheetId="2">'0101 - D.1.1. Architekton...'!$C$4:$J$39,'0101 - D.1.1. Architekton...'!$C$45:$J$75,'0101 - D.1.1. Architekton...'!$C$81:$K$319</definedName>
    <definedName name="_xlnm._FilterDatabase" localSheetId="3" hidden="1">'0104 - D.1.4. Elektroinst...'!$C$84:$K$115</definedName>
    <definedName name="_xlnm.Print_Area" localSheetId="3">'0104 - D.1.4. Elektroinst...'!$C$4:$J$39,'0104 - D.1.4. Elektroinst...'!$C$45:$J$66,'0104 - D.1.4. Elektroinst...'!$C$72:$K$115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Vedlejší a ostatní n...'!$80:$80</definedName>
    <definedName name="_xlnm.Print_Titles" localSheetId="2">'0101 - D.1.1. Architekton...'!$93:$93</definedName>
    <definedName name="_xlnm.Print_Titles" localSheetId="3">'0104 - D.1.4. Elektroinst...'!$84:$84</definedName>
  </definedNames>
  <calcPr fullCalcOnLoad="1"/>
</workbook>
</file>

<file path=xl/sharedStrings.xml><?xml version="1.0" encoding="utf-8"?>
<sst xmlns="http://schemas.openxmlformats.org/spreadsheetml/2006/main" count="4037" uniqueCount="842">
  <si>
    <t>Export Komplet</t>
  </si>
  <si>
    <t>VZ</t>
  </si>
  <si>
    <t>2.0</t>
  </si>
  <si>
    <t>ZAMOK</t>
  </si>
  <si>
    <t>False</t>
  </si>
  <si>
    <t>{0fe78c8e-3b7e-4f50-9f0a-51503ef5966c}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</si>
  <si>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</si>
  <si>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</si>
  <si>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</si>
  <si>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</si>
  <si>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</si>
  <si>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</si>
  <si>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</si>
  <si>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</si>
  <si>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07/21/20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</si>
  <si>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</si>
  <si>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</si>
  <si>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2 ks výtahů v budově č. p. 1026/II, ul. Františka Kotyzy, Rokycany, 0482021</t>
  </si>
  <si>
    <t>KSO:</t>
  </si>
  <si>
    <t/>
  </si>
  <si>
    <t>CC-CZ:</t>
  </si>
  <si>
    <t>Místo:</t>
  </si>
  <si>
    <t>St. p. č. 3782, Františka Kotyzy 1026/II, Rokycany</t>
  </si>
  <si>
    <t>Datum:</t>
  </si>
  <si>
    <t>22. 6. 2021</t>
  </si>
  <si>
    <t>Zadavatel:</t>
  </si>
  <si>
    <t>IČ:</t>
  </si>
  <si>
    <t>18242171</t>
  </si>
  <si>
    <t>Střední škola, Rokycany</t>
  </si>
  <si>
    <t>DIČ:</t>
  </si>
  <si>
    <t>CZ18242171</t>
  </si>
  <si>
    <t>Uchazeč:</t>
  </si>
  <si>
    <t>Vyplň údaj</t>
  </si>
  <si>
    <t>Projektant:</t>
  </si>
  <si>
    <t>07727755</t>
  </si>
  <si>
    <t>SEAP s.r.o.</t>
  </si>
  <si>
    <t>CZ07727755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</si>
  <si>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</si>
  <si>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</si>
  <si>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</si>
  <si>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</si>
  <si>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</si>
  <si>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</si>
  <si>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</si>
  <si>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</si>
  <si>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</si>
  <si>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</si>
  <si>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</si>
  <si>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</si>
  <si>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</si>
  <si>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</si>
  <si>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</si>
  <si>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</si>
  <si>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</si>
  <si>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</si>
  <si>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</si>
  <si>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</si>
  <si>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</si>
  <si>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</si>
  <si>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</si>
  <si>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</si>
  <si>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</si>
  <si>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</si>
  <si>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</si>
  <si>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</si>
  <si>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</si>
  <si>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</si>
  <si>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</si>
  <si>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</si>
  <si>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</si>
  <si>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</si>
  <si>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</si>
  <si>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</si>
  <si>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</si>
  <si>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</si>
  <si>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</si>
  <si>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</si>
  <si>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</si>
  <si>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</si>
  <si>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</si>
  <si>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</si>
  <si>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</si>
  <si>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</si>
  <si>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</si>
  <si>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</si>
  <si>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{85aa167b-aca7-4cc5-8af5-687a5aff0472}</t>
  </si>
  <si>
    <t>2</t>
  </si>
  <si>
    <t>0101</t>
  </si>
  <si>
    <t>D.1.1. Architektonicko-stavební řešení a D.1.2. Stavebně-konstrukční řešení</t>
  </si>
  <si>
    <t>{ea32d2d4-92c3-4771-a509-c5971562da24}</t>
  </si>
  <si>
    <t>801 72 53</t>
  </si>
  <si>
    <t>0104</t>
  </si>
  <si>
    <t>D.1.4. Elektroinstalace</t>
  </si>
  <si>
    <t>{0904b0c9-1ea0-40f8-9f92-09804e45c5fc}</t>
  </si>
  <si>
    <t>KRYCÍ LIST SOUPISU PRACÍ</t>
  </si>
  <si>
    <t>Objekt:</t>
  </si>
  <si>
    <t>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</si>
  <si>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</si>
  <si>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</si>
  <si>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</si>
  <si>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</si>
  <si>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</si>
  <si>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</si>
  <si>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</si>
  <si>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</si>
  <si>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</si>
  <si>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</si>
  <si>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</si>
  <si>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</si>
  <si>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</si>
  <si>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</si>
  <si>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</si>
  <si>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</si>
  <si>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</si>
  <si>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</si>
  <si>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</si>
  <si>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</si>
  <si>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</si>
  <si>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</si>
  <si>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</si>
  <si>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VRN9</t>
  </si>
  <si>
    <t>Ostatní náklady</t>
  </si>
  <si>
    <t>K</t>
  </si>
  <si>
    <t>R005121 R</t>
  </si>
  <si>
    <t>Zařízení staveniště</t>
  </si>
  <si>
    <t>ks</t>
  </si>
  <si>
    <t>262144</t>
  </si>
  <si>
    <t>-1645191317</t>
  </si>
  <si>
    <t>P</t>
  </si>
  <si>
    <t>Poznámka k položce:
Veškeré náklady spojené s vybudováním, provozem a odstraněním zařízení staveniště.  
Především v souladu s NV č. 591/2006 Sb., plánem BOZP a v souladu s požadavky zadávací dokumentace</t>
  </si>
  <si>
    <t>R005211010R</t>
  </si>
  <si>
    <t>Předání a převzetí staveniště</t>
  </si>
  <si>
    <t xml:space="preserve">hod   </t>
  </si>
  <si>
    <t>132797685</t>
  </si>
  <si>
    <t>Poznámka k položce:
Náklady spojené s účastí zhotovitele na předání a převzetí staveniště. Včetně vystavení zápisu.</t>
  </si>
  <si>
    <t>3</t>
  </si>
  <si>
    <t>R005211080R</t>
  </si>
  <si>
    <t>Bezpečnostní a hygienická opatření na staveništi</t>
  </si>
  <si>
    <t>2114913898</t>
  </si>
  <si>
    <t>Poznámka k položce:
Např. ochrana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řád), atd.</t>
  </si>
  <si>
    <t>4</t>
  </si>
  <si>
    <t>R005211088X</t>
  </si>
  <si>
    <t>Činnosti a opatření BOZP, např. dle zákona č. 309/2006 Sb., nv 591/2006, atd.</t>
  </si>
  <si>
    <t>-1555886830</t>
  </si>
  <si>
    <t>R00523X027</t>
  </si>
  <si>
    <t>Provedení komplexního seznámení se a z hlediska svých deklarovaných odborných znalostí, komplexní kontroly zadávací projektové dokumentace a provedení tzv. "Ztotožnění" dodavatele se zadávací dokumentací.</t>
  </si>
  <si>
    <t>2035535587</t>
  </si>
  <si>
    <t>Poznámka k položce:
Provedení komplexního seznámení se a z hlediska svých deklarovaných odborných znalostí (mimo jiné je stavbyvedoucí firmy autorizovná osoba dle zákona č. 360/1992 a firma je musí být odborně oprávněná ke stavebním činnostem dle zadávací dokumentace), komplexní kontrolu zadávací projektové dokumentace a provést tzv. "Ztotožnění" dodavatele se zadávací dokumentací.
Dodavatel je povinen provést komplexní seznámení se a komplexní kontrolu této projektové dokumentace a provést tzv. "Ztotožnění" dodavatele s touto zadávací dokumentací. Dodavatel provede komplexní kontrolu zadávací projektové dokumentace tak, aby mohl plně garantovat komplexnost, více než standardní kvalitu, plnou navrhovanou a očekávanou funkčnost a včasnou dodávku a uvedení do provozu. Kontrola bude mimo jiné provedena na základě komplexní fyzické kontroly místa stavby a seznámení se stávajícím stavem a tedy nutných koordinací, vazeb, provozu, atd. Při této kontrole se bude vycházet z toho, že dodavatel je odborná firma a má tzv. „odpovědnost profesionála“ např. dle §5, odst. 1 nebo §2912, odst. 2, atd. NOZ, a to jak na stavbu jako celek, tak na jednotlivé odborné části a budoucí provoz (obsluha, údržba, kontroly a servis, atd.) a tyto odborné znalosti při této kontrole plně využije. Na základě tohoto seznámení a kontroly, dodavatel provede s investorem tzv. "Ztotožnění" dodavatele se zadávací dokumentací, během něhož přednese veškeré případné nesrovnalosti, nejasnosti, požadavky na upřesnění nebo upřesňující a doplňující názory a zároveň přednese veškeré okolnost, které by mohly vést k tzv. „nevhodnosti příkazu“, který obdržel od investora např. dle § 2594 NOZ. 
"Ztotožnění" dodavatele se zadávací dokumentací svolává dodavatel za účasti investora ještě před započetím prací na navazujících stupních dokumentace, které musí zhotovitel provést. Z vytýkacího řízení provede zhotovitel písemný zápis, která s investorem vzájemně odsouhlasí. 
Pokud "Ztotožnění" dodavatele se zadávací dokumentací neproběhne v daném čase a zhotovitel započne s fyzickým prováděním stavby nebo započne s prováděním navazujících stupňů dokumentace, má se za to, že dodavatel se se zadávací dokumentací tzv. "Ztotožnil" a nezjistil žádné nesrovnalosti, nejasnosti a nemá žádné požadavky na upřesnění nebo upřesňující a doplňující názory a zároveň nezjistil žádné okolnosti vedoucí k tzv. „nevhodnosti příkazu“, který obdržel od investora např. dle § 2594 NOZ. Tzv. „nevhodným příkazem“ se myslí především obecný smluvní „příkaz“ dílo provést např. podle projektové a další dokumentace nebo podle dalších zadání a podkladů investora.
Pokud "Ztotožnění" dodavatele se zadávací dokumentací  proběhne má se rovněž za to, že dodavatel se se zadávací dokumentací, mimo bodů, u kterých vznesl objektivní, důkazy podloženou a srozumitelně zdůvodněnou připomínku u které nebylo dosaženo dohody o způsobu řešení, tzv. "Ztotožnil". Stavba nebude zahájena bez vyřešení výše uvedených připomínek a tzv. "Ztotožnění" se dodavatele se zadávací dokumentací, a tedy ztotožnění musí předcházet dopracování této zadávací dokumentace na navazující stupně dokumentace, tedy především na tzv. realizační a dílenskou dokumentaci dodávané a prováděné dodavatelem. Kontrolu a všechny z ní vzešlé připomínky, které by dodavatel mohl uplatňovat ve "Vytýkacím" řízení, musí případný dodavatel, resp. zájemce, předložit již do případného výběrového řízení. K následným připomínkám již investor nemusí přihlížet a jejich řešení jde k tíži dodavatele.</t>
  </si>
  <si>
    <t>6</t>
  </si>
  <si>
    <t>210020952X001</t>
  </si>
  <si>
    <t>Výstražné, informační, bezpečnostní a další tabulky</t>
  </si>
  <si>
    <t>-1582245472</t>
  </si>
  <si>
    <t xml:space="preserve">Poznámka k položce:
Bezpečnostní tabulky budou osazeny podle ČSN ISO 3864 Bezpečnostní barvy a bezpečnostní značky, ČSN 01 8013 Požární tabulky a podle ostatních závazných a platných předpisů a musí vyznačovat mimo jiné elektrická zařízení a směry úniku. Samozřejmostí je dodržení dalších závazných a platných předpisů.
- Únikové cesty je nutné označit dle textu výše. Z každého místa únikové cesty je nutné vidět a rozpoznat alespoň jednu bezpečnostní značku s vyznačeným směrem úniku.
- Na rozvaděčích bude kromě blesku (označení elektrozařízení) i tabulka NEHAS VODOU ANI PĚNOVÝMI PŘÍSTROJI. U jednotlivých vypínačů musí být uvedena vždy konkretizace.
- Požární dveře musí být označeny dle vyhl. 202/99Sb.
- Požárně bezpečnostní zařízení je nutné označit dle vyhl. 246/01Sb.
- Další mohou být určeny na stavbě
V položce jsou jen náklady spojené s touto dílčí částí výkazu.
</t>
  </si>
  <si>
    <t>7</t>
  </si>
  <si>
    <t>36076000</t>
  </si>
  <si>
    <t>Popisy a označení rozvodu a zařízení</t>
  </si>
  <si>
    <t>-243613554</t>
  </si>
  <si>
    <t>Poznámka k položce:
popisy a označení především rozvodů, uzávěrů, měřičů, snímačů a ovládacích prvků atd. dle požadavků technické zprávy a např. ČSN 13 0072, tak aby byla umožněna snadná orientace v zařízení vytápění pro obsluhu, údržbu a servis
V položce jsou jen náklady spojené s touto dílčí částí výkazu.</t>
  </si>
  <si>
    <t>8</t>
  </si>
  <si>
    <t>R95R021</t>
  </si>
  <si>
    <t>Zprovoznění, seřízení a vyzkoušení zařízení</t>
  </si>
  <si>
    <t>-1285806032</t>
  </si>
  <si>
    <t>Poznámka k položce:
Před předáním. Např. dle kap. 9, ČSN 060830. Vyhotovení zápisu s popisem postupu zprovoznění, výsledků seřízení, výsledků zkoušek, atd. Postup musí být předem odsouhlasem s investorem, který musí být k provádění přizván. Zařízení musí být před předáním bez závad.
V položce jsou jen náklady pro celou stavbu nevykázané v dílčích částech výkazu.</t>
  </si>
  <si>
    <t>9</t>
  </si>
  <si>
    <t>R005231033X</t>
  </si>
  <si>
    <t>Uvedení do provozu</t>
  </si>
  <si>
    <t>-967052115</t>
  </si>
  <si>
    <t>Poznámka k položce:
Veškeré činnosti nutné pro uvedení dokončeného díla do provozního stavu včetně deklarace provozních parametrů investorovi. Uvedení do provozu musí být koordinováno a odsohlaseno s investorem a se stavebním úřadem s případným povolením zkušebního provozu, které zabezpečí dodavatel stavby. Uvádění do provozu lze až na dokončeném díle umožňující správný a bezpečný provoz.
V položce jsou jen náklady pro celou stavbu nevykázané v dílčích částech výkazu.</t>
  </si>
  <si>
    <t>10</t>
  </si>
  <si>
    <t>R950R001</t>
  </si>
  <si>
    <t>Předání a převzetí díla</t>
  </si>
  <si>
    <t>1309264903</t>
  </si>
  <si>
    <t>Poznámka k položce:
Včetně vystavení zápisu.</t>
  </si>
  <si>
    <t>11</t>
  </si>
  <si>
    <t>R731X20905</t>
  </si>
  <si>
    <t>Zaučení obsluhy</t>
  </si>
  <si>
    <t>hod.</t>
  </si>
  <si>
    <t>-1239309486</t>
  </si>
  <si>
    <t>12</t>
  </si>
  <si>
    <t>R005X9555</t>
  </si>
  <si>
    <t>Dopracování zadávací dokumentace na dodavatelskou realizační a dílenskou dokumentaci</t>
  </si>
  <si>
    <t>-1180172514</t>
  </si>
  <si>
    <t>Poznámka k položce:
Zohlednit zejména požadavky a řešení dle zadávací projektové dokumentace a dále dodavatelem provedený konečný výběr typů a výrobců, jednotlivých materiálů, výrobků a zařízení a s ohledem na jejich skutečné parametry, návody výrobců, své firemní know-how, atd. Bude vypracována, projednána a odsouhlasena s investorem před započetím díla, resp. před započetím montáže a objednáním materiálu. Součástí projednání bude i deklarace (např. doložení výpočtů, soulad s návody výrobců, soulad s touto projektovou dokumentací, ...) provozních a charakteristických parametrů včetně deklarace zadávacím projektem požadovaných parametrů a charakteristik. Deklarace pouhým prohlášením bez objektivních prokázání tvrzení není možná. Teprve po schválení investorem může dodavatel započít s realizací. Schválením dokumentace na sebe investor nebere odpovědnost za její správnost. Včetně předání a převzetí dokumentace skutečného stavu včetně kontroly dokumentace a jejího souladu se skutečným stavem za účasti investora.</t>
  </si>
  <si>
    <t>13</t>
  </si>
  <si>
    <t>R005X9556</t>
  </si>
  <si>
    <t>Vypracování dokumentace skutečného stavu</t>
  </si>
  <si>
    <t>-1857573980</t>
  </si>
  <si>
    <t>Poznámka k položce:
Dokumentace bude vypracována na úrovni prováděcí dokumentace (textová a výkresová část, specifikace skutečně použitého materiálu, zařízení a výrobků) a bude, pokud nebude smlouvou určeno jinak, předána 4 x v papírové podobě, 2 x elektronicky na CD ve formátu *.pdf, 2 x elektronicky výkresová část na CD ve formátu *.dwg. Dokumentace musí být dodána tak, aby provozovatel mohl provádět komplexní provoz, údržbu, servis i případné budoucí zmněny vlastními odbornými silami s využitím této dokumentace. Dokumentace nesmí být provedena způsobem, kdy jsou v předchozí dokumentaci vyznačeny změny, ale musí to být dokumentace pouze skutečného stavu. Dokumentace musí být vypracována elektronicky ve stejných formátech jako dokumentace provedení stavby, nelze tedy např. pouze ručně vymazávat a překreslovat v původní dokumentaci. Včetně předání a převzetí dokumentace skutečného stavu včetně kontroly dokumentace a jejího souladu se skutečným stavem za účasti investora.</t>
  </si>
  <si>
    <t>14</t>
  </si>
  <si>
    <t>R005241011X</t>
  </si>
  <si>
    <t>Předání a převzetí dokumentace skutečného stavu, včetně kontroly dokumentace a jejího souladu se skutečným stavem za účasti investora</t>
  </si>
  <si>
    <t>-243896488</t>
  </si>
  <si>
    <t>Poznámka k položce:
Včetně vystavení zápisu.
V položce jsou jen náklady pro celou stavbu nevykázané v dílčích částech výkazu.</t>
  </si>
  <si>
    <t>R005X9561</t>
  </si>
  <si>
    <t>Ostatní drobný, pomocný, doplňkový materiál a ostatní výrobky a zařízení v potřebném rozsahu pro řádné dokončení díla</t>
  </si>
  <si>
    <t>-1333586664</t>
  </si>
  <si>
    <t>Poznámka k položce:
Především materiál, výrobky a zařízení vyplývající z návodů výrobců dodavatelem zvolených a na stavbu dodaných materiálů, výrobků a zařízení (např. zohledňuje skutečná doporučení a požadavky výrobců vůči zadávací dokumentaci, kde konkrétní výrobky nemohou být deklarovány). Dále náklady na přizpůsobování instalovaných materiálů, výrobků a zařízení ostatním technickým zařízením stavby i její stavební části, atd. Také se jedná o veškerý a většinou běžný drobný materiál jako jsou např. šroubení, těsnění, spojovací materiál, atd. Dále se jedná o další náklady na materiál, výrobky a zařízení vyplývající z uplatňování vlastních firemních pracovních, montážních a stavebních postupů, tedy na uplatnění firemního know-how zhotovitele, které např. může být odchylné od postupů jiných firem nebo běžných postupů a vyžaduje vyšší náklady než je obvyklé. Dále je to veškerý ostatní materiál a výrobky potřebné pro řádné dokončení díla tak, aby dodavatel mohl např. naplnit svoje povinnost dle NOZ. Při tomto se mimo jiné vychází z toho, že dodavatel je odborná firma a má tzv. „odpovědnost profesionála“ např. dle §5, odst. 1 nebo §2912, odst. 2, atd. zákona č. 89/2016 Sb. vše dle zákona č. 89/2012 Sb. (tzv. NOZ),</t>
  </si>
  <si>
    <t>16</t>
  </si>
  <si>
    <t>R005X9562</t>
  </si>
  <si>
    <t>Ostatní stavební, montážní, pomocné a doplňkové práce v potřebném rozsahu pro řádné dokončení díla</t>
  </si>
  <si>
    <t>2060692081</t>
  </si>
  <si>
    <t>Poznámka k položce:
Především stavební, montážní, pomocné a doplňkové práce vyplývající z návodů výrobců dodavatelem zvolených a na stavbu dodaných materiálů výrobků a zařízení (např. zohledňuje skutečná doporučení a požadavky výrobců vůči zadávací dokumentaci, kde konkrétní výrobky nemohou být deklarovány). Dále náklady na stavební, montážní, pomocné a doplňkové práce na přizpůsobování instalovaných materiálů, výrobků a zařízení ostatním technickým zařízením stavby i její stavební části, atd. Také se jedná o náklady na stavební, montážní, pomocné a doplňkové práce pro veškerý a většinou běžný drobný materiál jako jsou např. šroubení, těsnění, spojovací materiál, atd. a dále pro materiál, výrobky a zařízení vyplývající z uplatňování vlastních firemních pracovních, montážních a stavebních postupů, tedy na uplatnění firemního know-how zhotovitele, které např. může být odchylné od postupů jiných firem nebo běžných postupů a vyžaduje vyšší náklady než je obvyklé. Dále jsou to stavební, montážní, pomocné a doplňkové práce pro veškerý ostatní materiál a výrobky potřebné pro řádné dokončení díla tak, aby dodavatel mohl např. naplnit svoje povinnost dle NOZ. Při tomto se mimo jiné vychází z toho, že dodavatel je odborná firma a má tzv. „odpovědnost profesionála“ např. dle §5, odst. 1 nebo §2912, odst. 2, atd. zákona č. 89/2016 Sb. vše dle zákona č. 89/2012 Sb. (tzv. NOZ),</t>
  </si>
  <si>
    <t>17</t>
  </si>
  <si>
    <t>R005121025X</t>
  </si>
  <si>
    <t>Náklady na energie</t>
  </si>
  <si>
    <t>556314593</t>
  </si>
  <si>
    <t>Poznámka k položce:
vodné, stočné, elektrická energie a jiné spotřebované energie a média nutných k výstavbě</t>
  </si>
  <si>
    <t>18</t>
  </si>
  <si>
    <t>R005211091X.1</t>
  </si>
  <si>
    <t>Likvidace odpadů</t>
  </si>
  <si>
    <t>-1300132330</t>
  </si>
  <si>
    <t>Poznámka k položce:
Kompletní systém sběru, třídění, odvozu a likvidace odpadu v souladu se zák. č.185/2001 Sb. v platném znění a vyhl. č.381/2001 Sb. v platném znění.
V položce jsou jen náklady pro celou stavbu nevykázané v dílčích částech výkazu.</t>
  </si>
  <si>
    <t>19</t>
  </si>
  <si>
    <t>R005211092X.1</t>
  </si>
  <si>
    <t>Průběžný a závěrečný úklid</t>
  </si>
  <si>
    <t>-2040007694</t>
  </si>
  <si>
    <t>Poznámka k položce:
Provádění průběžného úklidu během stavby pro řádné, bezpečné a ekologické provádění díla. Provedení komplexního úklidu po dokončení stavby a udržování tohoto stavu do doby předání stavby stavebníkovi. Úklid je včetně shromažďování odpadů pro jejich následný odvoz a likvidaci v souladu s platnou legislativou. Úklid a shromažďování musí být prováděno tak, aby nedocházelo k nadměrnému víření prachu a odpadu, všechna pracoviště byla trvale bezpečná a umožňovala plynulý pohyb a přesun materiálu, aby materiál a zařízení stavby a vznikající odapd byly pouze na místech k tomu předem určených  aby stavba plnila i vizuálně uklizený dojem (např. materiál, zařízení a odpad  srovnaný ve vzájemně oddělených skupinách dle účelu použití nebo jeho druhuprůběžné odklízení a oddělené shromažďování vznikajících odpadů dle jejich druhu na k tomu určených místech, nádobách, atd.)</t>
  </si>
  <si>
    <t>0101 - D.1.1. Architektonicko-stavební řešení a D.1.2. Stavebně-konstrukční řešení</t>
  </si>
  <si>
    <t>12121</t>
  </si>
  <si>
    <t>CZ-CPV:</t>
  </si>
  <si>
    <t>45000000-7</t>
  </si>
  <si>
    <t>CZ-CPA:</t>
  </si>
  <si>
    <t>41.00.29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</si>
  <si>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</si>
  <si>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</si>
  <si>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</si>
  <si>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</si>
  <si>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</si>
  <si>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</si>
  <si>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</si>
  <si>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</si>
  <si>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</si>
  <si>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</si>
  <si>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</si>
  <si>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</si>
  <si>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</si>
  <si>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</si>
  <si>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</si>
  <si>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</si>
  <si>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</si>
  <si>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</si>
  <si>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m3</t>
  </si>
  <si>
    <t>CS ÚRS 2021 01</t>
  </si>
  <si>
    <t>1340974474</t>
  </si>
  <si>
    <t>VV</t>
  </si>
  <si>
    <t>"dobetonování mezipodesty" ((1,25*0,585)*0,18 + 0)</t>
  </si>
  <si>
    <t>411351011</t>
  </si>
  <si>
    <t>Bednění stropních konstrukcí - bez podpěrné konstrukce desek tloušťky stropní desky přes 5 do 25 cm zřízení</t>
  </si>
  <si>
    <t>m2</t>
  </si>
  <si>
    <t>1783073222</t>
  </si>
  <si>
    <t>"dobetonování mezipodesty" ((1,25+2*0,585)*0,18 + 0)</t>
  </si>
  <si>
    <t>411351012</t>
  </si>
  <si>
    <t>Bednění stropních konstrukcí - bez podpěrné konstrukce desek tloušťky stropní desky přes 5 do 25 cm odstranění</t>
  </si>
  <si>
    <t>29635923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</si>
  <si>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</si>
  <si>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</si>
  <si>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t</t>
  </si>
  <si>
    <t>-858435812</t>
  </si>
  <si>
    <t>"dobetonování mezipodesty R8" ((10*(0,585+0,12) + 3*1,2)*0,395/1000)</t>
  </si>
  <si>
    <t>411386611</t>
  </si>
  <si>
    <t>Zabetonování prostupů v instalačních šachtách ve stropech železobetonových ze suchých směsí, včetně bednění, odbednění, výztuže a zajištění potrubí skelnou vatou s folií (materiál v ceně), plochy do 0,09 m2</t>
  </si>
  <si>
    <t>kus</t>
  </si>
  <si>
    <t>2100730318</t>
  </si>
  <si>
    <t>"zaslepení otvorů ve strojovnách" (2+2 + 2+1)</t>
  </si>
  <si>
    <t>Úpravy povrchů, podlahy a osazování výplní</t>
  </si>
  <si>
    <t>611325421</t>
  </si>
  <si>
    <t>Oprava vápenocementové omítky vnitřních ploch štukové dvouvrstvé, tloušťky do 20 mm a tloušťky štuku do 3 mm stropů, v rozsahu opravované plochy do 10%</t>
  </si>
  <si>
    <t>-1799195470</t>
  </si>
  <si>
    <t>"strojovna 1" (3,44*3,14)</t>
  </si>
  <si>
    <t>"strojovna 2" (3,44*3,14)</t>
  </si>
  <si>
    <t>Součet</t>
  </si>
  <si>
    <t>612325421</t>
  </si>
  <si>
    <t>Oprava vápenocementové omítky vnitřních ploch štukové dvouvrstvé, tloušťky do 20 mm a tloušťky štuku do 3 mm stěn, v rozsahu opravované plochy do 10%</t>
  </si>
  <si>
    <t>-173648220</t>
  </si>
  <si>
    <t>"strojovna 1" ((2*3,44+2*3,14)*1,81 + (2*3,44+2*0,9)*0,46 + (2*1,7+2*0,16)*0,2)</t>
  </si>
  <si>
    <t>"strojovna 2" ((2*3,44+2*3,14)*1,81 + (2*3,44+2*0,9)*0,46 + (2*1,7+2*0,16)*0,2)</t>
  </si>
  <si>
    <t>617325421</t>
  </si>
  <si>
    <t>Oprava vápenocementové omítky vnitřních ploch štukové dvouvrstvé, tloušťky do 20 mm a tloušťky štuku do 3 mm světlíků nebo výtahových šachet, v rozsahu opravované plochy do 10%</t>
  </si>
  <si>
    <t>-765687328</t>
  </si>
  <si>
    <t>"stropy nad šachtou" 2*(2,2*1,25 + (2*2,2+2*1,25)*0,5)</t>
  </si>
  <si>
    <t>631311121</t>
  </si>
  <si>
    <t>Doplnění dosavadních mazanin prostým betonem s dodáním hmot, bez potěru, plochy jednotlivě do 1 m2 a tl. do 80 mm</t>
  </si>
  <si>
    <t>-722758880</t>
  </si>
  <si>
    <t>"osazení šachtových dveří výtahu" (8+7 - 1)*0,9*0,1*0,05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</si>
  <si>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</si>
  <si>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</si>
  <si>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</si>
  <si>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-205738123</t>
  </si>
  <si>
    <t>"poklop strojovna" 2*0,6*0,9</t>
  </si>
  <si>
    <t>949321113</t>
  </si>
  <si>
    <t>Montáž lešení dílcového do šachet (výtahových, potrubních) o půdorysné ploše do 6 m2, výšky přes 20 do 30 m</t>
  </si>
  <si>
    <t>m</t>
  </si>
  <si>
    <t>-2087282224</t>
  </si>
  <si>
    <t>"výtahová šachta 1" (3,7+14,0+3,05)</t>
  </si>
  <si>
    <t>"výtahová šachta 2" (3,7+14,0+3,05)</t>
  </si>
  <si>
    <t>949321211</t>
  </si>
  <si>
    <t>Montáž lešení dílcového do šachet (výtahových, potrubních) Příplatek za první a každý další den použití lešení k ceně -1111, -1112 nebo -1113</t>
  </si>
  <si>
    <t>-898504863</t>
  </si>
  <si>
    <t>"výtahová šachta 1" (3,7+14,0+3,05)*20</t>
  </si>
  <si>
    <t>"výtahová šachta 2" (3,7+14,0+3,05)*20</t>
  </si>
  <si>
    <t>949321813</t>
  </si>
  <si>
    <t>Demontáž lešení dílcového do šachet (výtahových, potrubních) o půdorysné ploše do 6 m2, výšky přes 20 do 30 m</t>
  </si>
  <si>
    <t>-1328214221</t>
  </si>
  <si>
    <t>953961213</t>
  </si>
  <si>
    <t>Kotvy chemické s vyvrtáním otvoru do betonu, železobetonu nebo tvrdého kamene chemická patrona, velikost M 12, hloubka 110 mm</t>
  </si>
  <si>
    <t>250769143</t>
  </si>
  <si>
    <t>"dobetonování mezipodesty" (10)</t>
  </si>
  <si>
    <t>961044111</t>
  </si>
  <si>
    <t>Bourání základů z betonu prostého</t>
  </si>
  <si>
    <t>-1385081988</t>
  </si>
  <si>
    <t>"základy šachtové dno" 2*(2*0,3*0,3*0,25 + 2*0,3*0,3*0,45)</t>
  </si>
  <si>
    <t>965042121</t>
  </si>
  <si>
    <t>Bourání mazanin betonových nebo z litého asfaltu tl. do 100 mm, plochy do 1 m2</t>
  </si>
  <si>
    <t>-986304146</t>
  </si>
  <si>
    <t>"šachtové dveře" 2*7*0,9*0,1*0,05</t>
  </si>
  <si>
    <t>967023692</t>
  </si>
  <si>
    <t>Přisekání (špicování) ploch kamenných nebo jiných s tvrdým povrchem pro nové povrchové vrstvy, plochy do 2 m2</t>
  </si>
  <si>
    <t>1449058944</t>
  </si>
  <si>
    <t>"otvory ve strojovně 150/200" 2*2*(2*0,15+2*0,2)*0,2</t>
  </si>
  <si>
    <t>977151116</t>
  </si>
  <si>
    <t>Jádrové vrty diamantovými korunkami do stavebních materiálů (železobetonu, betonu, cihel, obkladů, dlažeb, kamene) průměru přes 70 do 80 mm</t>
  </si>
  <si>
    <t>-1673435301</t>
  </si>
  <si>
    <t>"otvory ve strojovně pr. 80" 4*0,2</t>
  </si>
  <si>
    <t>977151123</t>
  </si>
  <si>
    <t>Jádrové vrty diamantovými korunkami do stavebních materiálů (železobetonu, betonu, cihel, obkladů, dlažeb, kamene) průměru přes 130 do 150 mm</t>
  </si>
  <si>
    <t>-458332439</t>
  </si>
  <si>
    <t>"otvory ve strojovně 150/200" 2*2*2*0,2</t>
  </si>
  <si>
    <t>20</t>
  </si>
  <si>
    <t>977311111</t>
  </si>
  <si>
    <t>Řezání stávajících betonových mazanin bez vyztužení hloubky do 50 mm</t>
  </si>
  <si>
    <t>471101664</t>
  </si>
  <si>
    <t>"šachtové dveře" 2*7*0,9</t>
  </si>
  <si>
    <t>985131311</t>
  </si>
  <si>
    <t>Očištění ploch stěn, rubu kleneb a podlah ruční dočištění ocelovými kartáči</t>
  </si>
  <si>
    <t>-1063430990</t>
  </si>
  <si>
    <t>"výtahové dno 1" (1,6*1,25 + (2*1,6+2*1,25)*0,9)</t>
  </si>
  <si>
    <t>"výtahové dno 2" (1,6*1,25 + (2*1,6+2*1,25)*0,9)</t>
  </si>
  <si>
    <t>"strojovna 1" (3,44*3,14 - 0,85*0,55 + 0,8*0,2)</t>
  </si>
  <si>
    <t>"strojovna 2" (3,44*3,14 - 0,85*0,55 + 0,8*0,2)</t>
  </si>
  <si>
    <t>22</t>
  </si>
  <si>
    <t>985139112</t>
  </si>
  <si>
    <t>Očištění ploch Příplatek k cenám za plochu do 10 m2 jednotlivě</t>
  </si>
  <si>
    <t>697755778</t>
  </si>
  <si>
    <t>23</t>
  </si>
  <si>
    <t>985311111</t>
  </si>
  <si>
    <t>Reprofilace betonu sanačními maltami na cementové bázi ručně stěn, tloušťky do 10 mm</t>
  </si>
  <si>
    <t>1249493193</t>
  </si>
  <si>
    <t>"výtahové dno 1" (0 + (2*1,6+2*1,25)*0,9)</t>
  </si>
  <si>
    <t>"výtahové dno 2" (0 + (2*1,6+2*1,25)*0,9)</t>
  </si>
  <si>
    <t>24</t>
  </si>
  <si>
    <t>985311311</t>
  </si>
  <si>
    <t>Reprofilace betonu sanačními maltami na cementové bázi ručně rubu kleneb a podlah, tloušťky do 10 mm</t>
  </si>
  <si>
    <t>-1464846156</t>
  </si>
  <si>
    <t>"výtahové dno 1" (1,6*1,25 + 0)</t>
  </si>
  <si>
    <t>"výtahové dno 2" (1,6*1,25 + 0)</t>
  </si>
  <si>
    <t>25</t>
  </si>
  <si>
    <t>985311912</t>
  </si>
  <si>
    <t>Reprofilace betonu sanačními maltami na cementové bázi ručně Příplatek k cenám za plochu do 10 m2 jednotlivě</t>
  </si>
  <si>
    <t>2100774398</t>
  </si>
  <si>
    <t>26</t>
  </si>
  <si>
    <t>985312111</t>
  </si>
  <si>
    <t>Stěrka k vyrovnání ploch reprofilovaného betonu stěn, tloušťky do 2 mm</t>
  </si>
  <si>
    <t>-1487334545</t>
  </si>
  <si>
    <t>27</t>
  </si>
  <si>
    <t>985312131</t>
  </si>
  <si>
    <t>Stěrka k vyrovnání ploch reprofilovaného betonu rubu kleneb a podlah, tloušťky do 2 mm</t>
  </si>
  <si>
    <t>-729287959</t>
  </si>
  <si>
    <t>28</t>
  </si>
  <si>
    <t>985312192</t>
  </si>
  <si>
    <t>Stěrka k vyrovnání ploch reprofilovaného betonu Příplatek k cenám za plochu do 10 m2 jednotlivě</t>
  </si>
  <si>
    <t>596898280</t>
  </si>
  <si>
    <t>29</t>
  </si>
  <si>
    <t>985323111</t>
  </si>
  <si>
    <t>Spojovací můstek reprofilovaného betonu na cementové bázi, tloušťky 1 mm</t>
  </si>
  <si>
    <t>-1699100492</t>
  </si>
  <si>
    <t>"dobetonování mezipodesty spoj můstek" (1,25*0,2 + 0)</t>
  </si>
  <si>
    <t>997</t>
  </si>
  <si>
    <t>Přesun sutě</t>
  </si>
  <si>
    <t>30</t>
  </si>
  <si>
    <t>997013156</t>
  </si>
  <si>
    <t>Vnitrostaveništní doprava suti a vybouraných hmot vodorovně do 50 m svisle s omezením mechanizace pro budovy a haly výšky přes 18 do 21 m</t>
  </si>
  <si>
    <t>-2073118275</t>
  </si>
  <si>
    <t>31</t>
  </si>
  <si>
    <t>997013501</t>
  </si>
  <si>
    <t>Odvoz suti a vybouraných hmot na skládku nebo meziskládku se složením, na vzdálenost do 1 km</t>
  </si>
  <si>
    <t>1291320338</t>
  </si>
  <si>
    <t>32</t>
  </si>
  <si>
    <t>997013509</t>
  </si>
  <si>
    <t>Odvoz suti a vybouraných hmot na skládku nebo meziskládku se složením, na vzdálenost Příplatek k ceně za každý další i započatý 1 km přes 1 km</t>
  </si>
  <si>
    <t>1582875648</t>
  </si>
  <si>
    <t>6,503*14 'Přepočtené koeficientem množství</t>
  </si>
  <si>
    <t>33</t>
  </si>
  <si>
    <t>997013601</t>
  </si>
  <si>
    <t>Poplatek za uložení stavebního odpadu na skládce (skládkovné) z prostého betonu zatříděného do Katalogu odpadů pod kódem 17 01 01</t>
  </si>
  <si>
    <t>933356186</t>
  </si>
  <si>
    <t>6,503*0,3 'Přepočtené koeficientem množství</t>
  </si>
  <si>
    <t>34</t>
  </si>
  <si>
    <t>997013603</t>
  </si>
  <si>
    <t>Poplatek za uložení stavebního odpadu na skládce (skládkovné) cihelného zatříděného do Katalogu odpadů pod kódem 17 01 02</t>
  </si>
  <si>
    <t>1831713272</t>
  </si>
  <si>
    <t>6,503*0,1 'Přepočtené koeficientem množství</t>
  </si>
  <si>
    <t>35</t>
  </si>
  <si>
    <t>997013631</t>
  </si>
  <si>
    <t>Poplatek za uložení stavebního odpadu na skládce (skládkovné) směsného stavebního a demoličního zatříděného do Katalogu odpadů pod kódem 17 09 04</t>
  </si>
  <si>
    <t>1245422586</t>
  </si>
  <si>
    <t>6,503*0,6 'Přepočtené koeficientem množství</t>
  </si>
  <si>
    <t>998</t>
  </si>
  <si>
    <t>Přesun hmot</t>
  </si>
  <si>
    <t>36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</si>
  <si>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</si>
  <si>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</si>
  <si>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866506459</t>
  </si>
  <si>
    <t>PSV</t>
  </si>
  <si>
    <t>Práce a dodávky PSV</t>
  </si>
  <si>
    <t>763</t>
  </si>
  <si>
    <t>Konstrukce suché výstavby</t>
  </si>
  <si>
    <t>37</t>
  </si>
  <si>
    <t>763111763</t>
  </si>
  <si>
    <t>Příčka ze sádrokartonových desek Příplatek k cenám za zahuštění profilů u příček s nosnou konstrukcí ze zdvojených profilů na vzdálenost 31 cm</t>
  </si>
  <si>
    <t>-1045513173</t>
  </si>
  <si>
    <t>"příplatek k šachtové stěně na vyztužení pro úchyty madla zábradlí"</t>
  </si>
  <si>
    <t>"výtahová šachta 1" ((2*2,2+2*1,25)*(2,8+14,0+2,6) - 8*0,8*2,0)</t>
  </si>
  <si>
    <t>"výtahová šachta 2" ((2*2,2+2*1,25)*(2,8+14,0+2,6) - 7*0,8*2,0)</t>
  </si>
  <si>
    <t>38</t>
  </si>
  <si>
    <t>763122401</t>
  </si>
  <si>
    <t>Stěna šachtová ze sádrokartonových desek s nosnou konstrukcí z ocelových profilů CW, UW jednoduše opláštěná deskou protipožární DF tl. 12,5 mm bez izolace, EI 15, stěna tl. 62,5 mm, profil 50</t>
  </si>
  <si>
    <t>1169642398</t>
  </si>
  <si>
    <t>"lehká SDK konstrukce certifikovaná pro opláštění výtahových šachet"</t>
  </si>
  <si>
    <t>39</t>
  </si>
  <si>
    <t>763181311</t>
  </si>
  <si>
    <t>Výplně otvorů konstrukcí ze sádrokartonových desek montáž zárubně kovové s konstrukcí jednokřídlové</t>
  </si>
  <si>
    <t>-2043160009</t>
  </si>
  <si>
    <t>"osazení šachtových dveří výtahu, dveře jsou součástí dodávky technologie výtahu" (8+7)</t>
  </si>
  <si>
    <t>40</t>
  </si>
  <si>
    <t>763181421</t>
  </si>
  <si>
    <t>Výplně otvorů konstrukcí ze sádrokartonových desek ztužující výplň otvoru pro dveře s UA a UW profilem, výšky příčky přes 2,75 do 3,25 m nebo zátěže dveřního křídla přes 25 kg</t>
  </si>
  <si>
    <t>1386599883</t>
  </si>
  <si>
    <t>41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</si>
  <si>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</si>
  <si>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</si>
  <si>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-1176354216</t>
  </si>
  <si>
    <t>42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</si>
  <si>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</si>
  <si>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</si>
  <si>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-771094430</t>
  </si>
  <si>
    <t>766</t>
  </si>
  <si>
    <t>Konstrukce truhlářské</t>
  </si>
  <si>
    <t>43</t>
  </si>
  <si>
    <t>766211100</t>
  </si>
  <si>
    <t>Montáž madel schodišťových dřevěných dílčích</t>
  </si>
  <si>
    <t>129224404</t>
  </si>
  <si>
    <t>"dř madla" 2*(6*2*2,5)</t>
  </si>
  <si>
    <t>44</t>
  </si>
  <si>
    <t>M</t>
  </si>
  <si>
    <t>05217101</t>
  </si>
  <si>
    <t>madlo dubové D 42mm</t>
  </si>
  <si>
    <t>740607940</t>
  </si>
  <si>
    <t>"dř madla" 2*(6*2*2,5)*1,1</t>
  </si>
  <si>
    <t>45</t>
  </si>
  <si>
    <t>766X011</t>
  </si>
  <si>
    <t>D+M konzolky schodišťového madla včetně kotevního materiálu do SDK</t>
  </si>
  <si>
    <t>-526757572</t>
  </si>
  <si>
    <t>"dř madla" 2*(6*2*2)</t>
  </si>
  <si>
    <t>767</t>
  </si>
  <si>
    <t>Konstrukce zámečnické</t>
  </si>
  <si>
    <t>46</t>
  </si>
  <si>
    <t>76701X001</t>
  </si>
  <si>
    <t>Demontáž 2 kusů výtahů včetně celé technologie - kabin, nosných lan, závaží, vodících prvků a vybavení strojoven</t>
  </si>
  <si>
    <t>-568160678</t>
  </si>
  <si>
    <t>47</t>
  </si>
  <si>
    <t>76701X005</t>
  </si>
  <si>
    <t>Dodávka a montáž výtahu s průchozí kabinkou pro 5 osob o nosnosti 400 kg na výšku sedmi podlaží včetně pohonu, vodících a závěsných prvků, součástí dodávky jsou šachtové dveře výtahu v počtu 8 ks</t>
  </si>
  <si>
    <t>67893186</t>
  </si>
  <si>
    <t>Poznámka k položce:
Výtah č. 1 – levý průchozí
- osobní výtah 5 osob
- nosnost 400 kg
- počet podlaží 8
- jednosměrné řízení – sběr dolů
- šachta
- rozměry výtahové šachty 2200 / 1250 mm
- prohlubeň šachty 940 mm
- šachetní dveře - stávající 700 / 2000 mm
- nové 800 / 2000 mm
- manuální otvírání
- bez požární odolnosti
- provedení šachty - opláštění SDK systémovou certifikovanou konstrukcí
- LED osvětlení šachty
- kabina - rozměry 810 / 1400 mm, výška 2100 mm
- jednoduché vnitřní provedení bez zrcadla, nerezový ovládací panel s označením stanic a směru jízdy (modrý displej), nerezová okopová lišta, madlo
- stěny a strop – barva RAL1015 (béžová) – odsouhlasí investor
- podlaha – barva šedomodrá – odsouhlasí investor
- osvětlení LED
- strojovna - nad výtahovou šachtou
- rozměry 3450 / 3100 mm
- světlá výška 1,80 mm
- pohon - elektrický trakční s frekvenčním pohonem pro plynulý rozběh a dojezd výtahu
- umístěn nad šachtou v samostatné strojovně
- výkon 3kW
- jmenovitý proud 4,7 A
- záběrový proud 7,1 A
- nosné prostředky - ploché pásy 2 x 43 kN, technologie bez potřeby mazání
- větrání šachty a strojovny je stávající
- elektroinstalace – kompletně nová viz. D.1.4.1</t>
  </si>
  <si>
    <t>48</t>
  </si>
  <si>
    <t>76701X007</t>
  </si>
  <si>
    <t>Dodávka a montáž výtahu s kabinkou pro 5 osob o nosnosti 400 kg na výšku sedmi podlaží včetně pohonu, vodících a závěsných prvků, součástí dodávky jsou šachtové dveře výtahu v počtu 7 ks</t>
  </si>
  <si>
    <t>-1587146610</t>
  </si>
  <si>
    <t>Poznámka k položce:
Výtah č. 2 – pravý neprůchozí
- osobní výtah 5 osob
- nosnost 400 kg
- počet podlaží 7
- jednosměrné řízení – sběr dolů
- šachta
- rozměry výtahové šachty 2200 / 1250 mm
- prohlubeň šachty 940 mm
- šachetní dveře - stávající 700 / 2000 mm
- nové 800 / 2000 mm
- manuální otvírání
- bez požární odolnosti
- provedení šachty - opláštění SDK systémovou certifikovanou konstrukcí
- LED osvětlení šachty
- kabina - rozměry 810 / 1400 mm, výška 2100 mm
- jednoduché vnitřní provedení bez zrcadla, nerezový ovládací panel s označením stanic a směru jízdy (modrý displej), nerezová okopová lišta, bez madla
- stěny a strop – barva RAL1015 (béžová) – odsouhlasí investor
- podlaha – barva šedomodrá – odsouhlasí investor
- osvětlení LED
- strojovna - nad výtahovou šachtou
- rozměry 3450 / 3100 mm
- světlá výška 1,80 mm
- pohon - elektrický trakční s frekvenčním pohonem pro plynulý rozběh a dojezd výtahu
- umístěn nad šachtou v samostatné strojovně
- výkon 3kW
- jmenovitý proud 4,7 A
- záběrový proud 7,1 A
- nosné prostředky - ploché pásy 2 x 43 kN, technologie bez potřeby mazání
- větrání šachty a strojovny je stávající
- elektroinstalace – kompletně nová viz. D.1.4.1</t>
  </si>
  <si>
    <t>49</t>
  </si>
  <si>
    <t>76701X009</t>
  </si>
  <si>
    <t>Dodávka a montáž kesonu do výtahové šachty</t>
  </si>
  <si>
    <t>1919440863</t>
  </si>
  <si>
    <t>50</t>
  </si>
  <si>
    <t>767122812</t>
  </si>
  <si>
    <t>Demontáž stěn a příček s výplní z drátěné sítě svařovaných</t>
  </si>
  <si>
    <t>2000069907</t>
  </si>
  <si>
    <t>"výtahová klec 1" ((2*2,2+2*1,25)*(2,8+14,0+2,6) - 7*0,7*2,0)</t>
  </si>
  <si>
    <t>"výtahová klec 2" ((2*2,2+2*1,25)*(2,8+14,0+2,6) - 7*0,7*2,0)</t>
  </si>
  <si>
    <t>51</t>
  </si>
  <si>
    <t>767161813</t>
  </si>
  <si>
    <t>Demontáž zábradlí do suti rovného nerozebíratelný spoj hmotnosti 1 m zábradlí do 20 kg</t>
  </si>
  <si>
    <t>82986322</t>
  </si>
  <si>
    <t>"pův zábradlí" (2*6*(2*2,6+1,25))</t>
  </si>
  <si>
    <t>52</t>
  </si>
  <si>
    <t>767641800</t>
  </si>
  <si>
    <t>Demontáž dveřních zárubní odřezáním od upevnění, plochy dveří do 2,5 m2</t>
  </si>
  <si>
    <t>-1306341974</t>
  </si>
  <si>
    <t>"šachtové dveře" 2*7*0,7*2,0</t>
  </si>
  <si>
    <t>53</t>
  </si>
  <si>
    <t>767995115</t>
  </si>
  <si>
    <t>Montáž ostatních atypických zámečnických konstrukcí hmotnosti přes 50 do 100 kg</t>
  </si>
  <si>
    <t>kg</t>
  </si>
  <si>
    <t>1125631160</t>
  </si>
  <si>
    <t>"dodávka a montáž roznášecích nosníků včetně jejich ukotvení k podlaze strojovny"</t>
  </si>
  <si>
    <t>"roznášecí nosníky I160" (2*2,5 + 2*2,2)*17,9</t>
  </si>
  <si>
    <t>54</t>
  </si>
  <si>
    <t>13010718</t>
  </si>
  <si>
    <t>ocel profilová IPN 160 jakost 11 375</t>
  </si>
  <si>
    <t>-1552385659</t>
  </si>
  <si>
    <t>"roznášecí nosníky I160" (2*2,5 + 2*2,2)*17,9/1000</t>
  </si>
  <si>
    <t>55</t>
  </si>
  <si>
    <t>998767103</t>
  </si>
  <si>
    <t>Přesun hmot pro zámečnické konstrukce stanovený z hmotnosti přesunovaného materiálu vodorovná dopravní vzdálenost do 50 m v objektech výšky přes 12 do 24 m</t>
  </si>
  <si>
    <t>1277668237</t>
  </si>
  <si>
    <t>56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</si>
  <si>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</si>
  <si>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</si>
  <si>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-1251629876</t>
  </si>
  <si>
    <t>771</t>
  </si>
  <si>
    <t>Podlahy z dlaždic</t>
  </si>
  <si>
    <t>57</t>
  </si>
  <si>
    <t>771574266</t>
  </si>
  <si>
    <t>Montáž podlah z dlaždic keramických lepených flexibilním lepidlem maloformátových pro vysoké mechanické zatížení protiskluzných nebo reliéfních (bezbariérových) přes 22 do 25 ks/m2</t>
  </si>
  <si>
    <t>-1110698091</t>
  </si>
  <si>
    <t>"dobetonování mezipodesty" ((1,25*0,585) + 0)</t>
  </si>
  <si>
    <t>58</t>
  </si>
  <si>
    <t>59761406</t>
  </si>
  <si>
    <t>dlažba keramická slinutá protiskluzná do interiéru i exteriéru pro vysoké mechanické namáhání přes 22 do 25ks/m2</t>
  </si>
  <si>
    <t>1641182434</t>
  </si>
  <si>
    <t>"typ dlažby nejvíce odpovídající stávající dlažbě vybere investor"</t>
  </si>
  <si>
    <t>"dobetonování mezipodesty" ((1,25*0,585) + 0)*1,2</t>
  </si>
  <si>
    <t>59</t>
  </si>
  <si>
    <t>771577111</t>
  </si>
  <si>
    <t>Montáž podlah z dlaždic keramických lepených flexibilním lepidlem Příplatek k cenám za plochu do 5 m2 jednotlivě</t>
  </si>
  <si>
    <t>-348922472</t>
  </si>
  <si>
    <t>783</t>
  </si>
  <si>
    <t>Dokončovací práce - nátěry</t>
  </si>
  <si>
    <t>60</t>
  </si>
  <si>
    <t>783118101</t>
  </si>
  <si>
    <t>Lazurovací nátěr truhlářských konstrukcí jednonásobný syntetický</t>
  </si>
  <si>
    <t>1434606193</t>
  </si>
  <si>
    <t>"dř madla" 2*(6*2*2,5)*3,14*0,042</t>
  </si>
  <si>
    <t>61</t>
  </si>
  <si>
    <t>783118211</t>
  </si>
  <si>
    <t>Lakovací nátěr truhlářských konstrukcí dvojnásobný s mezibroušením syntetický</t>
  </si>
  <si>
    <t>1410447516</t>
  </si>
  <si>
    <t>62</t>
  </si>
  <si>
    <t>783301311</t>
  </si>
  <si>
    <t>Příprava podkladu zámečnických konstrukcí před provedením nátěru odmaštění odmašťovačem vodou ředitelným</t>
  </si>
  <si>
    <t>1165078613</t>
  </si>
  <si>
    <t>"příčka strojovna" 2*2*3,44*1,8</t>
  </si>
  <si>
    <t>"poklop strojovna" 2*2*0,85*0,55</t>
  </si>
  <si>
    <t>"madlo strojovna" 2*(2*0,74+0,1)*3,14*0,04</t>
  </si>
  <si>
    <t>"roznášecí nosníky I160" (2*2,5 + 2*2,2)*(4*0,08+2*0,16)</t>
  </si>
  <si>
    <t>63</t>
  </si>
  <si>
    <t>783301401</t>
  </si>
  <si>
    <t>Příprava podkladu zámečnických konstrukcí před provedením nátěru ometení</t>
  </si>
  <si>
    <t>940337531</t>
  </si>
  <si>
    <t>64</t>
  </si>
  <si>
    <t>783314201</t>
  </si>
  <si>
    <t>Základní antikorozní nátěr zámečnických konstrukcí jednonásobný syntetický standardní</t>
  </si>
  <si>
    <t>-847556526</t>
  </si>
  <si>
    <t>65</t>
  </si>
  <si>
    <t>783315101</t>
  </si>
  <si>
    <t>Mezinátěr zámečnických konstrukcí jednonásobný syntetický standardní</t>
  </si>
  <si>
    <t>184958275</t>
  </si>
  <si>
    <t>66</t>
  </si>
  <si>
    <t>783317101</t>
  </si>
  <si>
    <t>Krycí nátěr (email) zámečnických konstrukcí jednonásobný syntetický standardní</t>
  </si>
  <si>
    <t>67166227</t>
  </si>
  <si>
    <t>67</t>
  </si>
  <si>
    <t>783901451</t>
  </si>
  <si>
    <t>Příprava podkladu betonových podlah před provedením nátěru zametením</t>
  </si>
  <si>
    <t>-921479004</t>
  </si>
  <si>
    <t>68</t>
  </si>
  <si>
    <t>783933171</t>
  </si>
  <si>
    <t>Penetrační nátěr betonových podlah hrubých epoxidový</t>
  </si>
  <si>
    <t>1178540324</t>
  </si>
  <si>
    <t>69</t>
  </si>
  <si>
    <t>783937163</t>
  </si>
  <si>
    <t>Krycí (uzavírací) nátěr betonových podlah dvojnásobný epoxidový rozpouštědlový</t>
  </si>
  <si>
    <t>-1984816140</t>
  </si>
  <si>
    <t>784</t>
  </si>
  <si>
    <t>Dokončovací práce - malby a tapety</t>
  </si>
  <si>
    <t>70</t>
  </si>
  <si>
    <t>784221111</t>
  </si>
  <si>
    <t>Malby z malířských směsí otěruvzdorných za sucha dvojnásobné, bílé za sucha otěruvzdorné středně v místnostech výšky do 3,80 m</t>
  </si>
  <si>
    <t>623170688</t>
  </si>
  <si>
    <t>71</t>
  </si>
  <si>
    <t>784221117</t>
  </si>
  <si>
    <t>Malby z malířských směsí otěruvzdorných za sucha dvojnásobné, bílé za sucha otěruvzdorné středně na schodišti o výšce podlaží do 3,80 m</t>
  </si>
  <si>
    <t>-1767086604</t>
  </si>
  <si>
    <t>72</t>
  </si>
  <si>
    <t>735X202020</t>
  </si>
  <si>
    <t>-268064918</t>
  </si>
  <si>
    <t>Poznámka k položce:
Před předáním. Vyhotovení zápisu s popisem postupu zprovoznění, výsledků seřízení, výsledků zkoušek, atd. Zařízení musí být před předáním bez závad.
V položce jsou jen náklady spojené s touto dílčí částí výkazu.</t>
  </si>
  <si>
    <t>73</t>
  </si>
  <si>
    <t>005X9545</t>
  </si>
  <si>
    <t>Revize a odborné seřízení výtahu</t>
  </si>
  <si>
    <t>-1380845411</t>
  </si>
  <si>
    <t>0104 - D.1.4. Elektroinstalace</t>
  </si>
  <si>
    <t xml:space="preserve">    741 - Elektroinstalace - silnoproud</t>
  </si>
  <si>
    <t>940R4495010</t>
  </si>
  <si>
    <t>Zřízení a odstranění pracovní podlahy dle montáže, např. lešení, pomocné lešení, práce na žebříku, práce na plošině atd. - dle potřeb montáže</t>
  </si>
  <si>
    <t>-1457240158</t>
  </si>
  <si>
    <t>Poznámka k položce:
mimo jiné dle NV č. 362/2005 Sb.</t>
  </si>
  <si>
    <t>741R4495040</t>
  </si>
  <si>
    <t>Zednické výpomoci při montážích elektrozařízení</t>
  </si>
  <si>
    <t>-164521990</t>
  </si>
  <si>
    <t>741</t>
  </si>
  <si>
    <t>Elektroinstalace - silnoproud</t>
  </si>
  <si>
    <t>741R4401010</t>
  </si>
  <si>
    <t>Odpojení stávajících rozvaděčů výtahů od elektrické energie</t>
  </si>
  <si>
    <t>799523211</t>
  </si>
  <si>
    <t>Poznámka k položce:
Kompletní práce</t>
  </si>
  <si>
    <t>741R4401020</t>
  </si>
  <si>
    <t>Demontáž stávající elektroinstalace strojoven výtahů</t>
  </si>
  <si>
    <t>-1856435748</t>
  </si>
  <si>
    <t>Poznámka k položce:
Kompletní montážní práce</t>
  </si>
  <si>
    <t>741R4401030</t>
  </si>
  <si>
    <t>Demontáž stávajících rozvaděčů obou výtahů</t>
  </si>
  <si>
    <t>-821069244</t>
  </si>
  <si>
    <t>741R4401040</t>
  </si>
  <si>
    <t>Připojení nových elektrických zařízení strojoven výtahů</t>
  </si>
  <si>
    <t>1686393535</t>
  </si>
  <si>
    <t>741R4401050</t>
  </si>
  <si>
    <t>Provedení kontroly funkčnosti stávajících hlavních vypínačů a přívodních kabelů</t>
  </si>
  <si>
    <t>-761363840</t>
  </si>
  <si>
    <t>741R4401060</t>
  </si>
  <si>
    <t>Připojení výtahů na stávající nově zrevidované "HP"</t>
  </si>
  <si>
    <t>-1781299354</t>
  </si>
  <si>
    <t>741R4401070</t>
  </si>
  <si>
    <t>Dodávka a montáž LED svítidla pro běžné osvětlení, nástěnné, krytí IP44, 230V.</t>
  </si>
  <si>
    <t>-276088027</t>
  </si>
  <si>
    <t>741R4401080</t>
  </si>
  <si>
    <t>Dodávka a příprava na montáž vodiče CYKY-J 3x1,5 mm2</t>
  </si>
  <si>
    <t>347156577</t>
  </si>
  <si>
    <t>741R4401090</t>
  </si>
  <si>
    <t>Dodávka a příprava na montáž vodiče CYKY-O 3x1,5 mm2</t>
  </si>
  <si>
    <t>-1427939800</t>
  </si>
  <si>
    <t>741R4401100</t>
  </si>
  <si>
    <t>Kompletní spínač jednopólový zapuštěný včetně přístrojové krabice - řazení 1, 10A/250V, IP 44, dodávka včetně montáže</t>
  </si>
  <si>
    <t>-1241119540</t>
  </si>
  <si>
    <t>741R4401110</t>
  </si>
  <si>
    <t>Pro montáže - ostatní spojovací a upevňovací materiál vč. instalece - kryty, apod.</t>
  </si>
  <si>
    <t>148864218</t>
  </si>
  <si>
    <t>741R4495050</t>
  </si>
  <si>
    <t>část celého zařízení, musí být prohlédnuta, přeměřena, vyzkoušena a bude podle této vyhlášky vypracována zpráva o výchozí revizi včetně upravy rozvaděčů.</t>
  </si>
  <si>
    <t>soub.</t>
  </si>
  <si>
    <t>1410370524</t>
  </si>
  <si>
    <t>Poznámka k položce:
Po dokončení výstavby musí být elektroinstalace podle vyhlášky 73/2010 Sb. část 2 prohlédnuta, přeměřena, vyzkoušena a bude podle této vyhlášky vypracována zpráva o výchozí revizi elektroinstalace. Součástí výchozí revize bude revizní zpráva s konstatováním, že zařízení je schopné bezpečného provozu. Zařízení před předáním díla musí být bezpečné bez závad. Výchozí revize musí být provedena před tím, než je stavba uvedena do provozu a připojena na veřejnou elektrizační síť. Účelem této činnosti je ověření, zda jsou splněny požadavky ČSN 33 2000-6 a ČSN 33 1500.</t>
  </si>
  <si>
    <t>741R4495020</t>
  </si>
  <si>
    <t>110934566</t>
  </si>
  <si>
    <t>Poznámka k položce:
Před předáním. Vyhotovení zápisu s popisem postupu zprovoznění, výsledků seřízení, výsledků zkoušek, atd. Zařízení musí být před předáním bez závad.</t>
  </si>
  <si>
    <t>741R4495060</t>
  </si>
  <si>
    <t>Funkční zkoušky včetně vystavení protokolů o zkouškách zařízení</t>
  </si>
  <si>
    <t>-485021407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</si>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</sst>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07/21/20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Výměna 2 ks výtahů v budově č. p. 1026/II, ul. Františka Kotyzy, Rokycany, 0482021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St. p. č. 3782, Františka Kotyzy 1026/II, Rokycany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22. 6. 2021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Střední škola, Rokycany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SEAP s.r.o.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19</v>
      </c>
    </row>
    <row r="55" spans="1:91" s="7" customFormat="1" ht="16.5" customHeight="1">
      <c r="A55" s="112" t="s">
        <v>80</v>
      </c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Vedlejší a ostatní n...'!J30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'00 - Vedlejší a ostatní n...'!P81</f>
        <v>0</v>
      </c>
      <c r="AV55" s="121">
        <f>'00 - Vedlejší a ostatní n...'!J33</f>
        <v>0</v>
      </c>
      <c r="AW55" s="121">
        <f>'00 - Vedlejší a ostatní n...'!J34</f>
        <v>0</v>
      </c>
      <c r="AX55" s="121">
        <f>'00 - Vedlejší a ostatní n...'!J35</f>
        <v>0</v>
      </c>
      <c r="AY55" s="121">
        <f>'00 - Vedlejší a ostatní n...'!J36</f>
        <v>0</v>
      </c>
      <c r="AZ55" s="121">
        <f>'00 - Vedlejší a ostatní n...'!F33</f>
        <v>0</v>
      </c>
      <c r="BA55" s="121">
        <f>'00 - Vedlejší a ostatní n...'!F34</f>
        <v>0</v>
      </c>
      <c r="BB55" s="121">
        <f>'00 - Vedlejší a ostatní n...'!F35</f>
        <v>0</v>
      </c>
      <c r="BC55" s="121">
        <f>'00 - Vedlejší a ostatní n...'!F36</f>
        <v>0</v>
      </c>
      <c r="BD55" s="123">
        <f>'00 - Vedlejší a ostatní n...'!F37</f>
        <v>0</v>
      </c>
      <c r="BE55" s="7"/>
      <c r="BT55" s="124" t="s">
        <v>84</v>
      </c>
      <c r="BV55" s="124" t="s">
        <v>78</v>
      </c>
      <c r="BW55" s="124" t="s">
        <v>85</v>
      </c>
      <c r="BX55" s="124" t="s">
        <v>5</v>
      </c>
      <c r="CL55" s="124" t="s">
        <v>19</v>
      </c>
      <c r="CM55" s="124" t="s">
        <v>86</v>
      </c>
    </row>
    <row r="56" spans="1:91" s="7" customFormat="1" ht="24.75" customHeight="1">
      <c r="A56" s="112" t="s">
        <v>80</v>
      </c>
      <c r="B56" s="113"/>
      <c r="C56" s="114"/>
      <c r="D56" s="115" t="s">
        <v>87</v>
      </c>
      <c r="E56" s="115"/>
      <c r="F56" s="115"/>
      <c r="G56" s="115"/>
      <c r="H56" s="115"/>
      <c r="I56" s="116"/>
      <c r="J56" s="115" t="s">
        <v>88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'0101 - D.1.1. Architekton...'!J30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83</v>
      </c>
      <c r="AR56" s="119"/>
      <c r="AS56" s="120">
        <v>0</v>
      </c>
      <c r="AT56" s="121">
        <f>ROUND(SUM(AV56:AW56),2)</f>
        <v>0</v>
      </c>
      <c r="AU56" s="122">
        <f>'0101 - D.1.1. Architekton...'!P94</f>
        <v>0</v>
      </c>
      <c r="AV56" s="121">
        <f>'0101 - D.1.1. Architekton...'!J33</f>
        <v>0</v>
      </c>
      <c r="AW56" s="121">
        <f>'0101 - D.1.1. Architekton...'!J34</f>
        <v>0</v>
      </c>
      <c r="AX56" s="121">
        <f>'0101 - D.1.1. Architekton...'!J35</f>
        <v>0</v>
      </c>
      <c r="AY56" s="121">
        <f>'0101 - D.1.1. Architekton...'!J36</f>
        <v>0</v>
      </c>
      <c r="AZ56" s="121">
        <f>'0101 - D.1.1. Architekton...'!F33</f>
        <v>0</v>
      </c>
      <c r="BA56" s="121">
        <f>'0101 - D.1.1. Architekton...'!F34</f>
        <v>0</v>
      </c>
      <c r="BB56" s="121">
        <f>'0101 - D.1.1. Architekton...'!F35</f>
        <v>0</v>
      </c>
      <c r="BC56" s="121">
        <f>'0101 - D.1.1. Architekton...'!F36</f>
        <v>0</v>
      </c>
      <c r="BD56" s="123">
        <f>'0101 - D.1.1. Architekton...'!F37</f>
        <v>0</v>
      </c>
      <c r="BE56" s="7"/>
      <c r="BT56" s="124" t="s">
        <v>84</v>
      </c>
      <c r="BV56" s="124" t="s">
        <v>78</v>
      </c>
      <c r="BW56" s="124" t="s">
        <v>89</v>
      </c>
      <c r="BX56" s="124" t="s">
        <v>5</v>
      </c>
      <c r="CL56" s="124" t="s">
        <v>90</v>
      </c>
      <c r="CM56" s="124" t="s">
        <v>86</v>
      </c>
    </row>
    <row r="57" spans="1:91" s="7" customFormat="1" ht="16.5" customHeight="1">
      <c r="A57" s="112" t="s">
        <v>80</v>
      </c>
      <c r="B57" s="113"/>
      <c r="C57" s="114"/>
      <c r="D57" s="115" t="s">
        <v>91</v>
      </c>
      <c r="E57" s="115"/>
      <c r="F57" s="115"/>
      <c r="G57" s="115"/>
      <c r="H57" s="115"/>
      <c r="I57" s="116"/>
      <c r="J57" s="115" t="s">
        <v>92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'0104 - D.1.4. Elektroinst...'!J30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83</v>
      </c>
      <c r="AR57" s="119"/>
      <c r="AS57" s="125">
        <v>0</v>
      </c>
      <c r="AT57" s="126">
        <f>ROUND(SUM(AV57:AW57),2)</f>
        <v>0</v>
      </c>
      <c r="AU57" s="127">
        <f>'0104 - D.1.4. Elektroinst...'!P85</f>
        <v>0</v>
      </c>
      <c r="AV57" s="126">
        <f>'0104 - D.1.4. Elektroinst...'!J33</f>
        <v>0</v>
      </c>
      <c r="AW57" s="126">
        <f>'0104 - D.1.4. Elektroinst...'!J34</f>
        <v>0</v>
      </c>
      <c r="AX57" s="126">
        <f>'0104 - D.1.4. Elektroinst...'!J35</f>
        <v>0</v>
      </c>
      <c r="AY57" s="126">
        <f>'0104 - D.1.4. Elektroinst...'!J36</f>
        <v>0</v>
      </c>
      <c r="AZ57" s="126">
        <f>'0104 - D.1.4. Elektroinst...'!F33</f>
        <v>0</v>
      </c>
      <c r="BA57" s="126">
        <f>'0104 - D.1.4. Elektroinst...'!F34</f>
        <v>0</v>
      </c>
      <c r="BB57" s="126">
        <f>'0104 - D.1.4. Elektroinst...'!F35</f>
        <v>0</v>
      </c>
      <c r="BC57" s="126">
        <f>'0104 - D.1.4. Elektroinst...'!F36</f>
        <v>0</v>
      </c>
      <c r="BD57" s="128">
        <f>'0104 - D.1.4. Elektroinst...'!F37</f>
        <v>0</v>
      </c>
      <c r="BE57" s="7"/>
      <c r="BT57" s="124" t="s">
        <v>84</v>
      </c>
      <c r="BV57" s="124" t="s">
        <v>78</v>
      </c>
      <c r="BW57" s="124" t="s">
        <v>93</v>
      </c>
      <c r="BX57" s="124" t="s">
        <v>5</v>
      </c>
      <c r="CL57" s="124" t="s">
        <v>90</v>
      </c>
      <c r="CM57" s="124" t="s">
        <v>86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B036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0 - Vedlejší a ostatní n...'!C2" display="/"/>
    <hyperlink ref="A56" location="'0101 - D.1.1. Architekton...'!C2" display="/"/>
    <hyperlink ref="A57" location="'0104 - D.1.4. Elektroin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6.25" customHeight="1">
      <c r="B7" s="21"/>
      <c r="E7" s="134" t="str">
        <f>'Rekapitulace stavby'!K6</f>
        <v>Výměna 2 ks výtahů v budově č. p. 1026/II, ul. Františka Kotyzy, Rokycany, 0482021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22. 6. 2021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ROUND((SUM(BE81:BE119)),2)</f>
        <v>0</v>
      </c>
      <c r="G33" s="39"/>
      <c r="H33" s="39"/>
      <c r="I33" s="149">
        <v>0.21</v>
      </c>
      <c r="J33" s="148">
        <f>ROUND(((SUM(BE81:BE119))*I33),2)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48</v>
      </c>
      <c r="F34" s="148">
        <f>ROUND((SUM(BF81:BF119)),2)</f>
        <v>0</v>
      </c>
      <c r="G34" s="39"/>
      <c r="H34" s="39"/>
      <c r="I34" s="149">
        <v>0.15</v>
      </c>
      <c r="J34" s="148">
        <f>ROUND(((SUM(BF81:BF119))*I34),2)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49</v>
      </c>
      <c r="F35" s="148">
        <f>ROUND((SUM(BG81:BG119)),2)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50</v>
      </c>
      <c r="F36" s="148">
        <f>ROUND((SUM(BH81:BH119)),2)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51</v>
      </c>
      <c r="F37" s="148">
        <f>ROUND((SUM(BI81:BI119)),2)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Výměna 2 ks výtahů v budově č. p. 1026/II, ul. Františka Kotyzy, Rokycany, 0482021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 p. č. 3782, Františka Kotyzy 1026/II, Rokycany</v>
      </c>
      <c r="G52" s="41"/>
      <c r="H52" s="41"/>
      <c r="I52" s="33" t="s">
        <v>23</v>
      </c>
      <c r="J52" s="73" t="str">
        <f>IF(J12="","",J12)</f>
        <v>22. 6. 2021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Střední škola, Rokycany</v>
      </c>
      <c r="G54" s="41"/>
      <c r="H54" s="41"/>
      <c r="I54" s="33" t="s">
        <v>33</v>
      </c>
      <c r="J54" s="37" t="str">
        <f>E21</f>
        <v>SEAP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102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103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6.25" customHeight="1">
      <c r="A71" s="39"/>
      <c r="B71" s="40"/>
      <c r="C71" s="41"/>
      <c r="D71" s="41"/>
      <c r="E71" s="161" t="str">
        <f>E7</f>
        <v>Výměna 2 ks výtahů v budově č. p. 1026/II, ul. Františka Kotyzy, Rokycany, 0482021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95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00 - Vedlejší a ostatní náklady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>St. p. č. 3782, Františka Kotyzy 1026/II, Rokycany</v>
      </c>
      <c r="G75" s="41"/>
      <c r="H75" s="41"/>
      <c r="I75" s="33" t="s">
        <v>23</v>
      </c>
      <c r="J75" s="73" t="str">
        <f>IF(J12="","",J12)</f>
        <v>22. 6. 2021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Střední škola, Rokycany</v>
      </c>
      <c r="G77" s="41"/>
      <c r="H77" s="41"/>
      <c r="I77" s="33" t="s">
        <v>33</v>
      </c>
      <c r="J77" s="37" t="str">
        <f>E21</f>
        <v>SEAP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31</v>
      </c>
      <c r="D78" s="41"/>
      <c r="E78" s="41"/>
      <c r="F78" s="28" t="str">
        <f>IF(E18="","",E18)</f>
        <v>Vyplň údaj</v>
      </c>
      <c r="G78" s="41"/>
      <c r="H78" s="41"/>
      <c r="I78" s="33" t="s">
        <v>38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104</v>
      </c>
      <c r="D80" s="181" t="s">
        <v>61</v>
      </c>
      <c r="E80" s="181" t="s">
        <v>57</v>
      </c>
      <c r="F80" s="181" t="s">
        <v>58</v>
      </c>
      <c r="G80" s="181" t="s">
        <v>105</v>
      </c>
      <c r="H80" s="181" t="s">
        <v>106</v>
      </c>
      <c r="I80" s="181" t="s">
        <v>107</v>
      </c>
      <c r="J80" s="181" t="s">
        <v>99</v>
      </c>
      <c r="K80" s="182" t="s">
        <v>108</v>
      </c>
      <c r="L80" s="183"/>
      <c r="M80" s="93" t="s">
        <v>19</v>
      </c>
      <c r="N80" s="94" t="s">
        <v>46</v>
      </c>
      <c r="O80" s="94" t="s">
        <v>109</v>
      </c>
      <c r="P80" s="94" t="s">
        <v>110</v>
      </c>
      <c r="Q80" s="94" t="s">
        <v>111</v>
      </c>
      <c r="R80" s="94" t="s">
        <v>112</v>
      </c>
      <c r="S80" s="94" t="s">
        <v>113</v>
      </c>
      <c r="T80" s="95" t="s">
        <v>114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115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75</v>
      </c>
      <c r="AU81" s="18" t="s">
        <v>100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75</v>
      </c>
      <c r="E82" s="192" t="s">
        <v>116</v>
      </c>
      <c r="F82" s="192" t="s">
        <v>117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118</v>
      </c>
      <c r="AT82" s="201" t="s">
        <v>75</v>
      </c>
      <c r="AU82" s="201" t="s">
        <v>76</v>
      </c>
      <c r="AY82" s="200" t="s">
        <v>119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75</v>
      </c>
      <c r="E83" s="203" t="s">
        <v>120</v>
      </c>
      <c r="F83" s="203" t="s">
        <v>121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SUM(P84:P119)</f>
        <v>0</v>
      </c>
      <c r="Q83" s="197"/>
      <c r="R83" s="198">
        <f>SUM(R84:R119)</f>
        <v>0</v>
      </c>
      <c r="S83" s="197"/>
      <c r="T83" s="199">
        <f>SUM(T84:T119)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118</v>
      </c>
      <c r="AT83" s="201" t="s">
        <v>75</v>
      </c>
      <c r="AU83" s="201" t="s">
        <v>84</v>
      </c>
      <c r="AY83" s="200" t="s">
        <v>119</v>
      </c>
      <c r="BK83" s="202">
        <f>SUM(BK84:BK119)</f>
        <v>0</v>
      </c>
    </row>
    <row r="84" spans="1:65" s="2" customFormat="1" ht="14.4" customHeight="1">
      <c r="A84" s="39"/>
      <c r="B84" s="40"/>
      <c r="C84" s="205" t="s">
        <v>84</v>
      </c>
      <c r="D84" s="205" t="s">
        <v>122</v>
      </c>
      <c r="E84" s="206" t="s">
        <v>123</v>
      </c>
      <c r="F84" s="207" t="s">
        <v>124</v>
      </c>
      <c r="G84" s="208" t="s">
        <v>125</v>
      </c>
      <c r="H84" s="209">
        <v>1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47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126</v>
      </c>
      <c r="AT84" s="216" t="s">
        <v>122</v>
      </c>
      <c r="AU84" s="216" t="s">
        <v>86</v>
      </c>
      <c r="AY84" s="18" t="s">
        <v>119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84</v>
      </c>
      <c r="BK84" s="217">
        <f>ROUND(I84*H84,2)</f>
        <v>0</v>
      </c>
      <c r="BL84" s="18" t="s">
        <v>126</v>
      </c>
      <c r="BM84" s="216" t="s">
        <v>127</v>
      </c>
    </row>
    <row r="85" spans="1:47" s="2" customFormat="1" ht="12">
      <c r="A85" s="39"/>
      <c r="B85" s="40"/>
      <c r="C85" s="41"/>
      <c r="D85" s="218" t="s">
        <v>128</v>
      </c>
      <c r="E85" s="41"/>
      <c r="F85" s="219" t="s">
        <v>129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128</v>
      </c>
      <c r="AU85" s="18" t="s">
        <v>86</v>
      </c>
    </row>
    <row r="86" spans="1:65" s="2" customFormat="1" ht="14.4" customHeight="1">
      <c r="A86" s="39"/>
      <c r="B86" s="40"/>
      <c r="C86" s="205" t="s">
        <v>86</v>
      </c>
      <c r="D86" s="205" t="s">
        <v>122</v>
      </c>
      <c r="E86" s="206" t="s">
        <v>130</v>
      </c>
      <c r="F86" s="207" t="s">
        <v>131</v>
      </c>
      <c r="G86" s="208" t="s">
        <v>132</v>
      </c>
      <c r="H86" s="209">
        <v>2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126</v>
      </c>
      <c r="AT86" s="216" t="s">
        <v>122</v>
      </c>
      <c r="AU86" s="216" t="s">
        <v>86</v>
      </c>
      <c r="AY86" s="18" t="s">
        <v>119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84</v>
      </c>
      <c r="BK86" s="217">
        <f>ROUND(I86*H86,2)</f>
        <v>0</v>
      </c>
      <c r="BL86" s="18" t="s">
        <v>126</v>
      </c>
      <c r="BM86" s="216" t="s">
        <v>133</v>
      </c>
    </row>
    <row r="87" spans="1:47" s="2" customFormat="1" ht="12">
      <c r="A87" s="39"/>
      <c r="B87" s="40"/>
      <c r="C87" s="41"/>
      <c r="D87" s="218" t="s">
        <v>128</v>
      </c>
      <c r="E87" s="41"/>
      <c r="F87" s="219" t="s">
        <v>134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128</v>
      </c>
      <c r="AU87" s="18" t="s">
        <v>86</v>
      </c>
    </row>
    <row r="88" spans="1:65" s="2" customFormat="1" ht="14.4" customHeight="1">
      <c r="A88" s="39"/>
      <c r="B88" s="40"/>
      <c r="C88" s="205" t="s">
        <v>135</v>
      </c>
      <c r="D88" s="205" t="s">
        <v>122</v>
      </c>
      <c r="E88" s="206" t="s">
        <v>136</v>
      </c>
      <c r="F88" s="207" t="s">
        <v>137</v>
      </c>
      <c r="G88" s="208" t="s">
        <v>125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126</v>
      </c>
      <c r="AT88" s="216" t="s">
        <v>122</v>
      </c>
      <c r="AU88" s="216" t="s">
        <v>86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84</v>
      </c>
      <c r="BK88" s="217">
        <f>ROUND(I88*H88,2)</f>
        <v>0</v>
      </c>
      <c r="BL88" s="18" t="s">
        <v>126</v>
      </c>
      <c r="BM88" s="216" t="s">
        <v>138</v>
      </c>
    </row>
    <row r="89" spans="1:47" s="2" customFormat="1" ht="12">
      <c r="A89" s="39"/>
      <c r="B89" s="40"/>
      <c r="C89" s="41"/>
      <c r="D89" s="218" t="s">
        <v>128</v>
      </c>
      <c r="E89" s="41"/>
      <c r="F89" s="219" t="s">
        <v>139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128</v>
      </c>
      <c r="AU89" s="18" t="s">
        <v>86</v>
      </c>
    </row>
    <row r="90" spans="1:65" s="2" customFormat="1" ht="24.15" customHeight="1">
      <c r="A90" s="39"/>
      <c r="B90" s="40"/>
      <c r="C90" s="205" t="s">
        <v>140</v>
      </c>
      <c r="D90" s="205" t="s">
        <v>122</v>
      </c>
      <c r="E90" s="206" t="s">
        <v>141</v>
      </c>
      <c r="F90" s="207" t="s">
        <v>142</v>
      </c>
      <c r="G90" s="208" t="s">
        <v>125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126</v>
      </c>
      <c r="AT90" s="216" t="s">
        <v>122</v>
      </c>
      <c r="AU90" s="216" t="s">
        <v>86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126</v>
      </c>
      <c r="BM90" s="216" t="s">
        <v>143</v>
      </c>
    </row>
    <row r="91" spans="1:65" s="2" customFormat="1" ht="49.05" customHeight="1">
      <c r="A91" s="39"/>
      <c r="B91" s="40"/>
      <c r="C91" s="205" t="s">
        <v>118</v>
      </c>
      <c r="D91" s="205" t="s">
        <v>122</v>
      </c>
      <c r="E91" s="206" t="s">
        <v>144</v>
      </c>
      <c r="F91" s="207" t="s">
        <v>145</v>
      </c>
      <c r="G91" s="208" t="s">
        <v>125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47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126</v>
      </c>
      <c r="AT91" s="216" t="s">
        <v>122</v>
      </c>
      <c r="AU91" s="216" t="s">
        <v>86</v>
      </c>
      <c r="AY91" s="18" t="s">
        <v>119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84</v>
      </c>
      <c r="BK91" s="217">
        <f>ROUND(I91*H91,2)</f>
        <v>0</v>
      </c>
      <c r="BL91" s="18" t="s">
        <v>126</v>
      </c>
      <c r="BM91" s="216" t="s">
        <v>146</v>
      </c>
    </row>
    <row r="92" spans="1:47" s="2" customFormat="1" ht="12">
      <c r="A92" s="39"/>
      <c r="B92" s="40"/>
      <c r="C92" s="41"/>
      <c r="D92" s="218" t="s">
        <v>128</v>
      </c>
      <c r="E92" s="41"/>
      <c r="F92" s="223" t="s">
        <v>147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128</v>
      </c>
      <c r="AU92" s="18" t="s">
        <v>86</v>
      </c>
    </row>
    <row r="93" spans="1:65" s="2" customFormat="1" ht="14.4" customHeight="1">
      <c r="A93" s="39"/>
      <c r="B93" s="40"/>
      <c r="C93" s="205" t="s">
        <v>148</v>
      </c>
      <c r="D93" s="205" t="s">
        <v>122</v>
      </c>
      <c r="E93" s="206" t="s">
        <v>149</v>
      </c>
      <c r="F93" s="207" t="s">
        <v>150</v>
      </c>
      <c r="G93" s="208" t="s">
        <v>125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126</v>
      </c>
      <c r="AT93" s="216" t="s">
        <v>122</v>
      </c>
      <c r="AU93" s="216" t="s">
        <v>86</v>
      </c>
      <c r="AY93" s="18" t="s">
        <v>119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126</v>
      </c>
      <c r="BM93" s="216" t="s">
        <v>151</v>
      </c>
    </row>
    <row r="94" spans="1:47" s="2" customFormat="1" ht="12">
      <c r="A94" s="39"/>
      <c r="B94" s="40"/>
      <c r="C94" s="41"/>
      <c r="D94" s="218" t="s">
        <v>128</v>
      </c>
      <c r="E94" s="41"/>
      <c r="F94" s="219" t="s">
        <v>152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128</v>
      </c>
      <c r="AU94" s="18" t="s">
        <v>86</v>
      </c>
    </row>
    <row r="95" spans="1:65" s="2" customFormat="1" ht="14.4" customHeight="1">
      <c r="A95" s="39"/>
      <c r="B95" s="40"/>
      <c r="C95" s="205" t="s">
        <v>153</v>
      </c>
      <c r="D95" s="205" t="s">
        <v>122</v>
      </c>
      <c r="E95" s="206" t="s">
        <v>154</v>
      </c>
      <c r="F95" s="207" t="s">
        <v>155</v>
      </c>
      <c r="G95" s="208" t="s">
        <v>125</v>
      </c>
      <c r="H95" s="209">
        <v>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47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126</v>
      </c>
      <c r="AT95" s="216" t="s">
        <v>122</v>
      </c>
      <c r="AU95" s="216" t="s">
        <v>86</v>
      </c>
      <c r="AY95" s="18" t="s">
        <v>119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84</v>
      </c>
      <c r="BK95" s="217">
        <f>ROUND(I95*H95,2)</f>
        <v>0</v>
      </c>
      <c r="BL95" s="18" t="s">
        <v>126</v>
      </c>
      <c r="BM95" s="216" t="s">
        <v>156</v>
      </c>
    </row>
    <row r="96" spans="1:47" s="2" customFormat="1" ht="12">
      <c r="A96" s="39"/>
      <c r="B96" s="40"/>
      <c r="C96" s="41"/>
      <c r="D96" s="218" t="s">
        <v>128</v>
      </c>
      <c r="E96" s="41"/>
      <c r="F96" s="219" t="s">
        <v>157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128</v>
      </c>
      <c r="AU96" s="18" t="s">
        <v>86</v>
      </c>
    </row>
    <row r="97" spans="1:65" s="2" customFormat="1" ht="14.4" customHeight="1">
      <c r="A97" s="39"/>
      <c r="B97" s="40"/>
      <c r="C97" s="205" t="s">
        <v>158</v>
      </c>
      <c r="D97" s="205" t="s">
        <v>122</v>
      </c>
      <c r="E97" s="206" t="s">
        <v>159</v>
      </c>
      <c r="F97" s="207" t="s">
        <v>160</v>
      </c>
      <c r="G97" s="208" t="s">
        <v>125</v>
      </c>
      <c r="H97" s="209">
        <v>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126</v>
      </c>
      <c r="AT97" s="216" t="s">
        <v>122</v>
      </c>
      <c r="AU97" s="216" t="s">
        <v>86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126</v>
      </c>
      <c r="BM97" s="216" t="s">
        <v>161</v>
      </c>
    </row>
    <row r="98" spans="1:47" s="2" customFormat="1" ht="12">
      <c r="A98" s="39"/>
      <c r="B98" s="40"/>
      <c r="C98" s="41"/>
      <c r="D98" s="218" t="s">
        <v>128</v>
      </c>
      <c r="E98" s="41"/>
      <c r="F98" s="219" t="s">
        <v>162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128</v>
      </c>
      <c r="AU98" s="18" t="s">
        <v>86</v>
      </c>
    </row>
    <row r="99" spans="1:65" s="2" customFormat="1" ht="14.4" customHeight="1">
      <c r="A99" s="39"/>
      <c r="B99" s="40"/>
      <c r="C99" s="205" t="s">
        <v>163</v>
      </c>
      <c r="D99" s="205" t="s">
        <v>122</v>
      </c>
      <c r="E99" s="206" t="s">
        <v>164</v>
      </c>
      <c r="F99" s="207" t="s">
        <v>165</v>
      </c>
      <c r="G99" s="208" t="s">
        <v>125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47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126</v>
      </c>
      <c r="AT99" s="216" t="s">
        <v>122</v>
      </c>
      <c r="AU99" s="216" t="s">
        <v>86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84</v>
      </c>
      <c r="BK99" s="217">
        <f>ROUND(I99*H99,2)</f>
        <v>0</v>
      </c>
      <c r="BL99" s="18" t="s">
        <v>126</v>
      </c>
      <c r="BM99" s="216" t="s">
        <v>166</v>
      </c>
    </row>
    <row r="100" spans="1:47" s="2" customFormat="1" ht="12">
      <c r="A100" s="39"/>
      <c r="B100" s="40"/>
      <c r="C100" s="41"/>
      <c r="D100" s="218" t="s">
        <v>128</v>
      </c>
      <c r="E100" s="41"/>
      <c r="F100" s="219" t="s">
        <v>167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128</v>
      </c>
      <c r="AU100" s="18" t="s">
        <v>86</v>
      </c>
    </row>
    <row r="101" spans="1:65" s="2" customFormat="1" ht="14.4" customHeight="1">
      <c r="A101" s="39"/>
      <c r="B101" s="40"/>
      <c r="C101" s="205" t="s">
        <v>168</v>
      </c>
      <c r="D101" s="205" t="s">
        <v>122</v>
      </c>
      <c r="E101" s="206" t="s">
        <v>169</v>
      </c>
      <c r="F101" s="207" t="s">
        <v>170</v>
      </c>
      <c r="G101" s="208" t="s">
        <v>132</v>
      </c>
      <c r="H101" s="209">
        <v>8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126</v>
      </c>
      <c r="AT101" s="216" t="s">
        <v>122</v>
      </c>
      <c r="AU101" s="216" t="s">
        <v>86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126</v>
      </c>
      <c r="BM101" s="216" t="s">
        <v>171</v>
      </c>
    </row>
    <row r="102" spans="1:47" s="2" customFormat="1" ht="12">
      <c r="A102" s="39"/>
      <c r="B102" s="40"/>
      <c r="C102" s="41"/>
      <c r="D102" s="218" t="s">
        <v>128</v>
      </c>
      <c r="E102" s="41"/>
      <c r="F102" s="219" t="s">
        <v>172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128</v>
      </c>
      <c r="AU102" s="18" t="s">
        <v>86</v>
      </c>
    </row>
    <row r="103" spans="1:65" s="2" customFormat="1" ht="14.4" customHeight="1">
      <c r="A103" s="39"/>
      <c r="B103" s="40"/>
      <c r="C103" s="205" t="s">
        <v>173</v>
      </c>
      <c r="D103" s="205" t="s">
        <v>122</v>
      </c>
      <c r="E103" s="206" t="s">
        <v>174</v>
      </c>
      <c r="F103" s="207" t="s">
        <v>175</v>
      </c>
      <c r="G103" s="208" t="s">
        <v>176</v>
      </c>
      <c r="H103" s="209">
        <v>8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47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126</v>
      </c>
      <c r="AT103" s="216" t="s">
        <v>122</v>
      </c>
      <c r="AU103" s="216" t="s">
        <v>86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84</v>
      </c>
      <c r="BK103" s="217">
        <f>ROUND(I103*H103,2)</f>
        <v>0</v>
      </c>
      <c r="BL103" s="18" t="s">
        <v>126</v>
      </c>
      <c r="BM103" s="216" t="s">
        <v>177</v>
      </c>
    </row>
    <row r="104" spans="1:65" s="2" customFormat="1" ht="24.15" customHeight="1">
      <c r="A104" s="39"/>
      <c r="B104" s="40"/>
      <c r="C104" s="205" t="s">
        <v>178</v>
      </c>
      <c r="D104" s="205" t="s">
        <v>122</v>
      </c>
      <c r="E104" s="206" t="s">
        <v>179</v>
      </c>
      <c r="F104" s="207" t="s">
        <v>180</v>
      </c>
      <c r="G104" s="208" t="s">
        <v>125</v>
      </c>
      <c r="H104" s="209">
        <v>1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126</v>
      </c>
      <c r="AT104" s="216" t="s">
        <v>122</v>
      </c>
      <c r="AU104" s="216" t="s">
        <v>86</v>
      </c>
      <c r="AY104" s="18" t="s">
        <v>119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126</v>
      </c>
      <c r="BM104" s="216" t="s">
        <v>181</v>
      </c>
    </row>
    <row r="105" spans="1:47" s="2" customFormat="1" ht="12">
      <c r="A105" s="39"/>
      <c r="B105" s="40"/>
      <c r="C105" s="41"/>
      <c r="D105" s="218" t="s">
        <v>128</v>
      </c>
      <c r="E105" s="41"/>
      <c r="F105" s="219" t="s">
        <v>182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128</v>
      </c>
      <c r="AU105" s="18" t="s">
        <v>86</v>
      </c>
    </row>
    <row r="106" spans="1:65" s="2" customFormat="1" ht="14.4" customHeight="1">
      <c r="A106" s="39"/>
      <c r="B106" s="40"/>
      <c r="C106" s="205" t="s">
        <v>183</v>
      </c>
      <c r="D106" s="205" t="s">
        <v>122</v>
      </c>
      <c r="E106" s="206" t="s">
        <v>184</v>
      </c>
      <c r="F106" s="207" t="s">
        <v>185</v>
      </c>
      <c r="G106" s="208" t="s">
        <v>125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47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126</v>
      </c>
      <c r="AT106" s="216" t="s">
        <v>122</v>
      </c>
      <c r="AU106" s="216" t="s">
        <v>86</v>
      </c>
      <c r="AY106" s="18" t="s">
        <v>119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126</v>
      </c>
      <c r="BM106" s="216" t="s">
        <v>186</v>
      </c>
    </row>
    <row r="107" spans="1:47" s="2" customFormat="1" ht="12">
      <c r="A107" s="39"/>
      <c r="B107" s="40"/>
      <c r="C107" s="41"/>
      <c r="D107" s="218" t="s">
        <v>128</v>
      </c>
      <c r="E107" s="41"/>
      <c r="F107" s="219" t="s">
        <v>187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128</v>
      </c>
      <c r="AU107" s="18" t="s">
        <v>86</v>
      </c>
    </row>
    <row r="108" spans="1:65" s="2" customFormat="1" ht="37.8" customHeight="1">
      <c r="A108" s="39"/>
      <c r="B108" s="40"/>
      <c r="C108" s="205" t="s">
        <v>188</v>
      </c>
      <c r="D108" s="205" t="s">
        <v>122</v>
      </c>
      <c r="E108" s="206" t="s">
        <v>189</v>
      </c>
      <c r="F108" s="207" t="s">
        <v>190</v>
      </c>
      <c r="G108" s="208" t="s">
        <v>132</v>
      </c>
      <c r="H108" s="209">
        <v>1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47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126</v>
      </c>
      <c r="AT108" s="216" t="s">
        <v>122</v>
      </c>
      <c r="AU108" s="216" t="s">
        <v>86</v>
      </c>
      <c r="AY108" s="18" t="s">
        <v>119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84</v>
      </c>
      <c r="BK108" s="217">
        <f>ROUND(I108*H108,2)</f>
        <v>0</v>
      </c>
      <c r="BL108" s="18" t="s">
        <v>126</v>
      </c>
      <c r="BM108" s="216" t="s">
        <v>191</v>
      </c>
    </row>
    <row r="109" spans="1:47" s="2" customFormat="1" ht="12">
      <c r="A109" s="39"/>
      <c r="B109" s="40"/>
      <c r="C109" s="41"/>
      <c r="D109" s="218" t="s">
        <v>128</v>
      </c>
      <c r="E109" s="41"/>
      <c r="F109" s="219" t="s">
        <v>192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128</v>
      </c>
      <c r="AU109" s="18" t="s">
        <v>86</v>
      </c>
    </row>
    <row r="110" spans="1:65" s="2" customFormat="1" ht="37.8" customHeight="1">
      <c r="A110" s="39"/>
      <c r="B110" s="40"/>
      <c r="C110" s="205" t="s">
        <v>8</v>
      </c>
      <c r="D110" s="205" t="s">
        <v>122</v>
      </c>
      <c r="E110" s="206" t="s">
        <v>193</v>
      </c>
      <c r="F110" s="207" t="s">
        <v>194</v>
      </c>
      <c r="G110" s="208" t="s">
        <v>125</v>
      </c>
      <c r="H110" s="209">
        <v>1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126</v>
      </c>
      <c r="AT110" s="216" t="s">
        <v>122</v>
      </c>
      <c r="AU110" s="216" t="s">
        <v>86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84</v>
      </c>
      <c r="BK110" s="217">
        <f>ROUND(I110*H110,2)</f>
        <v>0</v>
      </c>
      <c r="BL110" s="18" t="s">
        <v>126</v>
      </c>
      <c r="BM110" s="216" t="s">
        <v>195</v>
      </c>
    </row>
    <row r="111" spans="1:47" s="2" customFormat="1" ht="12">
      <c r="A111" s="39"/>
      <c r="B111" s="40"/>
      <c r="C111" s="41"/>
      <c r="D111" s="218" t="s">
        <v>128</v>
      </c>
      <c r="E111" s="41"/>
      <c r="F111" s="219" t="s">
        <v>196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128</v>
      </c>
      <c r="AU111" s="18" t="s">
        <v>86</v>
      </c>
    </row>
    <row r="112" spans="1:65" s="2" customFormat="1" ht="24.15" customHeight="1">
      <c r="A112" s="39"/>
      <c r="B112" s="40"/>
      <c r="C112" s="205" t="s">
        <v>197</v>
      </c>
      <c r="D112" s="205" t="s">
        <v>122</v>
      </c>
      <c r="E112" s="206" t="s">
        <v>198</v>
      </c>
      <c r="F112" s="207" t="s">
        <v>199</v>
      </c>
      <c r="G112" s="208" t="s">
        <v>125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47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126</v>
      </c>
      <c r="AT112" s="216" t="s">
        <v>122</v>
      </c>
      <c r="AU112" s="216" t="s">
        <v>86</v>
      </c>
      <c r="AY112" s="18" t="s">
        <v>119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84</v>
      </c>
      <c r="BK112" s="217">
        <f>ROUND(I112*H112,2)</f>
        <v>0</v>
      </c>
      <c r="BL112" s="18" t="s">
        <v>126</v>
      </c>
      <c r="BM112" s="216" t="s">
        <v>200</v>
      </c>
    </row>
    <row r="113" spans="1:47" s="2" customFormat="1" ht="12">
      <c r="A113" s="39"/>
      <c r="B113" s="40"/>
      <c r="C113" s="41"/>
      <c r="D113" s="218" t="s">
        <v>128</v>
      </c>
      <c r="E113" s="41"/>
      <c r="F113" s="219" t="s">
        <v>201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128</v>
      </c>
      <c r="AU113" s="18" t="s">
        <v>86</v>
      </c>
    </row>
    <row r="114" spans="1:65" s="2" customFormat="1" ht="14.4" customHeight="1">
      <c r="A114" s="39"/>
      <c r="B114" s="40"/>
      <c r="C114" s="205" t="s">
        <v>202</v>
      </c>
      <c r="D114" s="205" t="s">
        <v>122</v>
      </c>
      <c r="E114" s="206" t="s">
        <v>203</v>
      </c>
      <c r="F114" s="207" t="s">
        <v>204</v>
      </c>
      <c r="G114" s="208" t="s">
        <v>125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47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126</v>
      </c>
      <c r="AT114" s="216" t="s">
        <v>122</v>
      </c>
      <c r="AU114" s="216" t="s">
        <v>86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84</v>
      </c>
      <c r="BK114" s="217">
        <f>ROUND(I114*H114,2)</f>
        <v>0</v>
      </c>
      <c r="BL114" s="18" t="s">
        <v>126</v>
      </c>
      <c r="BM114" s="216" t="s">
        <v>205</v>
      </c>
    </row>
    <row r="115" spans="1:47" s="2" customFormat="1" ht="12">
      <c r="A115" s="39"/>
      <c r="B115" s="40"/>
      <c r="C115" s="41"/>
      <c r="D115" s="218" t="s">
        <v>128</v>
      </c>
      <c r="E115" s="41"/>
      <c r="F115" s="219" t="s">
        <v>206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128</v>
      </c>
      <c r="AU115" s="18" t="s">
        <v>86</v>
      </c>
    </row>
    <row r="116" spans="1:65" s="2" customFormat="1" ht="14.4" customHeight="1">
      <c r="A116" s="39"/>
      <c r="B116" s="40"/>
      <c r="C116" s="205" t="s">
        <v>207</v>
      </c>
      <c r="D116" s="205" t="s">
        <v>122</v>
      </c>
      <c r="E116" s="206" t="s">
        <v>208</v>
      </c>
      <c r="F116" s="207" t="s">
        <v>209</v>
      </c>
      <c r="G116" s="208" t="s">
        <v>125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126</v>
      </c>
      <c r="AT116" s="216" t="s">
        <v>122</v>
      </c>
      <c r="AU116" s="216" t="s">
        <v>86</v>
      </c>
      <c r="AY116" s="18" t="s">
        <v>119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126</v>
      </c>
      <c r="BM116" s="216" t="s">
        <v>210</v>
      </c>
    </row>
    <row r="117" spans="1:47" s="2" customFormat="1" ht="12">
      <c r="A117" s="39"/>
      <c r="B117" s="40"/>
      <c r="C117" s="41"/>
      <c r="D117" s="218" t="s">
        <v>128</v>
      </c>
      <c r="E117" s="41"/>
      <c r="F117" s="219" t="s">
        <v>211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128</v>
      </c>
      <c r="AU117" s="18" t="s">
        <v>86</v>
      </c>
    </row>
    <row r="118" spans="1:65" s="2" customFormat="1" ht="14.4" customHeight="1">
      <c r="A118" s="39"/>
      <c r="B118" s="40"/>
      <c r="C118" s="205" t="s">
        <v>212</v>
      </c>
      <c r="D118" s="205" t="s">
        <v>122</v>
      </c>
      <c r="E118" s="206" t="s">
        <v>213</v>
      </c>
      <c r="F118" s="207" t="s">
        <v>214</v>
      </c>
      <c r="G118" s="208" t="s">
        <v>125</v>
      </c>
      <c r="H118" s="209">
        <v>1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47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126</v>
      </c>
      <c r="AT118" s="216" t="s">
        <v>122</v>
      </c>
      <c r="AU118" s="216" t="s">
        <v>86</v>
      </c>
      <c r="AY118" s="18" t="s">
        <v>119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84</v>
      </c>
      <c r="BK118" s="217">
        <f>ROUND(I118*H118,2)</f>
        <v>0</v>
      </c>
      <c r="BL118" s="18" t="s">
        <v>126</v>
      </c>
      <c r="BM118" s="216" t="s">
        <v>215</v>
      </c>
    </row>
    <row r="119" spans="1:47" s="2" customFormat="1" ht="12">
      <c r="A119" s="39"/>
      <c r="B119" s="40"/>
      <c r="C119" s="41"/>
      <c r="D119" s="218" t="s">
        <v>128</v>
      </c>
      <c r="E119" s="41"/>
      <c r="F119" s="219" t="s">
        <v>216</v>
      </c>
      <c r="G119" s="41"/>
      <c r="H119" s="41"/>
      <c r="I119" s="220"/>
      <c r="J119" s="41"/>
      <c r="K119" s="41"/>
      <c r="L119" s="45"/>
      <c r="M119" s="224"/>
      <c r="N119" s="225"/>
      <c r="O119" s="226"/>
      <c r="P119" s="226"/>
      <c r="Q119" s="226"/>
      <c r="R119" s="226"/>
      <c r="S119" s="226"/>
      <c r="T119" s="227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128</v>
      </c>
      <c r="AU119" s="18" t="s">
        <v>86</v>
      </c>
    </row>
    <row r="120" spans="1:31" s="2" customFormat="1" ht="6.95" customHeight="1">
      <c r="A120" s="39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B036" sheet="1" objects="1" scenarios="1" formatColumns="0" formatRows="0" autoFilter="0"/>
  <autoFilter ref="C80:K11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6.25" customHeight="1">
      <c r="B7" s="21"/>
      <c r="E7" s="134" t="str">
        <f>'Rekapitulace stavby'!K6</f>
        <v>Výměna 2 ks výtahů v budově č. p. 1026/II, ul. Františka Kotyzy, Rokycany, 0482021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217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90</v>
      </c>
      <c r="G11" s="39"/>
      <c r="H11" s="39"/>
      <c r="I11" s="133" t="s">
        <v>20</v>
      </c>
      <c r="J11" s="137" t="s">
        <v>218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22. 6. 2021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228" t="s">
        <v>219</v>
      </c>
      <c r="E13" s="39"/>
      <c r="F13" s="229" t="s">
        <v>220</v>
      </c>
      <c r="G13" s="39"/>
      <c r="H13" s="39"/>
      <c r="I13" s="228" t="s">
        <v>221</v>
      </c>
      <c r="J13" s="229" t="s">
        <v>222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ROUND((SUM(BE94:BE319)),2)</f>
        <v>0</v>
      </c>
      <c r="G33" s="39"/>
      <c r="H33" s="39"/>
      <c r="I33" s="149">
        <v>0.21</v>
      </c>
      <c r="J33" s="148">
        <f>ROUND(((SUM(BE94:BE319))*I33),2)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48</v>
      </c>
      <c r="F34" s="148">
        <f>ROUND((SUM(BF94:BF319)),2)</f>
        <v>0</v>
      </c>
      <c r="G34" s="39"/>
      <c r="H34" s="39"/>
      <c r="I34" s="149">
        <v>0.15</v>
      </c>
      <c r="J34" s="148">
        <f>ROUND(((SUM(BF94:BF319))*I34),2)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49</v>
      </c>
      <c r="F35" s="148">
        <f>ROUND((SUM(BG94:BG319)),2)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50</v>
      </c>
      <c r="F36" s="148">
        <f>ROUND((SUM(BH94:BH319)),2)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51</v>
      </c>
      <c r="F37" s="148">
        <f>ROUND((SUM(BI94:BI319)),2)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Výměna 2 ks výtahů v budově č. p. 1026/II, ul. Františka Kotyzy, Rokycany, 0482021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0101 - D.1.1. Architektonicko-stavební řešení a D.1.2. Stavebně-konstrukční řešení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 p. č. 3782, Františka Kotyzy 1026/II, Rokycany</v>
      </c>
      <c r="G52" s="41"/>
      <c r="H52" s="41"/>
      <c r="I52" s="33" t="s">
        <v>23</v>
      </c>
      <c r="J52" s="73" t="str">
        <f>IF(J12="","",J12)</f>
        <v>22. 6. 2021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Střední škola, Rokycany</v>
      </c>
      <c r="G54" s="41"/>
      <c r="H54" s="41"/>
      <c r="I54" s="33" t="s">
        <v>33</v>
      </c>
      <c r="J54" s="37" t="str">
        <f>E21</f>
        <v>SEAP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223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224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225</v>
      </c>
      <c r="E62" s="175"/>
      <c r="F62" s="175"/>
      <c r="G62" s="175"/>
      <c r="H62" s="175"/>
      <c r="I62" s="175"/>
      <c r="J62" s="176">
        <f>J107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226</v>
      </c>
      <c r="E63" s="175"/>
      <c r="F63" s="175"/>
      <c r="G63" s="175"/>
      <c r="H63" s="175"/>
      <c r="I63" s="175"/>
      <c r="J63" s="176">
        <f>J120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227</v>
      </c>
      <c r="E64" s="175"/>
      <c r="F64" s="175"/>
      <c r="G64" s="175"/>
      <c r="H64" s="175"/>
      <c r="I64" s="175"/>
      <c r="J64" s="176">
        <f>J195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228</v>
      </c>
      <c r="E65" s="175"/>
      <c r="F65" s="175"/>
      <c r="G65" s="175"/>
      <c r="H65" s="175"/>
      <c r="I65" s="175"/>
      <c r="J65" s="176">
        <f>J206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229</v>
      </c>
      <c r="E66" s="169"/>
      <c r="F66" s="169"/>
      <c r="G66" s="169"/>
      <c r="H66" s="169"/>
      <c r="I66" s="169"/>
      <c r="J66" s="170">
        <f>J208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230</v>
      </c>
      <c r="E67" s="175"/>
      <c r="F67" s="175"/>
      <c r="G67" s="175"/>
      <c r="H67" s="175"/>
      <c r="I67" s="175"/>
      <c r="J67" s="176">
        <f>J209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231</v>
      </c>
      <c r="E68" s="175"/>
      <c r="F68" s="175"/>
      <c r="G68" s="175"/>
      <c r="H68" s="175"/>
      <c r="I68" s="175"/>
      <c r="J68" s="176">
        <f>J226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232</v>
      </c>
      <c r="E69" s="175"/>
      <c r="F69" s="175"/>
      <c r="G69" s="175"/>
      <c r="H69" s="175"/>
      <c r="I69" s="175"/>
      <c r="J69" s="176">
        <f>J233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233</v>
      </c>
      <c r="E70" s="175"/>
      <c r="F70" s="175"/>
      <c r="G70" s="175"/>
      <c r="H70" s="175"/>
      <c r="I70" s="175"/>
      <c r="J70" s="176">
        <f>J257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234</v>
      </c>
      <c r="E71" s="175"/>
      <c r="F71" s="175"/>
      <c r="G71" s="175"/>
      <c r="H71" s="175"/>
      <c r="I71" s="175"/>
      <c r="J71" s="176">
        <f>J265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235</v>
      </c>
      <c r="E72" s="175"/>
      <c r="F72" s="175"/>
      <c r="G72" s="175"/>
      <c r="H72" s="175"/>
      <c r="I72" s="175"/>
      <c r="J72" s="176">
        <f>J303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6"/>
      <c r="C73" s="167"/>
      <c r="D73" s="168" t="s">
        <v>101</v>
      </c>
      <c r="E73" s="169"/>
      <c r="F73" s="169"/>
      <c r="G73" s="169"/>
      <c r="H73" s="169"/>
      <c r="I73" s="169"/>
      <c r="J73" s="170">
        <f>J315</f>
        <v>0</v>
      </c>
      <c r="K73" s="167"/>
      <c r="L73" s="17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2"/>
      <c r="C74" s="173"/>
      <c r="D74" s="174" t="s">
        <v>102</v>
      </c>
      <c r="E74" s="175"/>
      <c r="F74" s="175"/>
      <c r="G74" s="175"/>
      <c r="H74" s="175"/>
      <c r="I74" s="175"/>
      <c r="J74" s="176">
        <f>J316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103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61" t="str">
        <f>E7</f>
        <v>Výměna 2 ks výtahů v budově č. p. 1026/II, ul. Františka Kotyzy, Rokycany, 0482021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95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30" customHeight="1">
      <c r="A86" s="39"/>
      <c r="B86" s="40"/>
      <c r="C86" s="41"/>
      <c r="D86" s="41"/>
      <c r="E86" s="70" t="str">
        <f>E9</f>
        <v>0101 - D.1.1. Architektonicko-stavební řešení a D.1.2. Stavebně-konstrukční řešení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St. p. č. 3782, Františka Kotyzy 1026/II, Rokycany</v>
      </c>
      <c r="G88" s="41"/>
      <c r="H88" s="41"/>
      <c r="I88" s="33" t="s">
        <v>23</v>
      </c>
      <c r="J88" s="73" t="str">
        <f>IF(J12="","",J12)</f>
        <v>22. 6. 2021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Střední škola, Rokycany</v>
      </c>
      <c r="G90" s="41"/>
      <c r="H90" s="41"/>
      <c r="I90" s="33" t="s">
        <v>33</v>
      </c>
      <c r="J90" s="37" t="str">
        <f>E21</f>
        <v>SEAP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31</v>
      </c>
      <c r="D91" s="41"/>
      <c r="E91" s="41"/>
      <c r="F91" s="28" t="str">
        <f>IF(E18="","",E18)</f>
        <v>Vyplň údaj</v>
      </c>
      <c r="G91" s="41"/>
      <c r="H91" s="41"/>
      <c r="I91" s="33" t="s">
        <v>38</v>
      </c>
      <c r="J91" s="37" t="str">
        <f>E24</f>
        <v xml:space="preserve"> 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104</v>
      </c>
      <c r="D93" s="181" t="s">
        <v>61</v>
      </c>
      <c r="E93" s="181" t="s">
        <v>57</v>
      </c>
      <c r="F93" s="181" t="s">
        <v>58</v>
      </c>
      <c r="G93" s="181" t="s">
        <v>105</v>
      </c>
      <c r="H93" s="181" t="s">
        <v>106</v>
      </c>
      <c r="I93" s="181" t="s">
        <v>107</v>
      </c>
      <c r="J93" s="181" t="s">
        <v>99</v>
      </c>
      <c r="K93" s="182" t="s">
        <v>108</v>
      </c>
      <c r="L93" s="183"/>
      <c r="M93" s="93" t="s">
        <v>19</v>
      </c>
      <c r="N93" s="94" t="s">
        <v>46</v>
      </c>
      <c r="O93" s="94" t="s">
        <v>109</v>
      </c>
      <c r="P93" s="94" t="s">
        <v>110</v>
      </c>
      <c r="Q93" s="94" t="s">
        <v>111</v>
      </c>
      <c r="R93" s="94" t="s">
        <v>112</v>
      </c>
      <c r="S93" s="94" t="s">
        <v>113</v>
      </c>
      <c r="T93" s="95" t="s">
        <v>114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115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P95+P208+P315</f>
        <v>0</v>
      </c>
      <c r="Q94" s="97"/>
      <c r="R94" s="186">
        <f>R95+R208+R315</f>
        <v>6.521265510000001</v>
      </c>
      <c r="S94" s="97"/>
      <c r="T94" s="187">
        <f>T95+T208+T315</f>
        <v>6.50312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75</v>
      </c>
      <c r="AU94" s="18" t="s">
        <v>100</v>
      </c>
      <c r="BK94" s="188">
        <f>BK95+BK208+BK315</f>
        <v>0</v>
      </c>
    </row>
    <row r="95" spans="1:63" s="12" customFormat="1" ht="25.9" customHeight="1">
      <c r="A95" s="12"/>
      <c r="B95" s="189"/>
      <c r="C95" s="190"/>
      <c r="D95" s="191" t="s">
        <v>75</v>
      </c>
      <c r="E95" s="192" t="s">
        <v>236</v>
      </c>
      <c r="F95" s="192" t="s">
        <v>237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P96+P107+P120+P195+P206</f>
        <v>0</v>
      </c>
      <c r="Q95" s="197"/>
      <c r="R95" s="198">
        <f>R96+R107+R120+R195+R206</f>
        <v>1.93751414</v>
      </c>
      <c r="S95" s="197"/>
      <c r="T95" s="199">
        <f>T96+T107+T120+T195+T206</f>
        <v>0.79188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84</v>
      </c>
      <c r="AT95" s="201" t="s">
        <v>75</v>
      </c>
      <c r="AU95" s="201" t="s">
        <v>76</v>
      </c>
      <c r="AY95" s="200" t="s">
        <v>119</v>
      </c>
      <c r="BK95" s="202">
        <f>BK96+BK107+BK120+BK195+BK206</f>
        <v>0</v>
      </c>
    </row>
    <row r="96" spans="1:63" s="12" customFormat="1" ht="22.8" customHeight="1">
      <c r="A96" s="12"/>
      <c r="B96" s="189"/>
      <c r="C96" s="190"/>
      <c r="D96" s="191" t="s">
        <v>75</v>
      </c>
      <c r="E96" s="203" t="s">
        <v>140</v>
      </c>
      <c r="F96" s="203" t="s">
        <v>238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SUM(P97:P106)</f>
        <v>0</v>
      </c>
      <c r="Q96" s="197"/>
      <c r="R96" s="198">
        <f>SUM(R97:R106)</f>
        <v>0.46829884</v>
      </c>
      <c r="S96" s="197"/>
      <c r="T96" s="199">
        <f>SUM(T97:T106)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84</v>
      </c>
      <c r="AT96" s="201" t="s">
        <v>75</v>
      </c>
      <c r="AU96" s="201" t="s">
        <v>84</v>
      </c>
      <c r="AY96" s="200" t="s">
        <v>119</v>
      </c>
      <c r="BK96" s="202">
        <f>SUM(BK97:BK106)</f>
        <v>0</v>
      </c>
    </row>
    <row r="97" spans="1:65" s="2" customFormat="1" ht="49.05" customHeight="1">
      <c r="A97" s="39"/>
      <c r="B97" s="40"/>
      <c r="C97" s="205" t="s">
        <v>84</v>
      </c>
      <c r="D97" s="205" t="s">
        <v>122</v>
      </c>
      <c r="E97" s="206" t="s">
        <v>239</v>
      </c>
      <c r="F97" s="207" t="s">
        <v>240</v>
      </c>
      <c r="G97" s="208" t="s">
        <v>241</v>
      </c>
      <c r="H97" s="209">
        <v>0.132</v>
      </c>
      <c r="I97" s="210"/>
      <c r="J97" s="211">
        <f>ROUND(I97*H97,2)</f>
        <v>0</v>
      </c>
      <c r="K97" s="207" t="s">
        <v>242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2.45343</v>
      </c>
      <c r="R97" s="214">
        <f>Q97*H97</f>
        <v>0.32385276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140</v>
      </c>
      <c r="AT97" s="216" t="s">
        <v>122</v>
      </c>
      <c r="AU97" s="216" t="s">
        <v>86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140</v>
      </c>
      <c r="BM97" s="216" t="s">
        <v>243</v>
      </c>
    </row>
    <row r="98" spans="1:51" s="13" customFormat="1" ht="12">
      <c r="A98" s="13"/>
      <c r="B98" s="230"/>
      <c r="C98" s="231"/>
      <c r="D98" s="218" t="s">
        <v>244</v>
      </c>
      <c r="E98" s="232" t="s">
        <v>19</v>
      </c>
      <c r="F98" s="233" t="s">
        <v>245</v>
      </c>
      <c r="G98" s="231"/>
      <c r="H98" s="234">
        <v>0.132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244</v>
      </c>
      <c r="AU98" s="240" t="s">
        <v>86</v>
      </c>
      <c r="AV98" s="13" t="s">
        <v>86</v>
      </c>
      <c r="AW98" s="13" t="s">
        <v>37</v>
      </c>
      <c r="AX98" s="13" t="s">
        <v>84</v>
      </c>
      <c r="AY98" s="240" t="s">
        <v>119</v>
      </c>
    </row>
    <row r="99" spans="1:65" s="2" customFormat="1" ht="37.8" customHeight="1">
      <c r="A99" s="39"/>
      <c r="B99" s="40"/>
      <c r="C99" s="205" t="s">
        <v>86</v>
      </c>
      <c r="D99" s="205" t="s">
        <v>122</v>
      </c>
      <c r="E99" s="206" t="s">
        <v>246</v>
      </c>
      <c r="F99" s="207" t="s">
        <v>247</v>
      </c>
      <c r="G99" s="208" t="s">
        <v>248</v>
      </c>
      <c r="H99" s="209">
        <v>0.436</v>
      </c>
      <c r="I99" s="210"/>
      <c r="J99" s="211">
        <f>ROUND(I99*H99,2)</f>
        <v>0</v>
      </c>
      <c r="K99" s="207" t="s">
        <v>242</v>
      </c>
      <c r="L99" s="45"/>
      <c r="M99" s="212" t="s">
        <v>19</v>
      </c>
      <c r="N99" s="213" t="s">
        <v>47</v>
      </c>
      <c r="O99" s="85"/>
      <c r="P99" s="214">
        <f>O99*H99</f>
        <v>0</v>
      </c>
      <c r="Q99" s="214">
        <v>0.00533</v>
      </c>
      <c r="R99" s="214">
        <f>Q99*H99</f>
        <v>0.00232388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140</v>
      </c>
      <c r="AT99" s="216" t="s">
        <v>122</v>
      </c>
      <c r="AU99" s="216" t="s">
        <v>86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84</v>
      </c>
      <c r="BK99" s="217">
        <f>ROUND(I99*H99,2)</f>
        <v>0</v>
      </c>
      <c r="BL99" s="18" t="s">
        <v>140</v>
      </c>
      <c r="BM99" s="216" t="s">
        <v>249</v>
      </c>
    </row>
    <row r="100" spans="1:51" s="13" customFormat="1" ht="12">
      <c r="A100" s="13"/>
      <c r="B100" s="230"/>
      <c r="C100" s="231"/>
      <c r="D100" s="218" t="s">
        <v>244</v>
      </c>
      <c r="E100" s="232" t="s">
        <v>19</v>
      </c>
      <c r="F100" s="233" t="s">
        <v>250</v>
      </c>
      <c r="G100" s="231"/>
      <c r="H100" s="234">
        <v>0.436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244</v>
      </c>
      <c r="AU100" s="240" t="s">
        <v>86</v>
      </c>
      <c r="AV100" s="13" t="s">
        <v>86</v>
      </c>
      <c r="AW100" s="13" t="s">
        <v>37</v>
      </c>
      <c r="AX100" s="13" t="s">
        <v>84</v>
      </c>
      <c r="AY100" s="240" t="s">
        <v>119</v>
      </c>
    </row>
    <row r="101" spans="1:65" s="2" customFormat="1" ht="37.8" customHeight="1">
      <c r="A101" s="39"/>
      <c r="B101" s="40"/>
      <c r="C101" s="205" t="s">
        <v>135</v>
      </c>
      <c r="D101" s="205" t="s">
        <v>122</v>
      </c>
      <c r="E101" s="206" t="s">
        <v>251</v>
      </c>
      <c r="F101" s="207" t="s">
        <v>252</v>
      </c>
      <c r="G101" s="208" t="s">
        <v>248</v>
      </c>
      <c r="H101" s="209">
        <v>0.436</v>
      </c>
      <c r="I101" s="210"/>
      <c r="J101" s="211">
        <f>ROUND(I101*H101,2)</f>
        <v>0</v>
      </c>
      <c r="K101" s="207" t="s">
        <v>242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140</v>
      </c>
      <c r="AT101" s="216" t="s">
        <v>122</v>
      </c>
      <c r="AU101" s="216" t="s">
        <v>86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140</v>
      </c>
      <c r="BM101" s="216" t="s">
        <v>253</v>
      </c>
    </row>
    <row r="102" spans="1:51" s="13" customFormat="1" ht="12">
      <c r="A102" s="13"/>
      <c r="B102" s="230"/>
      <c r="C102" s="231"/>
      <c r="D102" s="218" t="s">
        <v>244</v>
      </c>
      <c r="E102" s="232" t="s">
        <v>19</v>
      </c>
      <c r="F102" s="233" t="s">
        <v>250</v>
      </c>
      <c r="G102" s="231"/>
      <c r="H102" s="234">
        <v>0.436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244</v>
      </c>
      <c r="AU102" s="240" t="s">
        <v>86</v>
      </c>
      <c r="AV102" s="13" t="s">
        <v>86</v>
      </c>
      <c r="AW102" s="13" t="s">
        <v>37</v>
      </c>
      <c r="AX102" s="13" t="s">
        <v>84</v>
      </c>
      <c r="AY102" s="240" t="s">
        <v>119</v>
      </c>
    </row>
    <row r="103" spans="1:65" s="2" customFormat="1" ht="76.35" customHeight="1">
      <c r="A103" s="39"/>
      <c r="B103" s="40"/>
      <c r="C103" s="205" t="s">
        <v>140</v>
      </c>
      <c r="D103" s="205" t="s">
        <v>122</v>
      </c>
      <c r="E103" s="206" t="s">
        <v>254</v>
      </c>
      <c r="F103" s="207" t="s">
        <v>255</v>
      </c>
      <c r="G103" s="208" t="s">
        <v>256</v>
      </c>
      <c r="H103" s="209">
        <v>0.004</v>
      </c>
      <c r="I103" s="210"/>
      <c r="J103" s="211">
        <f>ROUND(I103*H103,2)</f>
        <v>0</v>
      </c>
      <c r="K103" s="207" t="s">
        <v>242</v>
      </c>
      <c r="L103" s="45"/>
      <c r="M103" s="212" t="s">
        <v>19</v>
      </c>
      <c r="N103" s="213" t="s">
        <v>47</v>
      </c>
      <c r="O103" s="85"/>
      <c r="P103" s="214">
        <f>O103*H103</f>
        <v>0</v>
      </c>
      <c r="Q103" s="214">
        <v>1.05555</v>
      </c>
      <c r="R103" s="214">
        <f>Q103*H103</f>
        <v>0.0042222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140</v>
      </c>
      <c r="AT103" s="216" t="s">
        <v>122</v>
      </c>
      <c r="AU103" s="216" t="s">
        <v>86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84</v>
      </c>
      <c r="BK103" s="217">
        <f>ROUND(I103*H103,2)</f>
        <v>0</v>
      </c>
      <c r="BL103" s="18" t="s">
        <v>140</v>
      </c>
      <c r="BM103" s="216" t="s">
        <v>257</v>
      </c>
    </row>
    <row r="104" spans="1:51" s="13" customFormat="1" ht="12">
      <c r="A104" s="13"/>
      <c r="B104" s="230"/>
      <c r="C104" s="231"/>
      <c r="D104" s="218" t="s">
        <v>244</v>
      </c>
      <c r="E104" s="232" t="s">
        <v>19</v>
      </c>
      <c r="F104" s="233" t="s">
        <v>258</v>
      </c>
      <c r="G104" s="231"/>
      <c r="H104" s="234">
        <v>0.004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244</v>
      </c>
      <c r="AU104" s="240" t="s">
        <v>86</v>
      </c>
      <c r="AV104" s="13" t="s">
        <v>86</v>
      </c>
      <c r="AW104" s="13" t="s">
        <v>37</v>
      </c>
      <c r="AX104" s="13" t="s">
        <v>84</v>
      </c>
      <c r="AY104" s="240" t="s">
        <v>119</v>
      </c>
    </row>
    <row r="105" spans="1:65" s="2" customFormat="1" ht="49.05" customHeight="1">
      <c r="A105" s="39"/>
      <c r="B105" s="40"/>
      <c r="C105" s="205" t="s">
        <v>118</v>
      </c>
      <c r="D105" s="205" t="s">
        <v>122</v>
      </c>
      <c r="E105" s="206" t="s">
        <v>259</v>
      </c>
      <c r="F105" s="207" t="s">
        <v>260</v>
      </c>
      <c r="G105" s="208" t="s">
        <v>261</v>
      </c>
      <c r="H105" s="209">
        <v>7</v>
      </c>
      <c r="I105" s="210"/>
      <c r="J105" s="211">
        <f>ROUND(I105*H105,2)</f>
        <v>0</v>
      </c>
      <c r="K105" s="207" t="s">
        <v>242</v>
      </c>
      <c r="L105" s="45"/>
      <c r="M105" s="212" t="s">
        <v>19</v>
      </c>
      <c r="N105" s="213" t="s">
        <v>47</v>
      </c>
      <c r="O105" s="85"/>
      <c r="P105" s="214">
        <f>O105*H105</f>
        <v>0</v>
      </c>
      <c r="Q105" s="214">
        <v>0.0197</v>
      </c>
      <c r="R105" s="214">
        <f>Q105*H105</f>
        <v>0.1379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140</v>
      </c>
      <c r="AT105" s="216" t="s">
        <v>122</v>
      </c>
      <c r="AU105" s="216" t="s">
        <v>86</v>
      </c>
      <c r="AY105" s="18" t="s">
        <v>119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84</v>
      </c>
      <c r="BK105" s="217">
        <f>ROUND(I105*H105,2)</f>
        <v>0</v>
      </c>
      <c r="BL105" s="18" t="s">
        <v>140</v>
      </c>
      <c r="BM105" s="216" t="s">
        <v>262</v>
      </c>
    </row>
    <row r="106" spans="1:51" s="13" customFormat="1" ht="12">
      <c r="A106" s="13"/>
      <c r="B106" s="230"/>
      <c r="C106" s="231"/>
      <c r="D106" s="218" t="s">
        <v>244</v>
      </c>
      <c r="E106" s="232" t="s">
        <v>19</v>
      </c>
      <c r="F106" s="233" t="s">
        <v>263</v>
      </c>
      <c r="G106" s="231"/>
      <c r="H106" s="234">
        <v>7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244</v>
      </c>
      <c r="AU106" s="240" t="s">
        <v>86</v>
      </c>
      <c r="AV106" s="13" t="s">
        <v>86</v>
      </c>
      <c r="AW106" s="13" t="s">
        <v>37</v>
      </c>
      <c r="AX106" s="13" t="s">
        <v>84</v>
      </c>
      <c r="AY106" s="240" t="s">
        <v>119</v>
      </c>
    </row>
    <row r="107" spans="1:63" s="12" customFormat="1" ht="22.8" customHeight="1">
      <c r="A107" s="12"/>
      <c r="B107" s="189"/>
      <c r="C107" s="190"/>
      <c r="D107" s="191" t="s">
        <v>75</v>
      </c>
      <c r="E107" s="203" t="s">
        <v>148</v>
      </c>
      <c r="F107" s="203" t="s">
        <v>264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SUM(P108:P119)</f>
        <v>0</v>
      </c>
      <c r="Q107" s="197"/>
      <c r="R107" s="198">
        <f>SUM(R108:R119)</f>
        <v>0.64291062</v>
      </c>
      <c r="S107" s="197"/>
      <c r="T107" s="199">
        <f>SUM(T108:T119)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84</v>
      </c>
      <c r="AT107" s="201" t="s">
        <v>75</v>
      </c>
      <c r="AU107" s="201" t="s">
        <v>84</v>
      </c>
      <c r="AY107" s="200" t="s">
        <v>119</v>
      </c>
      <c r="BK107" s="202">
        <f>SUM(BK108:BK119)</f>
        <v>0</v>
      </c>
    </row>
    <row r="108" spans="1:65" s="2" customFormat="1" ht="37.8" customHeight="1">
      <c r="A108" s="39"/>
      <c r="B108" s="40"/>
      <c r="C108" s="205" t="s">
        <v>148</v>
      </c>
      <c r="D108" s="205" t="s">
        <v>122</v>
      </c>
      <c r="E108" s="206" t="s">
        <v>265</v>
      </c>
      <c r="F108" s="207" t="s">
        <v>266</v>
      </c>
      <c r="G108" s="208" t="s">
        <v>248</v>
      </c>
      <c r="H108" s="209">
        <v>21.604</v>
      </c>
      <c r="I108" s="210"/>
      <c r="J108" s="211">
        <f>ROUND(I108*H108,2)</f>
        <v>0</v>
      </c>
      <c r="K108" s="207" t="s">
        <v>242</v>
      </c>
      <c r="L108" s="45"/>
      <c r="M108" s="212" t="s">
        <v>19</v>
      </c>
      <c r="N108" s="213" t="s">
        <v>47</v>
      </c>
      <c r="O108" s="85"/>
      <c r="P108" s="214">
        <f>O108*H108</f>
        <v>0</v>
      </c>
      <c r="Q108" s="214">
        <v>0.0057</v>
      </c>
      <c r="R108" s="214">
        <f>Q108*H108</f>
        <v>0.1231428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140</v>
      </c>
      <c r="AT108" s="216" t="s">
        <v>122</v>
      </c>
      <c r="AU108" s="216" t="s">
        <v>86</v>
      </c>
      <c r="AY108" s="18" t="s">
        <v>119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84</v>
      </c>
      <c r="BK108" s="217">
        <f>ROUND(I108*H108,2)</f>
        <v>0</v>
      </c>
      <c r="BL108" s="18" t="s">
        <v>140</v>
      </c>
      <c r="BM108" s="216" t="s">
        <v>267</v>
      </c>
    </row>
    <row r="109" spans="1:51" s="13" customFormat="1" ht="12">
      <c r="A109" s="13"/>
      <c r="B109" s="230"/>
      <c r="C109" s="231"/>
      <c r="D109" s="218" t="s">
        <v>244</v>
      </c>
      <c r="E109" s="232" t="s">
        <v>19</v>
      </c>
      <c r="F109" s="233" t="s">
        <v>268</v>
      </c>
      <c r="G109" s="231"/>
      <c r="H109" s="234">
        <v>10.802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244</v>
      </c>
      <c r="AU109" s="240" t="s">
        <v>86</v>
      </c>
      <c r="AV109" s="13" t="s">
        <v>86</v>
      </c>
      <c r="AW109" s="13" t="s">
        <v>37</v>
      </c>
      <c r="AX109" s="13" t="s">
        <v>76</v>
      </c>
      <c r="AY109" s="240" t="s">
        <v>119</v>
      </c>
    </row>
    <row r="110" spans="1:51" s="13" customFormat="1" ht="12">
      <c r="A110" s="13"/>
      <c r="B110" s="230"/>
      <c r="C110" s="231"/>
      <c r="D110" s="218" t="s">
        <v>244</v>
      </c>
      <c r="E110" s="232" t="s">
        <v>19</v>
      </c>
      <c r="F110" s="233" t="s">
        <v>269</v>
      </c>
      <c r="G110" s="231"/>
      <c r="H110" s="234">
        <v>10.802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244</v>
      </c>
      <c r="AU110" s="240" t="s">
        <v>86</v>
      </c>
      <c r="AV110" s="13" t="s">
        <v>86</v>
      </c>
      <c r="AW110" s="13" t="s">
        <v>37</v>
      </c>
      <c r="AX110" s="13" t="s">
        <v>76</v>
      </c>
      <c r="AY110" s="240" t="s">
        <v>119</v>
      </c>
    </row>
    <row r="111" spans="1:51" s="14" customFormat="1" ht="12">
      <c r="A111" s="14"/>
      <c r="B111" s="241"/>
      <c r="C111" s="242"/>
      <c r="D111" s="218" t="s">
        <v>244</v>
      </c>
      <c r="E111" s="243" t="s">
        <v>19</v>
      </c>
      <c r="F111" s="244" t="s">
        <v>270</v>
      </c>
      <c r="G111" s="242"/>
      <c r="H111" s="245">
        <v>21.604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244</v>
      </c>
      <c r="AU111" s="251" t="s">
        <v>86</v>
      </c>
      <c r="AV111" s="14" t="s">
        <v>140</v>
      </c>
      <c r="AW111" s="14" t="s">
        <v>37</v>
      </c>
      <c r="AX111" s="14" t="s">
        <v>84</v>
      </c>
      <c r="AY111" s="251" t="s">
        <v>119</v>
      </c>
    </row>
    <row r="112" spans="1:65" s="2" customFormat="1" ht="37.8" customHeight="1">
      <c r="A112" s="39"/>
      <c r="B112" s="40"/>
      <c r="C112" s="205" t="s">
        <v>153</v>
      </c>
      <c r="D112" s="205" t="s">
        <v>122</v>
      </c>
      <c r="E112" s="206" t="s">
        <v>271</v>
      </c>
      <c r="F112" s="207" t="s">
        <v>272</v>
      </c>
      <c r="G112" s="208" t="s">
        <v>248</v>
      </c>
      <c r="H112" s="209">
        <v>57.112</v>
      </c>
      <c r="I112" s="210"/>
      <c r="J112" s="211">
        <f>ROUND(I112*H112,2)</f>
        <v>0</v>
      </c>
      <c r="K112" s="207" t="s">
        <v>242</v>
      </c>
      <c r="L112" s="45"/>
      <c r="M112" s="212" t="s">
        <v>19</v>
      </c>
      <c r="N112" s="213" t="s">
        <v>47</v>
      </c>
      <c r="O112" s="85"/>
      <c r="P112" s="214">
        <f>O112*H112</f>
        <v>0</v>
      </c>
      <c r="Q112" s="214">
        <v>0.0057</v>
      </c>
      <c r="R112" s="214">
        <f>Q112*H112</f>
        <v>0.3255384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140</v>
      </c>
      <c r="AT112" s="216" t="s">
        <v>122</v>
      </c>
      <c r="AU112" s="216" t="s">
        <v>86</v>
      </c>
      <c r="AY112" s="18" t="s">
        <v>119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84</v>
      </c>
      <c r="BK112" s="217">
        <f>ROUND(I112*H112,2)</f>
        <v>0</v>
      </c>
      <c r="BL112" s="18" t="s">
        <v>140</v>
      </c>
      <c r="BM112" s="216" t="s">
        <v>273</v>
      </c>
    </row>
    <row r="113" spans="1:51" s="13" customFormat="1" ht="12">
      <c r="A113" s="13"/>
      <c r="B113" s="230"/>
      <c r="C113" s="231"/>
      <c r="D113" s="218" t="s">
        <v>244</v>
      </c>
      <c r="E113" s="232" t="s">
        <v>19</v>
      </c>
      <c r="F113" s="233" t="s">
        <v>274</v>
      </c>
      <c r="G113" s="231"/>
      <c r="H113" s="234">
        <v>28.556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244</v>
      </c>
      <c r="AU113" s="240" t="s">
        <v>86</v>
      </c>
      <c r="AV113" s="13" t="s">
        <v>86</v>
      </c>
      <c r="AW113" s="13" t="s">
        <v>37</v>
      </c>
      <c r="AX113" s="13" t="s">
        <v>76</v>
      </c>
      <c r="AY113" s="240" t="s">
        <v>119</v>
      </c>
    </row>
    <row r="114" spans="1:51" s="13" customFormat="1" ht="12">
      <c r="A114" s="13"/>
      <c r="B114" s="230"/>
      <c r="C114" s="231"/>
      <c r="D114" s="218" t="s">
        <v>244</v>
      </c>
      <c r="E114" s="232" t="s">
        <v>19</v>
      </c>
      <c r="F114" s="233" t="s">
        <v>275</v>
      </c>
      <c r="G114" s="231"/>
      <c r="H114" s="234">
        <v>28.556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244</v>
      </c>
      <c r="AU114" s="240" t="s">
        <v>86</v>
      </c>
      <c r="AV114" s="13" t="s">
        <v>86</v>
      </c>
      <c r="AW114" s="13" t="s">
        <v>37</v>
      </c>
      <c r="AX114" s="13" t="s">
        <v>76</v>
      </c>
      <c r="AY114" s="240" t="s">
        <v>119</v>
      </c>
    </row>
    <row r="115" spans="1:51" s="14" customFormat="1" ht="12">
      <c r="A115" s="14"/>
      <c r="B115" s="241"/>
      <c r="C115" s="242"/>
      <c r="D115" s="218" t="s">
        <v>244</v>
      </c>
      <c r="E115" s="243" t="s">
        <v>19</v>
      </c>
      <c r="F115" s="244" t="s">
        <v>270</v>
      </c>
      <c r="G115" s="242"/>
      <c r="H115" s="245">
        <v>57.112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244</v>
      </c>
      <c r="AU115" s="251" t="s">
        <v>86</v>
      </c>
      <c r="AV115" s="14" t="s">
        <v>140</v>
      </c>
      <c r="AW115" s="14" t="s">
        <v>37</v>
      </c>
      <c r="AX115" s="14" t="s">
        <v>84</v>
      </c>
      <c r="AY115" s="251" t="s">
        <v>119</v>
      </c>
    </row>
    <row r="116" spans="1:65" s="2" customFormat="1" ht="49.05" customHeight="1">
      <c r="A116" s="39"/>
      <c r="B116" s="40"/>
      <c r="C116" s="205" t="s">
        <v>158</v>
      </c>
      <c r="D116" s="205" t="s">
        <v>122</v>
      </c>
      <c r="E116" s="206" t="s">
        <v>276</v>
      </c>
      <c r="F116" s="207" t="s">
        <v>277</v>
      </c>
      <c r="G116" s="208" t="s">
        <v>248</v>
      </c>
      <c r="H116" s="209">
        <v>12.4</v>
      </c>
      <c r="I116" s="210"/>
      <c r="J116" s="211">
        <f>ROUND(I116*H116,2)</f>
        <v>0</v>
      </c>
      <c r="K116" s="207" t="s">
        <v>242</v>
      </c>
      <c r="L116" s="45"/>
      <c r="M116" s="212" t="s">
        <v>19</v>
      </c>
      <c r="N116" s="213" t="s">
        <v>47</v>
      </c>
      <c r="O116" s="85"/>
      <c r="P116" s="214">
        <f>O116*H116</f>
        <v>0</v>
      </c>
      <c r="Q116" s="214">
        <v>0.0042</v>
      </c>
      <c r="R116" s="214">
        <f>Q116*H116</f>
        <v>0.05208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140</v>
      </c>
      <c r="AT116" s="216" t="s">
        <v>122</v>
      </c>
      <c r="AU116" s="216" t="s">
        <v>86</v>
      </c>
      <c r="AY116" s="18" t="s">
        <v>119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84</v>
      </c>
      <c r="BK116" s="217">
        <f>ROUND(I116*H116,2)</f>
        <v>0</v>
      </c>
      <c r="BL116" s="18" t="s">
        <v>140</v>
      </c>
      <c r="BM116" s="216" t="s">
        <v>278</v>
      </c>
    </row>
    <row r="117" spans="1:51" s="13" customFormat="1" ht="12">
      <c r="A117" s="13"/>
      <c r="B117" s="230"/>
      <c r="C117" s="231"/>
      <c r="D117" s="218" t="s">
        <v>244</v>
      </c>
      <c r="E117" s="232" t="s">
        <v>19</v>
      </c>
      <c r="F117" s="233" t="s">
        <v>279</v>
      </c>
      <c r="G117" s="231"/>
      <c r="H117" s="234">
        <v>12.4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244</v>
      </c>
      <c r="AU117" s="240" t="s">
        <v>86</v>
      </c>
      <c r="AV117" s="13" t="s">
        <v>86</v>
      </c>
      <c r="AW117" s="13" t="s">
        <v>37</v>
      </c>
      <c r="AX117" s="13" t="s">
        <v>84</v>
      </c>
      <c r="AY117" s="240" t="s">
        <v>119</v>
      </c>
    </row>
    <row r="118" spans="1:65" s="2" customFormat="1" ht="37.8" customHeight="1">
      <c r="A118" s="39"/>
      <c r="B118" s="40"/>
      <c r="C118" s="205" t="s">
        <v>163</v>
      </c>
      <c r="D118" s="205" t="s">
        <v>122</v>
      </c>
      <c r="E118" s="206" t="s">
        <v>280</v>
      </c>
      <c r="F118" s="207" t="s">
        <v>281</v>
      </c>
      <c r="G118" s="208" t="s">
        <v>241</v>
      </c>
      <c r="H118" s="209">
        <v>0.063</v>
      </c>
      <c r="I118" s="210"/>
      <c r="J118" s="211">
        <f>ROUND(I118*H118,2)</f>
        <v>0</v>
      </c>
      <c r="K118" s="207" t="s">
        <v>242</v>
      </c>
      <c r="L118" s="45"/>
      <c r="M118" s="212" t="s">
        <v>19</v>
      </c>
      <c r="N118" s="213" t="s">
        <v>47</v>
      </c>
      <c r="O118" s="85"/>
      <c r="P118" s="214">
        <f>O118*H118</f>
        <v>0</v>
      </c>
      <c r="Q118" s="214">
        <v>2.25634</v>
      </c>
      <c r="R118" s="214">
        <f>Q118*H118</f>
        <v>0.14214942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140</v>
      </c>
      <c r="AT118" s="216" t="s">
        <v>122</v>
      </c>
      <c r="AU118" s="216" t="s">
        <v>86</v>
      </c>
      <c r="AY118" s="18" t="s">
        <v>119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84</v>
      </c>
      <c r="BK118" s="217">
        <f>ROUND(I118*H118,2)</f>
        <v>0</v>
      </c>
      <c r="BL118" s="18" t="s">
        <v>140</v>
      </c>
      <c r="BM118" s="216" t="s">
        <v>282</v>
      </c>
    </row>
    <row r="119" spans="1:51" s="13" customFormat="1" ht="12">
      <c r="A119" s="13"/>
      <c r="B119" s="230"/>
      <c r="C119" s="231"/>
      <c r="D119" s="218" t="s">
        <v>244</v>
      </c>
      <c r="E119" s="232" t="s">
        <v>19</v>
      </c>
      <c r="F119" s="233" t="s">
        <v>283</v>
      </c>
      <c r="G119" s="231"/>
      <c r="H119" s="234">
        <v>0.063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244</v>
      </c>
      <c r="AU119" s="240" t="s">
        <v>86</v>
      </c>
      <c r="AV119" s="13" t="s">
        <v>86</v>
      </c>
      <c r="AW119" s="13" t="s">
        <v>37</v>
      </c>
      <c r="AX119" s="13" t="s">
        <v>84</v>
      </c>
      <c r="AY119" s="240" t="s">
        <v>119</v>
      </c>
    </row>
    <row r="120" spans="1:63" s="12" customFormat="1" ht="22.8" customHeight="1">
      <c r="A120" s="12"/>
      <c r="B120" s="189"/>
      <c r="C120" s="190"/>
      <c r="D120" s="191" t="s">
        <v>75</v>
      </c>
      <c r="E120" s="203" t="s">
        <v>163</v>
      </c>
      <c r="F120" s="203" t="s">
        <v>284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SUM(P121:P194)</f>
        <v>0</v>
      </c>
      <c r="Q120" s="197"/>
      <c r="R120" s="198">
        <f>SUM(R121:R194)</f>
        <v>0.82630468</v>
      </c>
      <c r="S120" s="197"/>
      <c r="T120" s="199">
        <f>SUM(T121:T194)</f>
        <v>0.79188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84</v>
      </c>
      <c r="AT120" s="201" t="s">
        <v>75</v>
      </c>
      <c r="AU120" s="201" t="s">
        <v>84</v>
      </c>
      <c r="AY120" s="200" t="s">
        <v>119</v>
      </c>
      <c r="BK120" s="202">
        <f>SUM(BK121:BK194)</f>
        <v>0</v>
      </c>
    </row>
    <row r="121" spans="1:65" s="2" customFormat="1" ht="37.8" customHeight="1">
      <c r="A121" s="39"/>
      <c r="B121" s="40"/>
      <c r="C121" s="205" t="s">
        <v>168</v>
      </c>
      <c r="D121" s="205" t="s">
        <v>122</v>
      </c>
      <c r="E121" s="206" t="s">
        <v>285</v>
      </c>
      <c r="F121" s="207" t="s">
        <v>286</v>
      </c>
      <c r="G121" s="208" t="s">
        <v>248</v>
      </c>
      <c r="H121" s="209">
        <v>1.08</v>
      </c>
      <c r="I121" s="210"/>
      <c r="J121" s="211">
        <f>ROUND(I121*H121,2)</f>
        <v>0</v>
      </c>
      <c r="K121" s="207" t="s">
        <v>242</v>
      </c>
      <c r="L121" s="45"/>
      <c r="M121" s="212" t="s">
        <v>19</v>
      </c>
      <c r="N121" s="213" t="s">
        <v>47</v>
      </c>
      <c r="O121" s="85"/>
      <c r="P121" s="214">
        <f>O121*H121</f>
        <v>0</v>
      </c>
      <c r="Q121" s="214">
        <v>0.00013</v>
      </c>
      <c r="R121" s="214">
        <f>Q121*H121</f>
        <v>0.0001404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140</v>
      </c>
      <c r="AT121" s="216" t="s">
        <v>122</v>
      </c>
      <c r="AU121" s="216" t="s">
        <v>86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84</v>
      </c>
      <c r="BK121" s="217">
        <f>ROUND(I121*H121,2)</f>
        <v>0</v>
      </c>
      <c r="BL121" s="18" t="s">
        <v>140</v>
      </c>
      <c r="BM121" s="216" t="s">
        <v>287</v>
      </c>
    </row>
    <row r="122" spans="1:51" s="13" customFormat="1" ht="12">
      <c r="A122" s="13"/>
      <c r="B122" s="230"/>
      <c r="C122" s="231"/>
      <c r="D122" s="218" t="s">
        <v>244</v>
      </c>
      <c r="E122" s="232" t="s">
        <v>19</v>
      </c>
      <c r="F122" s="233" t="s">
        <v>288</v>
      </c>
      <c r="G122" s="231"/>
      <c r="H122" s="234">
        <v>1.08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244</v>
      </c>
      <c r="AU122" s="240" t="s">
        <v>86</v>
      </c>
      <c r="AV122" s="13" t="s">
        <v>86</v>
      </c>
      <c r="AW122" s="13" t="s">
        <v>37</v>
      </c>
      <c r="AX122" s="13" t="s">
        <v>84</v>
      </c>
      <c r="AY122" s="240" t="s">
        <v>119</v>
      </c>
    </row>
    <row r="123" spans="1:65" s="2" customFormat="1" ht="37.8" customHeight="1">
      <c r="A123" s="39"/>
      <c r="B123" s="40"/>
      <c r="C123" s="205" t="s">
        <v>173</v>
      </c>
      <c r="D123" s="205" t="s">
        <v>122</v>
      </c>
      <c r="E123" s="206" t="s">
        <v>289</v>
      </c>
      <c r="F123" s="207" t="s">
        <v>290</v>
      </c>
      <c r="G123" s="208" t="s">
        <v>291</v>
      </c>
      <c r="H123" s="209">
        <v>41.5</v>
      </c>
      <c r="I123" s="210"/>
      <c r="J123" s="211">
        <f>ROUND(I123*H123,2)</f>
        <v>0</v>
      </c>
      <c r="K123" s="207" t="s">
        <v>242</v>
      </c>
      <c r="L123" s="45"/>
      <c r="M123" s="212" t="s">
        <v>19</v>
      </c>
      <c r="N123" s="213" t="s">
        <v>47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140</v>
      </c>
      <c r="AT123" s="216" t="s">
        <v>122</v>
      </c>
      <c r="AU123" s="216" t="s">
        <v>86</v>
      </c>
      <c r="AY123" s="18" t="s">
        <v>119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84</v>
      </c>
      <c r="BK123" s="217">
        <f>ROUND(I123*H123,2)</f>
        <v>0</v>
      </c>
      <c r="BL123" s="18" t="s">
        <v>140</v>
      </c>
      <c r="BM123" s="216" t="s">
        <v>292</v>
      </c>
    </row>
    <row r="124" spans="1:51" s="13" customFormat="1" ht="12">
      <c r="A124" s="13"/>
      <c r="B124" s="230"/>
      <c r="C124" s="231"/>
      <c r="D124" s="218" t="s">
        <v>244</v>
      </c>
      <c r="E124" s="232" t="s">
        <v>19</v>
      </c>
      <c r="F124" s="233" t="s">
        <v>293</v>
      </c>
      <c r="G124" s="231"/>
      <c r="H124" s="234">
        <v>20.75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244</v>
      </c>
      <c r="AU124" s="240" t="s">
        <v>86</v>
      </c>
      <c r="AV124" s="13" t="s">
        <v>86</v>
      </c>
      <c r="AW124" s="13" t="s">
        <v>37</v>
      </c>
      <c r="AX124" s="13" t="s">
        <v>76</v>
      </c>
      <c r="AY124" s="240" t="s">
        <v>119</v>
      </c>
    </row>
    <row r="125" spans="1:51" s="13" customFormat="1" ht="12">
      <c r="A125" s="13"/>
      <c r="B125" s="230"/>
      <c r="C125" s="231"/>
      <c r="D125" s="218" t="s">
        <v>244</v>
      </c>
      <c r="E125" s="232" t="s">
        <v>19</v>
      </c>
      <c r="F125" s="233" t="s">
        <v>294</v>
      </c>
      <c r="G125" s="231"/>
      <c r="H125" s="234">
        <v>20.75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244</v>
      </c>
      <c r="AU125" s="240" t="s">
        <v>86</v>
      </c>
      <c r="AV125" s="13" t="s">
        <v>86</v>
      </c>
      <c r="AW125" s="13" t="s">
        <v>37</v>
      </c>
      <c r="AX125" s="13" t="s">
        <v>76</v>
      </c>
      <c r="AY125" s="240" t="s">
        <v>119</v>
      </c>
    </row>
    <row r="126" spans="1:51" s="14" customFormat="1" ht="12">
      <c r="A126" s="14"/>
      <c r="B126" s="241"/>
      <c r="C126" s="242"/>
      <c r="D126" s="218" t="s">
        <v>244</v>
      </c>
      <c r="E126" s="243" t="s">
        <v>19</v>
      </c>
      <c r="F126" s="244" t="s">
        <v>270</v>
      </c>
      <c r="G126" s="242"/>
      <c r="H126" s="245">
        <v>41.5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244</v>
      </c>
      <c r="AU126" s="251" t="s">
        <v>86</v>
      </c>
      <c r="AV126" s="14" t="s">
        <v>140</v>
      </c>
      <c r="AW126" s="14" t="s">
        <v>37</v>
      </c>
      <c r="AX126" s="14" t="s">
        <v>84</v>
      </c>
      <c r="AY126" s="251" t="s">
        <v>119</v>
      </c>
    </row>
    <row r="127" spans="1:65" s="2" customFormat="1" ht="37.8" customHeight="1">
      <c r="A127" s="39"/>
      <c r="B127" s="40"/>
      <c r="C127" s="205" t="s">
        <v>178</v>
      </c>
      <c r="D127" s="205" t="s">
        <v>122</v>
      </c>
      <c r="E127" s="206" t="s">
        <v>295</v>
      </c>
      <c r="F127" s="207" t="s">
        <v>296</v>
      </c>
      <c r="G127" s="208" t="s">
        <v>291</v>
      </c>
      <c r="H127" s="209">
        <v>830</v>
      </c>
      <c r="I127" s="210"/>
      <c r="J127" s="211">
        <f>ROUND(I127*H127,2)</f>
        <v>0</v>
      </c>
      <c r="K127" s="207" t="s">
        <v>242</v>
      </c>
      <c r="L127" s="45"/>
      <c r="M127" s="212" t="s">
        <v>19</v>
      </c>
      <c r="N127" s="213" t="s">
        <v>47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140</v>
      </c>
      <c r="AT127" s="216" t="s">
        <v>122</v>
      </c>
      <c r="AU127" s="216" t="s">
        <v>86</v>
      </c>
      <c r="AY127" s="18" t="s">
        <v>119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84</v>
      </c>
      <c r="BK127" s="217">
        <f>ROUND(I127*H127,2)</f>
        <v>0</v>
      </c>
      <c r="BL127" s="18" t="s">
        <v>140</v>
      </c>
      <c r="BM127" s="216" t="s">
        <v>297</v>
      </c>
    </row>
    <row r="128" spans="1:51" s="13" customFormat="1" ht="12">
      <c r="A128" s="13"/>
      <c r="B128" s="230"/>
      <c r="C128" s="231"/>
      <c r="D128" s="218" t="s">
        <v>244</v>
      </c>
      <c r="E128" s="232" t="s">
        <v>19</v>
      </c>
      <c r="F128" s="233" t="s">
        <v>298</v>
      </c>
      <c r="G128" s="231"/>
      <c r="H128" s="234">
        <v>415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244</v>
      </c>
      <c r="AU128" s="240" t="s">
        <v>86</v>
      </c>
      <c r="AV128" s="13" t="s">
        <v>86</v>
      </c>
      <c r="AW128" s="13" t="s">
        <v>37</v>
      </c>
      <c r="AX128" s="13" t="s">
        <v>76</v>
      </c>
      <c r="AY128" s="240" t="s">
        <v>119</v>
      </c>
    </row>
    <row r="129" spans="1:51" s="13" customFormat="1" ht="12">
      <c r="A129" s="13"/>
      <c r="B129" s="230"/>
      <c r="C129" s="231"/>
      <c r="D129" s="218" t="s">
        <v>244</v>
      </c>
      <c r="E129" s="232" t="s">
        <v>19</v>
      </c>
      <c r="F129" s="233" t="s">
        <v>299</v>
      </c>
      <c r="G129" s="231"/>
      <c r="H129" s="234">
        <v>415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244</v>
      </c>
      <c r="AU129" s="240" t="s">
        <v>86</v>
      </c>
      <c r="AV129" s="13" t="s">
        <v>86</v>
      </c>
      <c r="AW129" s="13" t="s">
        <v>37</v>
      </c>
      <c r="AX129" s="13" t="s">
        <v>76</v>
      </c>
      <c r="AY129" s="240" t="s">
        <v>119</v>
      </c>
    </row>
    <row r="130" spans="1:51" s="14" customFormat="1" ht="12">
      <c r="A130" s="14"/>
      <c r="B130" s="241"/>
      <c r="C130" s="242"/>
      <c r="D130" s="218" t="s">
        <v>244</v>
      </c>
      <c r="E130" s="243" t="s">
        <v>19</v>
      </c>
      <c r="F130" s="244" t="s">
        <v>270</v>
      </c>
      <c r="G130" s="242"/>
      <c r="H130" s="245">
        <v>830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244</v>
      </c>
      <c r="AU130" s="251" t="s">
        <v>86</v>
      </c>
      <c r="AV130" s="14" t="s">
        <v>140</v>
      </c>
      <c r="AW130" s="14" t="s">
        <v>37</v>
      </c>
      <c r="AX130" s="14" t="s">
        <v>84</v>
      </c>
      <c r="AY130" s="251" t="s">
        <v>119</v>
      </c>
    </row>
    <row r="131" spans="1:65" s="2" customFormat="1" ht="37.8" customHeight="1">
      <c r="A131" s="39"/>
      <c r="B131" s="40"/>
      <c r="C131" s="205" t="s">
        <v>183</v>
      </c>
      <c r="D131" s="205" t="s">
        <v>122</v>
      </c>
      <c r="E131" s="206" t="s">
        <v>300</v>
      </c>
      <c r="F131" s="207" t="s">
        <v>301</v>
      </c>
      <c r="G131" s="208" t="s">
        <v>291</v>
      </c>
      <c r="H131" s="209">
        <v>41.5</v>
      </c>
      <c r="I131" s="210"/>
      <c r="J131" s="211">
        <f>ROUND(I131*H131,2)</f>
        <v>0</v>
      </c>
      <c r="K131" s="207" t="s">
        <v>242</v>
      </c>
      <c r="L131" s="45"/>
      <c r="M131" s="212" t="s">
        <v>19</v>
      </c>
      <c r="N131" s="213" t="s">
        <v>47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140</v>
      </c>
      <c r="AT131" s="216" t="s">
        <v>122</v>
      </c>
      <c r="AU131" s="216" t="s">
        <v>86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84</v>
      </c>
      <c r="BK131" s="217">
        <f>ROUND(I131*H131,2)</f>
        <v>0</v>
      </c>
      <c r="BL131" s="18" t="s">
        <v>140</v>
      </c>
      <c r="BM131" s="216" t="s">
        <v>302</v>
      </c>
    </row>
    <row r="132" spans="1:51" s="13" customFormat="1" ht="12">
      <c r="A132" s="13"/>
      <c r="B132" s="230"/>
      <c r="C132" s="231"/>
      <c r="D132" s="218" t="s">
        <v>244</v>
      </c>
      <c r="E132" s="232" t="s">
        <v>19</v>
      </c>
      <c r="F132" s="233" t="s">
        <v>293</v>
      </c>
      <c r="G132" s="231"/>
      <c r="H132" s="234">
        <v>20.75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244</v>
      </c>
      <c r="AU132" s="240" t="s">
        <v>86</v>
      </c>
      <c r="AV132" s="13" t="s">
        <v>86</v>
      </c>
      <c r="AW132" s="13" t="s">
        <v>37</v>
      </c>
      <c r="AX132" s="13" t="s">
        <v>76</v>
      </c>
      <c r="AY132" s="240" t="s">
        <v>119</v>
      </c>
    </row>
    <row r="133" spans="1:51" s="13" customFormat="1" ht="12">
      <c r="A133" s="13"/>
      <c r="B133" s="230"/>
      <c r="C133" s="231"/>
      <c r="D133" s="218" t="s">
        <v>244</v>
      </c>
      <c r="E133" s="232" t="s">
        <v>19</v>
      </c>
      <c r="F133" s="233" t="s">
        <v>294</v>
      </c>
      <c r="G133" s="231"/>
      <c r="H133" s="234">
        <v>20.75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244</v>
      </c>
      <c r="AU133" s="240" t="s">
        <v>86</v>
      </c>
      <c r="AV133" s="13" t="s">
        <v>86</v>
      </c>
      <c r="AW133" s="13" t="s">
        <v>37</v>
      </c>
      <c r="AX133" s="13" t="s">
        <v>76</v>
      </c>
      <c r="AY133" s="240" t="s">
        <v>119</v>
      </c>
    </row>
    <row r="134" spans="1:51" s="14" customFormat="1" ht="12">
      <c r="A134" s="14"/>
      <c r="B134" s="241"/>
      <c r="C134" s="242"/>
      <c r="D134" s="218" t="s">
        <v>244</v>
      </c>
      <c r="E134" s="243" t="s">
        <v>19</v>
      </c>
      <c r="F134" s="244" t="s">
        <v>270</v>
      </c>
      <c r="G134" s="242"/>
      <c r="H134" s="245">
        <v>41.5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244</v>
      </c>
      <c r="AU134" s="251" t="s">
        <v>86</v>
      </c>
      <c r="AV134" s="14" t="s">
        <v>140</v>
      </c>
      <c r="AW134" s="14" t="s">
        <v>37</v>
      </c>
      <c r="AX134" s="14" t="s">
        <v>84</v>
      </c>
      <c r="AY134" s="251" t="s">
        <v>119</v>
      </c>
    </row>
    <row r="135" spans="1:65" s="2" customFormat="1" ht="37.8" customHeight="1">
      <c r="A135" s="39"/>
      <c r="B135" s="40"/>
      <c r="C135" s="205" t="s">
        <v>188</v>
      </c>
      <c r="D135" s="205" t="s">
        <v>122</v>
      </c>
      <c r="E135" s="206" t="s">
        <v>303</v>
      </c>
      <c r="F135" s="207" t="s">
        <v>304</v>
      </c>
      <c r="G135" s="208" t="s">
        <v>261</v>
      </c>
      <c r="H135" s="209">
        <v>10</v>
      </c>
      <c r="I135" s="210"/>
      <c r="J135" s="211">
        <f>ROUND(I135*H135,2)</f>
        <v>0</v>
      </c>
      <c r="K135" s="207" t="s">
        <v>242</v>
      </c>
      <c r="L135" s="45"/>
      <c r="M135" s="212" t="s">
        <v>19</v>
      </c>
      <c r="N135" s="213" t="s">
        <v>47</v>
      </c>
      <c r="O135" s="85"/>
      <c r="P135" s="214">
        <f>O135*H135</f>
        <v>0</v>
      </c>
      <c r="Q135" s="214">
        <v>4E-05</v>
      </c>
      <c r="R135" s="214">
        <f>Q135*H135</f>
        <v>0.0004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140</v>
      </c>
      <c r="AT135" s="216" t="s">
        <v>122</v>
      </c>
      <c r="AU135" s="216" t="s">
        <v>86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84</v>
      </c>
      <c r="BK135" s="217">
        <f>ROUND(I135*H135,2)</f>
        <v>0</v>
      </c>
      <c r="BL135" s="18" t="s">
        <v>140</v>
      </c>
      <c r="BM135" s="216" t="s">
        <v>305</v>
      </c>
    </row>
    <row r="136" spans="1:51" s="13" customFormat="1" ht="12">
      <c r="A136" s="13"/>
      <c r="B136" s="230"/>
      <c r="C136" s="231"/>
      <c r="D136" s="218" t="s">
        <v>244</v>
      </c>
      <c r="E136" s="232" t="s">
        <v>19</v>
      </c>
      <c r="F136" s="233" t="s">
        <v>306</v>
      </c>
      <c r="G136" s="231"/>
      <c r="H136" s="234">
        <v>10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244</v>
      </c>
      <c r="AU136" s="240" t="s">
        <v>86</v>
      </c>
      <c r="AV136" s="13" t="s">
        <v>86</v>
      </c>
      <c r="AW136" s="13" t="s">
        <v>37</v>
      </c>
      <c r="AX136" s="13" t="s">
        <v>84</v>
      </c>
      <c r="AY136" s="240" t="s">
        <v>119</v>
      </c>
    </row>
    <row r="137" spans="1:65" s="2" customFormat="1" ht="14.4" customHeight="1">
      <c r="A137" s="39"/>
      <c r="B137" s="40"/>
      <c r="C137" s="205" t="s">
        <v>8</v>
      </c>
      <c r="D137" s="205" t="s">
        <v>122</v>
      </c>
      <c r="E137" s="206" t="s">
        <v>307</v>
      </c>
      <c r="F137" s="207" t="s">
        <v>308</v>
      </c>
      <c r="G137" s="208" t="s">
        <v>241</v>
      </c>
      <c r="H137" s="209">
        <v>0.252</v>
      </c>
      <c r="I137" s="210"/>
      <c r="J137" s="211">
        <f>ROUND(I137*H137,2)</f>
        <v>0</v>
      </c>
      <c r="K137" s="207" t="s">
        <v>242</v>
      </c>
      <c r="L137" s="45"/>
      <c r="M137" s="212" t="s">
        <v>19</v>
      </c>
      <c r="N137" s="213" t="s">
        <v>47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2</v>
      </c>
      <c r="T137" s="215">
        <f>S137*H137</f>
        <v>0.504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140</v>
      </c>
      <c r="AT137" s="216" t="s">
        <v>122</v>
      </c>
      <c r="AU137" s="216" t="s">
        <v>86</v>
      </c>
      <c r="AY137" s="18" t="s">
        <v>119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84</v>
      </c>
      <c r="BK137" s="217">
        <f>ROUND(I137*H137,2)</f>
        <v>0</v>
      </c>
      <c r="BL137" s="18" t="s">
        <v>140</v>
      </c>
      <c r="BM137" s="216" t="s">
        <v>309</v>
      </c>
    </row>
    <row r="138" spans="1:51" s="13" customFormat="1" ht="12">
      <c r="A138" s="13"/>
      <c r="B138" s="230"/>
      <c r="C138" s="231"/>
      <c r="D138" s="218" t="s">
        <v>244</v>
      </c>
      <c r="E138" s="232" t="s">
        <v>19</v>
      </c>
      <c r="F138" s="233" t="s">
        <v>310</v>
      </c>
      <c r="G138" s="231"/>
      <c r="H138" s="234">
        <v>0.252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244</v>
      </c>
      <c r="AU138" s="240" t="s">
        <v>86</v>
      </c>
      <c r="AV138" s="13" t="s">
        <v>86</v>
      </c>
      <c r="AW138" s="13" t="s">
        <v>37</v>
      </c>
      <c r="AX138" s="13" t="s">
        <v>84</v>
      </c>
      <c r="AY138" s="240" t="s">
        <v>119</v>
      </c>
    </row>
    <row r="139" spans="1:65" s="2" customFormat="1" ht="24.15" customHeight="1">
      <c r="A139" s="39"/>
      <c r="B139" s="40"/>
      <c r="C139" s="205" t="s">
        <v>197</v>
      </c>
      <c r="D139" s="205" t="s">
        <v>122</v>
      </c>
      <c r="E139" s="206" t="s">
        <v>311</v>
      </c>
      <c r="F139" s="207" t="s">
        <v>312</v>
      </c>
      <c r="G139" s="208" t="s">
        <v>241</v>
      </c>
      <c r="H139" s="209">
        <v>0.063</v>
      </c>
      <c r="I139" s="210"/>
      <c r="J139" s="211">
        <f>ROUND(I139*H139,2)</f>
        <v>0</v>
      </c>
      <c r="K139" s="207" t="s">
        <v>242</v>
      </c>
      <c r="L139" s="45"/>
      <c r="M139" s="212" t="s">
        <v>19</v>
      </c>
      <c r="N139" s="213" t="s">
        <v>47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2.2</v>
      </c>
      <c r="T139" s="215">
        <f>S139*H139</f>
        <v>0.1386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140</v>
      </c>
      <c r="AT139" s="216" t="s">
        <v>122</v>
      </c>
      <c r="AU139" s="216" t="s">
        <v>86</v>
      </c>
      <c r="AY139" s="18" t="s">
        <v>119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84</v>
      </c>
      <c r="BK139" s="217">
        <f>ROUND(I139*H139,2)</f>
        <v>0</v>
      </c>
      <c r="BL139" s="18" t="s">
        <v>140</v>
      </c>
      <c r="BM139" s="216" t="s">
        <v>313</v>
      </c>
    </row>
    <row r="140" spans="1:51" s="13" customFormat="1" ht="12">
      <c r="A140" s="13"/>
      <c r="B140" s="230"/>
      <c r="C140" s="231"/>
      <c r="D140" s="218" t="s">
        <v>244</v>
      </c>
      <c r="E140" s="232" t="s">
        <v>19</v>
      </c>
      <c r="F140" s="233" t="s">
        <v>314</v>
      </c>
      <c r="G140" s="231"/>
      <c r="H140" s="234">
        <v>0.063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244</v>
      </c>
      <c r="AU140" s="240" t="s">
        <v>86</v>
      </c>
      <c r="AV140" s="13" t="s">
        <v>86</v>
      </c>
      <c r="AW140" s="13" t="s">
        <v>37</v>
      </c>
      <c r="AX140" s="13" t="s">
        <v>84</v>
      </c>
      <c r="AY140" s="240" t="s">
        <v>119</v>
      </c>
    </row>
    <row r="141" spans="1:65" s="2" customFormat="1" ht="37.8" customHeight="1">
      <c r="A141" s="39"/>
      <c r="B141" s="40"/>
      <c r="C141" s="205" t="s">
        <v>202</v>
      </c>
      <c r="D141" s="205" t="s">
        <v>122</v>
      </c>
      <c r="E141" s="206" t="s">
        <v>315</v>
      </c>
      <c r="F141" s="207" t="s">
        <v>316</v>
      </c>
      <c r="G141" s="208" t="s">
        <v>248</v>
      </c>
      <c r="H141" s="209">
        <v>0.56</v>
      </c>
      <c r="I141" s="210"/>
      <c r="J141" s="211">
        <f>ROUND(I141*H141,2)</f>
        <v>0</v>
      </c>
      <c r="K141" s="207" t="s">
        <v>242</v>
      </c>
      <c r="L141" s="45"/>
      <c r="M141" s="212" t="s">
        <v>19</v>
      </c>
      <c r="N141" s="213" t="s">
        <v>47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0.038</v>
      </c>
      <c r="T141" s="215">
        <f>S141*H141</f>
        <v>0.02128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140</v>
      </c>
      <c r="AT141" s="216" t="s">
        <v>122</v>
      </c>
      <c r="AU141" s="216" t="s">
        <v>86</v>
      </c>
      <c r="AY141" s="18" t="s">
        <v>119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84</v>
      </c>
      <c r="BK141" s="217">
        <f>ROUND(I141*H141,2)</f>
        <v>0</v>
      </c>
      <c r="BL141" s="18" t="s">
        <v>140</v>
      </c>
      <c r="BM141" s="216" t="s">
        <v>317</v>
      </c>
    </row>
    <row r="142" spans="1:51" s="13" customFormat="1" ht="12">
      <c r="A142" s="13"/>
      <c r="B142" s="230"/>
      <c r="C142" s="231"/>
      <c r="D142" s="218" t="s">
        <v>244</v>
      </c>
      <c r="E142" s="232" t="s">
        <v>19</v>
      </c>
      <c r="F142" s="233" t="s">
        <v>318</v>
      </c>
      <c r="G142" s="231"/>
      <c r="H142" s="234">
        <v>0.56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244</v>
      </c>
      <c r="AU142" s="240" t="s">
        <v>86</v>
      </c>
      <c r="AV142" s="13" t="s">
        <v>86</v>
      </c>
      <c r="AW142" s="13" t="s">
        <v>37</v>
      </c>
      <c r="AX142" s="13" t="s">
        <v>84</v>
      </c>
      <c r="AY142" s="240" t="s">
        <v>119</v>
      </c>
    </row>
    <row r="143" spans="1:65" s="2" customFormat="1" ht="37.8" customHeight="1">
      <c r="A143" s="39"/>
      <c r="B143" s="40"/>
      <c r="C143" s="205" t="s">
        <v>207</v>
      </c>
      <c r="D143" s="205" t="s">
        <v>122</v>
      </c>
      <c r="E143" s="206" t="s">
        <v>319</v>
      </c>
      <c r="F143" s="207" t="s">
        <v>320</v>
      </c>
      <c r="G143" s="208" t="s">
        <v>291</v>
      </c>
      <c r="H143" s="209">
        <v>0.8</v>
      </c>
      <c r="I143" s="210"/>
      <c r="J143" s="211">
        <f>ROUND(I143*H143,2)</f>
        <v>0</v>
      </c>
      <c r="K143" s="207" t="s">
        <v>242</v>
      </c>
      <c r="L143" s="45"/>
      <c r="M143" s="212" t="s">
        <v>19</v>
      </c>
      <c r="N143" s="213" t="s">
        <v>47</v>
      </c>
      <c r="O143" s="85"/>
      <c r="P143" s="214">
        <f>O143*H143</f>
        <v>0</v>
      </c>
      <c r="Q143" s="214">
        <v>0.00067</v>
      </c>
      <c r="R143" s="214">
        <f>Q143*H143</f>
        <v>0.000536</v>
      </c>
      <c r="S143" s="214">
        <v>0.02</v>
      </c>
      <c r="T143" s="215">
        <f>S143*H143</f>
        <v>0.016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140</v>
      </c>
      <c r="AT143" s="216" t="s">
        <v>122</v>
      </c>
      <c r="AU143" s="216" t="s">
        <v>86</v>
      </c>
      <c r="AY143" s="18" t="s">
        <v>119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84</v>
      </c>
      <c r="BK143" s="217">
        <f>ROUND(I143*H143,2)</f>
        <v>0</v>
      </c>
      <c r="BL143" s="18" t="s">
        <v>140</v>
      </c>
      <c r="BM143" s="216" t="s">
        <v>321</v>
      </c>
    </row>
    <row r="144" spans="1:51" s="13" customFormat="1" ht="12">
      <c r="A144" s="13"/>
      <c r="B144" s="230"/>
      <c r="C144" s="231"/>
      <c r="D144" s="218" t="s">
        <v>244</v>
      </c>
      <c r="E144" s="232" t="s">
        <v>19</v>
      </c>
      <c r="F144" s="233" t="s">
        <v>322</v>
      </c>
      <c r="G144" s="231"/>
      <c r="H144" s="234">
        <v>0.8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244</v>
      </c>
      <c r="AU144" s="240" t="s">
        <v>86</v>
      </c>
      <c r="AV144" s="13" t="s">
        <v>86</v>
      </c>
      <c r="AW144" s="13" t="s">
        <v>37</v>
      </c>
      <c r="AX144" s="13" t="s">
        <v>84</v>
      </c>
      <c r="AY144" s="240" t="s">
        <v>119</v>
      </c>
    </row>
    <row r="145" spans="1:65" s="2" customFormat="1" ht="37.8" customHeight="1">
      <c r="A145" s="39"/>
      <c r="B145" s="40"/>
      <c r="C145" s="205" t="s">
        <v>212</v>
      </c>
      <c r="D145" s="205" t="s">
        <v>122</v>
      </c>
      <c r="E145" s="206" t="s">
        <v>323</v>
      </c>
      <c r="F145" s="207" t="s">
        <v>324</v>
      </c>
      <c r="G145" s="208" t="s">
        <v>291</v>
      </c>
      <c r="H145" s="209">
        <v>1.6</v>
      </c>
      <c r="I145" s="210"/>
      <c r="J145" s="211">
        <f>ROUND(I145*H145,2)</f>
        <v>0</v>
      </c>
      <c r="K145" s="207" t="s">
        <v>242</v>
      </c>
      <c r="L145" s="45"/>
      <c r="M145" s="212" t="s">
        <v>19</v>
      </c>
      <c r="N145" s="213" t="s">
        <v>47</v>
      </c>
      <c r="O145" s="85"/>
      <c r="P145" s="214">
        <f>O145*H145</f>
        <v>0</v>
      </c>
      <c r="Q145" s="214">
        <v>0.00093</v>
      </c>
      <c r="R145" s="214">
        <f>Q145*H145</f>
        <v>0.0014880000000000002</v>
      </c>
      <c r="S145" s="214">
        <v>0.07</v>
      </c>
      <c r="T145" s="215">
        <f>S145*H145</f>
        <v>0.11200000000000002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140</v>
      </c>
      <c r="AT145" s="216" t="s">
        <v>122</v>
      </c>
      <c r="AU145" s="216" t="s">
        <v>86</v>
      </c>
      <c r="AY145" s="18" t="s">
        <v>119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84</v>
      </c>
      <c r="BK145" s="217">
        <f>ROUND(I145*H145,2)</f>
        <v>0</v>
      </c>
      <c r="BL145" s="18" t="s">
        <v>140</v>
      </c>
      <c r="BM145" s="216" t="s">
        <v>325</v>
      </c>
    </row>
    <row r="146" spans="1:51" s="13" customFormat="1" ht="12">
      <c r="A146" s="13"/>
      <c r="B146" s="230"/>
      <c r="C146" s="231"/>
      <c r="D146" s="218" t="s">
        <v>244</v>
      </c>
      <c r="E146" s="232" t="s">
        <v>19</v>
      </c>
      <c r="F146" s="233" t="s">
        <v>326</v>
      </c>
      <c r="G146" s="231"/>
      <c r="H146" s="234">
        <v>1.6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244</v>
      </c>
      <c r="AU146" s="240" t="s">
        <v>86</v>
      </c>
      <c r="AV146" s="13" t="s">
        <v>86</v>
      </c>
      <c r="AW146" s="13" t="s">
        <v>37</v>
      </c>
      <c r="AX146" s="13" t="s">
        <v>84</v>
      </c>
      <c r="AY146" s="240" t="s">
        <v>119</v>
      </c>
    </row>
    <row r="147" spans="1:65" s="2" customFormat="1" ht="24.15" customHeight="1">
      <c r="A147" s="39"/>
      <c r="B147" s="40"/>
      <c r="C147" s="205" t="s">
        <v>327</v>
      </c>
      <c r="D147" s="205" t="s">
        <v>122</v>
      </c>
      <c r="E147" s="206" t="s">
        <v>328</v>
      </c>
      <c r="F147" s="207" t="s">
        <v>329</v>
      </c>
      <c r="G147" s="208" t="s">
        <v>291</v>
      </c>
      <c r="H147" s="209">
        <v>12.6</v>
      </c>
      <c r="I147" s="210"/>
      <c r="J147" s="211">
        <f>ROUND(I147*H147,2)</f>
        <v>0</v>
      </c>
      <c r="K147" s="207" t="s">
        <v>242</v>
      </c>
      <c r="L147" s="45"/>
      <c r="M147" s="212" t="s">
        <v>19</v>
      </c>
      <c r="N147" s="213" t="s">
        <v>47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140</v>
      </c>
      <c r="AT147" s="216" t="s">
        <v>122</v>
      </c>
      <c r="AU147" s="216" t="s">
        <v>86</v>
      </c>
      <c r="AY147" s="18" t="s">
        <v>119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84</v>
      </c>
      <c r="BK147" s="217">
        <f>ROUND(I147*H147,2)</f>
        <v>0</v>
      </c>
      <c r="BL147" s="18" t="s">
        <v>140</v>
      </c>
      <c r="BM147" s="216" t="s">
        <v>330</v>
      </c>
    </row>
    <row r="148" spans="1:51" s="13" customFormat="1" ht="12">
      <c r="A148" s="13"/>
      <c r="B148" s="230"/>
      <c r="C148" s="231"/>
      <c r="D148" s="218" t="s">
        <v>244</v>
      </c>
      <c r="E148" s="232" t="s">
        <v>19</v>
      </c>
      <c r="F148" s="233" t="s">
        <v>331</v>
      </c>
      <c r="G148" s="231"/>
      <c r="H148" s="234">
        <v>12.6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244</v>
      </c>
      <c r="AU148" s="240" t="s">
        <v>86</v>
      </c>
      <c r="AV148" s="13" t="s">
        <v>86</v>
      </c>
      <c r="AW148" s="13" t="s">
        <v>37</v>
      </c>
      <c r="AX148" s="13" t="s">
        <v>84</v>
      </c>
      <c r="AY148" s="240" t="s">
        <v>119</v>
      </c>
    </row>
    <row r="149" spans="1:65" s="2" customFormat="1" ht="24.15" customHeight="1">
      <c r="A149" s="39"/>
      <c r="B149" s="40"/>
      <c r="C149" s="205" t="s">
        <v>7</v>
      </c>
      <c r="D149" s="205" t="s">
        <v>122</v>
      </c>
      <c r="E149" s="206" t="s">
        <v>332</v>
      </c>
      <c r="F149" s="207" t="s">
        <v>333</v>
      </c>
      <c r="G149" s="208" t="s">
        <v>248</v>
      </c>
      <c r="H149" s="209">
        <v>35.248</v>
      </c>
      <c r="I149" s="210"/>
      <c r="J149" s="211">
        <f>ROUND(I149*H149,2)</f>
        <v>0</v>
      </c>
      <c r="K149" s="207" t="s">
        <v>242</v>
      </c>
      <c r="L149" s="45"/>
      <c r="M149" s="212" t="s">
        <v>19</v>
      </c>
      <c r="N149" s="213" t="s">
        <v>47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140</v>
      </c>
      <c r="AT149" s="216" t="s">
        <v>122</v>
      </c>
      <c r="AU149" s="216" t="s">
        <v>86</v>
      </c>
      <c r="AY149" s="18" t="s">
        <v>119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140</v>
      </c>
      <c r="BM149" s="216" t="s">
        <v>334</v>
      </c>
    </row>
    <row r="150" spans="1:51" s="13" customFormat="1" ht="12">
      <c r="A150" s="13"/>
      <c r="B150" s="230"/>
      <c r="C150" s="231"/>
      <c r="D150" s="218" t="s">
        <v>244</v>
      </c>
      <c r="E150" s="232" t="s">
        <v>19</v>
      </c>
      <c r="F150" s="233" t="s">
        <v>335</v>
      </c>
      <c r="G150" s="231"/>
      <c r="H150" s="234">
        <v>7.13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244</v>
      </c>
      <c r="AU150" s="240" t="s">
        <v>86</v>
      </c>
      <c r="AV150" s="13" t="s">
        <v>86</v>
      </c>
      <c r="AW150" s="13" t="s">
        <v>37</v>
      </c>
      <c r="AX150" s="13" t="s">
        <v>76</v>
      </c>
      <c r="AY150" s="240" t="s">
        <v>119</v>
      </c>
    </row>
    <row r="151" spans="1:51" s="13" customFormat="1" ht="12">
      <c r="A151" s="13"/>
      <c r="B151" s="230"/>
      <c r="C151" s="231"/>
      <c r="D151" s="218" t="s">
        <v>244</v>
      </c>
      <c r="E151" s="232" t="s">
        <v>19</v>
      </c>
      <c r="F151" s="233" t="s">
        <v>336</v>
      </c>
      <c r="G151" s="231"/>
      <c r="H151" s="234">
        <v>7.13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244</v>
      </c>
      <c r="AU151" s="240" t="s">
        <v>86</v>
      </c>
      <c r="AV151" s="13" t="s">
        <v>86</v>
      </c>
      <c r="AW151" s="13" t="s">
        <v>37</v>
      </c>
      <c r="AX151" s="13" t="s">
        <v>76</v>
      </c>
      <c r="AY151" s="240" t="s">
        <v>119</v>
      </c>
    </row>
    <row r="152" spans="1:51" s="13" customFormat="1" ht="12">
      <c r="A152" s="13"/>
      <c r="B152" s="230"/>
      <c r="C152" s="231"/>
      <c r="D152" s="218" t="s">
        <v>244</v>
      </c>
      <c r="E152" s="232" t="s">
        <v>19</v>
      </c>
      <c r="F152" s="233" t="s">
        <v>337</v>
      </c>
      <c r="G152" s="231"/>
      <c r="H152" s="234">
        <v>10.494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244</v>
      </c>
      <c r="AU152" s="240" t="s">
        <v>86</v>
      </c>
      <c r="AV152" s="13" t="s">
        <v>86</v>
      </c>
      <c r="AW152" s="13" t="s">
        <v>37</v>
      </c>
      <c r="AX152" s="13" t="s">
        <v>76</v>
      </c>
      <c r="AY152" s="240" t="s">
        <v>119</v>
      </c>
    </row>
    <row r="153" spans="1:51" s="13" customFormat="1" ht="12">
      <c r="A153" s="13"/>
      <c r="B153" s="230"/>
      <c r="C153" s="231"/>
      <c r="D153" s="218" t="s">
        <v>244</v>
      </c>
      <c r="E153" s="232" t="s">
        <v>19</v>
      </c>
      <c r="F153" s="233" t="s">
        <v>338</v>
      </c>
      <c r="G153" s="231"/>
      <c r="H153" s="234">
        <v>10.494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244</v>
      </c>
      <c r="AU153" s="240" t="s">
        <v>86</v>
      </c>
      <c r="AV153" s="13" t="s">
        <v>86</v>
      </c>
      <c r="AW153" s="13" t="s">
        <v>37</v>
      </c>
      <c r="AX153" s="13" t="s">
        <v>76</v>
      </c>
      <c r="AY153" s="240" t="s">
        <v>119</v>
      </c>
    </row>
    <row r="154" spans="1:51" s="14" customFormat="1" ht="12">
      <c r="A154" s="14"/>
      <c r="B154" s="241"/>
      <c r="C154" s="242"/>
      <c r="D154" s="218" t="s">
        <v>244</v>
      </c>
      <c r="E154" s="243" t="s">
        <v>19</v>
      </c>
      <c r="F154" s="244" t="s">
        <v>270</v>
      </c>
      <c r="G154" s="242"/>
      <c r="H154" s="245">
        <v>35.248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244</v>
      </c>
      <c r="AU154" s="251" t="s">
        <v>86</v>
      </c>
      <c r="AV154" s="14" t="s">
        <v>140</v>
      </c>
      <c r="AW154" s="14" t="s">
        <v>37</v>
      </c>
      <c r="AX154" s="14" t="s">
        <v>84</v>
      </c>
      <c r="AY154" s="251" t="s">
        <v>119</v>
      </c>
    </row>
    <row r="155" spans="1:65" s="2" customFormat="1" ht="24.15" customHeight="1">
      <c r="A155" s="39"/>
      <c r="B155" s="40"/>
      <c r="C155" s="205" t="s">
        <v>339</v>
      </c>
      <c r="D155" s="205" t="s">
        <v>122</v>
      </c>
      <c r="E155" s="206" t="s">
        <v>340</v>
      </c>
      <c r="F155" s="207" t="s">
        <v>341</v>
      </c>
      <c r="G155" s="208" t="s">
        <v>248</v>
      </c>
      <c r="H155" s="209">
        <v>35.248</v>
      </c>
      <c r="I155" s="210"/>
      <c r="J155" s="211">
        <f>ROUND(I155*H155,2)</f>
        <v>0</v>
      </c>
      <c r="K155" s="207" t="s">
        <v>242</v>
      </c>
      <c r="L155" s="45"/>
      <c r="M155" s="212" t="s">
        <v>19</v>
      </c>
      <c r="N155" s="213" t="s">
        <v>47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140</v>
      </c>
      <c r="AT155" s="216" t="s">
        <v>122</v>
      </c>
      <c r="AU155" s="216" t="s">
        <v>86</v>
      </c>
      <c r="AY155" s="18" t="s">
        <v>119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84</v>
      </c>
      <c r="BK155" s="217">
        <f>ROUND(I155*H155,2)</f>
        <v>0</v>
      </c>
      <c r="BL155" s="18" t="s">
        <v>140</v>
      </c>
      <c r="BM155" s="216" t="s">
        <v>342</v>
      </c>
    </row>
    <row r="156" spans="1:51" s="13" customFormat="1" ht="12">
      <c r="A156" s="13"/>
      <c r="B156" s="230"/>
      <c r="C156" s="231"/>
      <c r="D156" s="218" t="s">
        <v>244</v>
      </c>
      <c r="E156" s="232" t="s">
        <v>19</v>
      </c>
      <c r="F156" s="233" t="s">
        <v>335</v>
      </c>
      <c r="G156" s="231"/>
      <c r="H156" s="234">
        <v>7.13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244</v>
      </c>
      <c r="AU156" s="240" t="s">
        <v>86</v>
      </c>
      <c r="AV156" s="13" t="s">
        <v>86</v>
      </c>
      <c r="AW156" s="13" t="s">
        <v>37</v>
      </c>
      <c r="AX156" s="13" t="s">
        <v>76</v>
      </c>
      <c r="AY156" s="240" t="s">
        <v>119</v>
      </c>
    </row>
    <row r="157" spans="1:51" s="13" customFormat="1" ht="12">
      <c r="A157" s="13"/>
      <c r="B157" s="230"/>
      <c r="C157" s="231"/>
      <c r="D157" s="218" t="s">
        <v>244</v>
      </c>
      <c r="E157" s="232" t="s">
        <v>19</v>
      </c>
      <c r="F157" s="233" t="s">
        <v>336</v>
      </c>
      <c r="G157" s="231"/>
      <c r="H157" s="234">
        <v>7.13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244</v>
      </c>
      <c r="AU157" s="240" t="s">
        <v>86</v>
      </c>
      <c r="AV157" s="13" t="s">
        <v>86</v>
      </c>
      <c r="AW157" s="13" t="s">
        <v>37</v>
      </c>
      <c r="AX157" s="13" t="s">
        <v>76</v>
      </c>
      <c r="AY157" s="240" t="s">
        <v>119</v>
      </c>
    </row>
    <row r="158" spans="1:51" s="13" customFormat="1" ht="12">
      <c r="A158" s="13"/>
      <c r="B158" s="230"/>
      <c r="C158" s="231"/>
      <c r="D158" s="218" t="s">
        <v>244</v>
      </c>
      <c r="E158" s="232" t="s">
        <v>19</v>
      </c>
      <c r="F158" s="233" t="s">
        <v>337</v>
      </c>
      <c r="G158" s="231"/>
      <c r="H158" s="234">
        <v>10.494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244</v>
      </c>
      <c r="AU158" s="240" t="s">
        <v>86</v>
      </c>
      <c r="AV158" s="13" t="s">
        <v>86</v>
      </c>
      <c r="AW158" s="13" t="s">
        <v>37</v>
      </c>
      <c r="AX158" s="13" t="s">
        <v>76</v>
      </c>
      <c r="AY158" s="240" t="s">
        <v>119</v>
      </c>
    </row>
    <row r="159" spans="1:51" s="13" customFormat="1" ht="12">
      <c r="A159" s="13"/>
      <c r="B159" s="230"/>
      <c r="C159" s="231"/>
      <c r="D159" s="218" t="s">
        <v>244</v>
      </c>
      <c r="E159" s="232" t="s">
        <v>19</v>
      </c>
      <c r="F159" s="233" t="s">
        <v>338</v>
      </c>
      <c r="G159" s="231"/>
      <c r="H159" s="234">
        <v>10.494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244</v>
      </c>
      <c r="AU159" s="240" t="s">
        <v>86</v>
      </c>
      <c r="AV159" s="13" t="s">
        <v>86</v>
      </c>
      <c r="AW159" s="13" t="s">
        <v>37</v>
      </c>
      <c r="AX159" s="13" t="s">
        <v>76</v>
      </c>
      <c r="AY159" s="240" t="s">
        <v>119</v>
      </c>
    </row>
    <row r="160" spans="1:51" s="14" customFormat="1" ht="12">
      <c r="A160" s="14"/>
      <c r="B160" s="241"/>
      <c r="C160" s="242"/>
      <c r="D160" s="218" t="s">
        <v>244</v>
      </c>
      <c r="E160" s="243" t="s">
        <v>19</v>
      </c>
      <c r="F160" s="244" t="s">
        <v>270</v>
      </c>
      <c r="G160" s="242"/>
      <c r="H160" s="245">
        <v>35.248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244</v>
      </c>
      <c r="AU160" s="251" t="s">
        <v>86</v>
      </c>
      <c r="AV160" s="14" t="s">
        <v>140</v>
      </c>
      <c r="AW160" s="14" t="s">
        <v>37</v>
      </c>
      <c r="AX160" s="14" t="s">
        <v>84</v>
      </c>
      <c r="AY160" s="251" t="s">
        <v>119</v>
      </c>
    </row>
    <row r="161" spans="1:65" s="2" customFormat="1" ht="24.15" customHeight="1">
      <c r="A161" s="39"/>
      <c r="B161" s="40"/>
      <c r="C161" s="205" t="s">
        <v>343</v>
      </c>
      <c r="D161" s="205" t="s">
        <v>122</v>
      </c>
      <c r="E161" s="206" t="s">
        <v>344</v>
      </c>
      <c r="F161" s="207" t="s">
        <v>345</v>
      </c>
      <c r="G161" s="208" t="s">
        <v>248</v>
      </c>
      <c r="H161" s="209">
        <v>10.26</v>
      </c>
      <c r="I161" s="210"/>
      <c r="J161" s="211">
        <f>ROUND(I161*H161,2)</f>
        <v>0</v>
      </c>
      <c r="K161" s="207" t="s">
        <v>242</v>
      </c>
      <c r="L161" s="45"/>
      <c r="M161" s="212" t="s">
        <v>19</v>
      </c>
      <c r="N161" s="213" t="s">
        <v>47</v>
      </c>
      <c r="O161" s="85"/>
      <c r="P161" s="214">
        <f>O161*H161</f>
        <v>0</v>
      </c>
      <c r="Q161" s="214">
        <v>0.01943</v>
      </c>
      <c r="R161" s="214">
        <f>Q161*H161</f>
        <v>0.1993518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140</v>
      </c>
      <c r="AT161" s="216" t="s">
        <v>122</v>
      </c>
      <c r="AU161" s="216" t="s">
        <v>86</v>
      </c>
      <c r="AY161" s="18" t="s">
        <v>119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84</v>
      </c>
      <c r="BK161" s="217">
        <f>ROUND(I161*H161,2)</f>
        <v>0</v>
      </c>
      <c r="BL161" s="18" t="s">
        <v>140</v>
      </c>
      <c r="BM161" s="216" t="s">
        <v>346</v>
      </c>
    </row>
    <row r="162" spans="1:51" s="13" customFormat="1" ht="12">
      <c r="A162" s="13"/>
      <c r="B162" s="230"/>
      <c r="C162" s="231"/>
      <c r="D162" s="218" t="s">
        <v>244</v>
      </c>
      <c r="E162" s="232" t="s">
        <v>19</v>
      </c>
      <c r="F162" s="233" t="s">
        <v>347</v>
      </c>
      <c r="G162" s="231"/>
      <c r="H162" s="234">
        <v>5.13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244</v>
      </c>
      <c r="AU162" s="240" t="s">
        <v>86</v>
      </c>
      <c r="AV162" s="13" t="s">
        <v>86</v>
      </c>
      <c r="AW162" s="13" t="s">
        <v>37</v>
      </c>
      <c r="AX162" s="13" t="s">
        <v>76</v>
      </c>
      <c r="AY162" s="240" t="s">
        <v>119</v>
      </c>
    </row>
    <row r="163" spans="1:51" s="13" customFormat="1" ht="12">
      <c r="A163" s="13"/>
      <c r="B163" s="230"/>
      <c r="C163" s="231"/>
      <c r="D163" s="218" t="s">
        <v>244</v>
      </c>
      <c r="E163" s="232" t="s">
        <v>19</v>
      </c>
      <c r="F163" s="233" t="s">
        <v>348</v>
      </c>
      <c r="G163" s="231"/>
      <c r="H163" s="234">
        <v>5.13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244</v>
      </c>
      <c r="AU163" s="240" t="s">
        <v>86</v>
      </c>
      <c r="AV163" s="13" t="s">
        <v>86</v>
      </c>
      <c r="AW163" s="13" t="s">
        <v>37</v>
      </c>
      <c r="AX163" s="13" t="s">
        <v>76</v>
      </c>
      <c r="AY163" s="240" t="s">
        <v>119</v>
      </c>
    </row>
    <row r="164" spans="1:51" s="14" customFormat="1" ht="12">
      <c r="A164" s="14"/>
      <c r="B164" s="241"/>
      <c r="C164" s="242"/>
      <c r="D164" s="218" t="s">
        <v>244</v>
      </c>
      <c r="E164" s="243" t="s">
        <v>19</v>
      </c>
      <c r="F164" s="244" t="s">
        <v>270</v>
      </c>
      <c r="G164" s="242"/>
      <c r="H164" s="245">
        <v>10.26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244</v>
      </c>
      <c r="AU164" s="251" t="s">
        <v>86</v>
      </c>
      <c r="AV164" s="14" t="s">
        <v>140</v>
      </c>
      <c r="AW164" s="14" t="s">
        <v>37</v>
      </c>
      <c r="AX164" s="14" t="s">
        <v>84</v>
      </c>
      <c r="AY164" s="251" t="s">
        <v>119</v>
      </c>
    </row>
    <row r="165" spans="1:65" s="2" customFormat="1" ht="24.15" customHeight="1">
      <c r="A165" s="39"/>
      <c r="B165" s="40"/>
      <c r="C165" s="205" t="s">
        <v>349</v>
      </c>
      <c r="D165" s="205" t="s">
        <v>122</v>
      </c>
      <c r="E165" s="206" t="s">
        <v>350</v>
      </c>
      <c r="F165" s="207" t="s">
        <v>351</v>
      </c>
      <c r="G165" s="208" t="s">
        <v>248</v>
      </c>
      <c r="H165" s="209">
        <v>24.988</v>
      </c>
      <c r="I165" s="210"/>
      <c r="J165" s="211">
        <f>ROUND(I165*H165,2)</f>
        <v>0</v>
      </c>
      <c r="K165" s="207" t="s">
        <v>242</v>
      </c>
      <c r="L165" s="45"/>
      <c r="M165" s="212" t="s">
        <v>19</v>
      </c>
      <c r="N165" s="213" t="s">
        <v>47</v>
      </c>
      <c r="O165" s="85"/>
      <c r="P165" s="214">
        <f>O165*H165</f>
        <v>0</v>
      </c>
      <c r="Q165" s="214">
        <v>0.01995</v>
      </c>
      <c r="R165" s="214">
        <f>Q165*H165</f>
        <v>0.49851059999999997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140</v>
      </c>
      <c r="AT165" s="216" t="s">
        <v>122</v>
      </c>
      <c r="AU165" s="216" t="s">
        <v>86</v>
      </c>
      <c r="AY165" s="18" t="s">
        <v>119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84</v>
      </c>
      <c r="BK165" s="217">
        <f>ROUND(I165*H165,2)</f>
        <v>0</v>
      </c>
      <c r="BL165" s="18" t="s">
        <v>140</v>
      </c>
      <c r="BM165" s="216" t="s">
        <v>352</v>
      </c>
    </row>
    <row r="166" spans="1:51" s="13" customFormat="1" ht="12">
      <c r="A166" s="13"/>
      <c r="B166" s="230"/>
      <c r="C166" s="231"/>
      <c r="D166" s="218" t="s">
        <v>244</v>
      </c>
      <c r="E166" s="232" t="s">
        <v>19</v>
      </c>
      <c r="F166" s="233" t="s">
        <v>353</v>
      </c>
      <c r="G166" s="231"/>
      <c r="H166" s="234">
        <v>2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244</v>
      </c>
      <c r="AU166" s="240" t="s">
        <v>86</v>
      </c>
      <c r="AV166" s="13" t="s">
        <v>86</v>
      </c>
      <c r="AW166" s="13" t="s">
        <v>37</v>
      </c>
      <c r="AX166" s="13" t="s">
        <v>76</v>
      </c>
      <c r="AY166" s="240" t="s">
        <v>119</v>
      </c>
    </row>
    <row r="167" spans="1:51" s="13" customFormat="1" ht="12">
      <c r="A167" s="13"/>
      <c r="B167" s="230"/>
      <c r="C167" s="231"/>
      <c r="D167" s="218" t="s">
        <v>244</v>
      </c>
      <c r="E167" s="232" t="s">
        <v>19</v>
      </c>
      <c r="F167" s="233" t="s">
        <v>354</v>
      </c>
      <c r="G167" s="231"/>
      <c r="H167" s="234">
        <v>2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244</v>
      </c>
      <c r="AU167" s="240" t="s">
        <v>86</v>
      </c>
      <c r="AV167" s="13" t="s">
        <v>86</v>
      </c>
      <c r="AW167" s="13" t="s">
        <v>37</v>
      </c>
      <c r="AX167" s="13" t="s">
        <v>76</v>
      </c>
      <c r="AY167" s="240" t="s">
        <v>119</v>
      </c>
    </row>
    <row r="168" spans="1:51" s="13" customFormat="1" ht="12">
      <c r="A168" s="13"/>
      <c r="B168" s="230"/>
      <c r="C168" s="231"/>
      <c r="D168" s="218" t="s">
        <v>244</v>
      </c>
      <c r="E168" s="232" t="s">
        <v>19</v>
      </c>
      <c r="F168" s="233" t="s">
        <v>337</v>
      </c>
      <c r="G168" s="231"/>
      <c r="H168" s="234">
        <v>10.494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244</v>
      </c>
      <c r="AU168" s="240" t="s">
        <v>86</v>
      </c>
      <c r="AV168" s="13" t="s">
        <v>86</v>
      </c>
      <c r="AW168" s="13" t="s">
        <v>37</v>
      </c>
      <c r="AX168" s="13" t="s">
        <v>76</v>
      </c>
      <c r="AY168" s="240" t="s">
        <v>119</v>
      </c>
    </row>
    <row r="169" spans="1:51" s="13" customFormat="1" ht="12">
      <c r="A169" s="13"/>
      <c r="B169" s="230"/>
      <c r="C169" s="231"/>
      <c r="D169" s="218" t="s">
        <v>244</v>
      </c>
      <c r="E169" s="232" t="s">
        <v>19</v>
      </c>
      <c r="F169" s="233" t="s">
        <v>338</v>
      </c>
      <c r="G169" s="231"/>
      <c r="H169" s="234">
        <v>10.494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244</v>
      </c>
      <c r="AU169" s="240" t="s">
        <v>86</v>
      </c>
      <c r="AV169" s="13" t="s">
        <v>86</v>
      </c>
      <c r="AW169" s="13" t="s">
        <v>37</v>
      </c>
      <c r="AX169" s="13" t="s">
        <v>76</v>
      </c>
      <c r="AY169" s="240" t="s">
        <v>119</v>
      </c>
    </row>
    <row r="170" spans="1:51" s="14" customFormat="1" ht="12">
      <c r="A170" s="14"/>
      <c r="B170" s="241"/>
      <c r="C170" s="242"/>
      <c r="D170" s="218" t="s">
        <v>244</v>
      </c>
      <c r="E170" s="243" t="s">
        <v>19</v>
      </c>
      <c r="F170" s="244" t="s">
        <v>270</v>
      </c>
      <c r="G170" s="242"/>
      <c r="H170" s="245">
        <v>24.988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244</v>
      </c>
      <c r="AU170" s="251" t="s">
        <v>86</v>
      </c>
      <c r="AV170" s="14" t="s">
        <v>140</v>
      </c>
      <c r="AW170" s="14" t="s">
        <v>37</v>
      </c>
      <c r="AX170" s="14" t="s">
        <v>84</v>
      </c>
      <c r="AY170" s="251" t="s">
        <v>119</v>
      </c>
    </row>
    <row r="171" spans="1:65" s="2" customFormat="1" ht="37.8" customHeight="1">
      <c r="A171" s="39"/>
      <c r="B171" s="40"/>
      <c r="C171" s="205" t="s">
        <v>355</v>
      </c>
      <c r="D171" s="205" t="s">
        <v>122</v>
      </c>
      <c r="E171" s="206" t="s">
        <v>356</v>
      </c>
      <c r="F171" s="207" t="s">
        <v>357</v>
      </c>
      <c r="G171" s="208" t="s">
        <v>248</v>
      </c>
      <c r="H171" s="209">
        <v>35.248</v>
      </c>
      <c r="I171" s="210"/>
      <c r="J171" s="211">
        <f>ROUND(I171*H171,2)</f>
        <v>0</v>
      </c>
      <c r="K171" s="207" t="s">
        <v>242</v>
      </c>
      <c r="L171" s="45"/>
      <c r="M171" s="212" t="s">
        <v>19</v>
      </c>
      <c r="N171" s="213" t="s">
        <v>47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140</v>
      </c>
      <c r="AT171" s="216" t="s">
        <v>122</v>
      </c>
      <c r="AU171" s="216" t="s">
        <v>86</v>
      </c>
      <c r="AY171" s="18" t="s">
        <v>119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84</v>
      </c>
      <c r="BK171" s="217">
        <f>ROUND(I171*H171,2)</f>
        <v>0</v>
      </c>
      <c r="BL171" s="18" t="s">
        <v>140</v>
      </c>
      <c r="BM171" s="216" t="s">
        <v>358</v>
      </c>
    </row>
    <row r="172" spans="1:51" s="13" customFormat="1" ht="12">
      <c r="A172" s="13"/>
      <c r="B172" s="230"/>
      <c r="C172" s="231"/>
      <c r="D172" s="218" t="s">
        <v>244</v>
      </c>
      <c r="E172" s="232" t="s">
        <v>19</v>
      </c>
      <c r="F172" s="233" t="s">
        <v>335</v>
      </c>
      <c r="G172" s="231"/>
      <c r="H172" s="234">
        <v>7.13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244</v>
      </c>
      <c r="AU172" s="240" t="s">
        <v>86</v>
      </c>
      <c r="AV172" s="13" t="s">
        <v>86</v>
      </c>
      <c r="AW172" s="13" t="s">
        <v>37</v>
      </c>
      <c r="AX172" s="13" t="s">
        <v>76</v>
      </c>
      <c r="AY172" s="240" t="s">
        <v>119</v>
      </c>
    </row>
    <row r="173" spans="1:51" s="13" customFormat="1" ht="12">
      <c r="A173" s="13"/>
      <c r="B173" s="230"/>
      <c r="C173" s="231"/>
      <c r="D173" s="218" t="s">
        <v>244</v>
      </c>
      <c r="E173" s="232" t="s">
        <v>19</v>
      </c>
      <c r="F173" s="233" t="s">
        <v>336</v>
      </c>
      <c r="G173" s="231"/>
      <c r="H173" s="234">
        <v>7.13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244</v>
      </c>
      <c r="AU173" s="240" t="s">
        <v>86</v>
      </c>
      <c r="AV173" s="13" t="s">
        <v>86</v>
      </c>
      <c r="AW173" s="13" t="s">
        <v>37</v>
      </c>
      <c r="AX173" s="13" t="s">
        <v>76</v>
      </c>
      <c r="AY173" s="240" t="s">
        <v>119</v>
      </c>
    </row>
    <row r="174" spans="1:51" s="13" customFormat="1" ht="12">
      <c r="A174" s="13"/>
      <c r="B174" s="230"/>
      <c r="C174" s="231"/>
      <c r="D174" s="218" t="s">
        <v>244</v>
      </c>
      <c r="E174" s="232" t="s">
        <v>19</v>
      </c>
      <c r="F174" s="233" t="s">
        <v>337</v>
      </c>
      <c r="G174" s="231"/>
      <c r="H174" s="234">
        <v>10.494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244</v>
      </c>
      <c r="AU174" s="240" t="s">
        <v>86</v>
      </c>
      <c r="AV174" s="13" t="s">
        <v>86</v>
      </c>
      <c r="AW174" s="13" t="s">
        <v>37</v>
      </c>
      <c r="AX174" s="13" t="s">
        <v>76</v>
      </c>
      <c r="AY174" s="240" t="s">
        <v>119</v>
      </c>
    </row>
    <row r="175" spans="1:51" s="13" customFormat="1" ht="12">
      <c r="A175" s="13"/>
      <c r="B175" s="230"/>
      <c r="C175" s="231"/>
      <c r="D175" s="218" t="s">
        <v>244</v>
      </c>
      <c r="E175" s="232" t="s">
        <v>19</v>
      </c>
      <c r="F175" s="233" t="s">
        <v>338</v>
      </c>
      <c r="G175" s="231"/>
      <c r="H175" s="234">
        <v>10.494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244</v>
      </c>
      <c r="AU175" s="240" t="s">
        <v>86</v>
      </c>
      <c r="AV175" s="13" t="s">
        <v>86</v>
      </c>
      <c r="AW175" s="13" t="s">
        <v>37</v>
      </c>
      <c r="AX175" s="13" t="s">
        <v>76</v>
      </c>
      <c r="AY175" s="240" t="s">
        <v>119</v>
      </c>
    </row>
    <row r="176" spans="1:51" s="14" customFormat="1" ht="12">
      <c r="A176" s="14"/>
      <c r="B176" s="241"/>
      <c r="C176" s="242"/>
      <c r="D176" s="218" t="s">
        <v>244</v>
      </c>
      <c r="E176" s="243" t="s">
        <v>19</v>
      </c>
      <c r="F176" s="244" t="s">
        <v>270</v>
      </c>
      <c r="G176" s="242"/>
      <c r="H176" s="245">
        <v>35.248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244</v>
      </c>
      <c r="AU176" s="251" t="s">
        <v>86</v>
      </c>
      <c r="AV176" s="14" t="s">
        <v>140</v>
      </c>
      <c r="AW176" s="14" t="s">
        <v>37</v>
      </c>
      <c r="AX176" s="14" t="s">
        <v>84</v>
      </c>
      <c r="AY176" s="251" t="s">
        <v>119</v>
      </c>
    </row>
    <row r="177" spans="1:65" s="2" customFormat="1" ht="24.15" customHeight="1">
      <c r="A177" s="39"/>
      <c r="B177" s="40"/>
      <c r="C177" s="205" t="s">
        <v>359</v>
      </c>
      <c r="D177" s="205" t="s">
        <v>122</v>
      </c>
      <c r="E177" s="206" t="s">
        <v>360</v>
      </c>
      <c r="F177" s="207" t="s">
        <v>361</v>
      </c>
      <c r="G177" s="208" t="s">
        <v>248</v>
      </c>
      <c r="H177" s="209">
        <v>10.26</v>
      </c>
      <c r="I177" s="210"/>
      <c r="J177" s="211">
        <f>ROUND(I177*H177,2)</f>
        <v>0</v>
      </c>
      <c r="K177" s="207" t="s">
        <v>242</v>
      </c>
      <c r="L177" s="45"/>
      <c r="M177" s="212" t="s">
        <v>19</v>
      </c>
      <c r="N177" s="213" t="s">
        <v>47</v>
      </c>
      <c r="O177" s="85"/>
      <c r="P177" s="214">
        <f>O177*H177</f>
        <v>0</v>
      </c>
      <c r="Q177" s="214">
        <v>0.00356</v>
      </c>
      <c r="R177" s="214">
        <f>Q177*H177</f>
        <v>0.0365256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140</v>
      </c>
      <c r="AT177" s="216" t="s">
        <v>122</v>
      </c>
      <c r="AU177" s="216" t="s">
        <v>86</v>
      </c>
      <c r="AY177" s="18" t="s">
        <v>119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84</v>
      </c>
      <c r="BK177" s="217">
        <f>ROUND(I177*H177,2)</f>
        <v>0</v>
      </c>
      <c r="BL177" s="18" t="s">
        <v>140</v>
      </c>
      <c r="BM177" s="216" t="s">
        <v>362</v>
      </c>
    </row>
    <row r="178" spans="1:51" s="13" customFormat="1" ht="12">
      <c r="A178" s="13"/>
      <c r="B178" s="230"/>
      <c r="C178" s="231"/>
      <c r="D178" s="218" t="s">
        <v>244</v>
      </c>
      <c r="E178" s="232" t="s">
        <v>19</v>
      </c>
      <c r="F178" s="233" t="s">
        <v>347</v>
      </c>
      <c r="G178" s="231"/>
      <c r="H178" s="234">
        <v>5.13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244</v>
      </c>
      <c r="AU178" s="240" t="s">
        <v>86</v>
      </c>
      <c r="AV178" s="13" t="s">
        <v>86</v>
      </c>
      <c r="AW178" s="13" t="s">
        <v>37</v>
      </c>
      <c r="AX178" s="13" t="s">
        <v>76</v>
      </c>
      <c r="AY178" s="240" t="s">
        <v>119</v>
      </c>
    </row>
    <row r="179" spans="1:51" s="13" customFormat="1" ht="12">
      <c r="A179" s="13"/>
      <c r="B179" s="230"/>
      <c r="C179" s="231"/>
      <c r="D179" s="218" t="s">
        <v>244</v>
      </c>
      <c r="E179" s="232" t="s">
        <v>19</v>
      </c>
      <c r="F179" s="233" t="s">
        <v>348</v>
      </c>
      <c r="G179" s="231"/>
      <c r="H179" s="234">
        <v>5.13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244</v>
      </c>
      <c r="AU179" s="240" t="s">
        <v>86</v>
      </c>
      <c r="AV179" s="13" t="s">
        <v>86</v>
      </c>
      <c r="AW179" s="13" t="s">
        <v>37</v>
      </c>
      <c r="AX179" s="13" t="s">
        <v>76</v>
      </c>
      <c r="AY179" s="240" t="s">
        <v>119</v>
      </c>
    </row>
    <row r="180" spans="1:51" s="14" customFormat="1" ht="12">
      <c r="A180" s="14"/>
      <c r="B180" s="241"/>
      <c r="C180" s="242"/>
      <c r="D180" s="218" t="s">
        <v>244</v>
      </c>
      <c r="E180" s="243" t="s">
        <v>19</v>
      </c>
      <c r="F180" s="244" t="s">
        <v>270</v>
      </c>
      <c r="G180" s="242"/>
      <c r="H180" s="245">
        <v>10.26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244</v>
      </c>
      <c r="AU180" s="251" t="s">
        <v>86</v>
      </c>
      <c r="AV180" s="14" t="s">
        <v>140</v>
      </c>
      <c r="AW180" s="14" t="s">
        <v>37</v>
      </c>
      <c r="AX180" s="14" t="s">
        <v>84</v>
      </c>
      <c r="AY180" s="251" t="s">
        <v>119</v>
      </c>
    </row>
    <row r="181" spans="1:65" s="2" customFormat="1" ht="24.15" customHeight="1">
      <c r="A181" s="39"/>
      <c r="B181" s="40"/>
      <c r="C181" s="205" t="s">
        <v>363</v>
      </c>
      <c r="D181" s="205" t="s">
        <v>122</v>
      </c>
      <c r="E181" s="206" t="s">
        <v>364</v>
      </c>
      <c r="F181" s="207" t="s">
        <v>365</v>
      </c>
      <c r="G181" s="208" t="s">
        <v>248</v>
      </c>
      <c r="H181" s="209">
        <v>24.988</v>
      </c>
      <c r="I181" s="210"/>
      <c r="J181" s="211">
        <f>ROUND(I181*H181,2)</f>
        <v>0</v>
      </c>
      <c r="K181" s="207" t="s">
        <v>242</v>
      </c>
      <c r="L181" s="45"/>
      <c r="M181" s="212" t="s">
        <v>19</v>
      </c>
      <c r="N181" s="213" t="s">
        <v>47</v>
      </c>
      <c r="O181" s="85"/>
      <c r="P181" s="214">
        <f>O181*H181</f>
        <v>0</v>
      </c>
      <c r="Q181" s="214">
        <v>0.00356</v>
      </c>
      <c r="R181" s="214">
        <f>Q181*H181</f>
        <v>0.08895728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140</v>
      </c>
      <c r="AT181" s="216" t="s">
        <v>122</v>
      </c>
      <c r="AU181" s="216" t="s">
        <v>86</v>
      </c>
      <c r="AY181" s="18" t="s">
        <v>119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140</v>
      </c>
      <c r="BM181" s="216" t="s">
        <v>366</v>
      </c>
    </row>
    <row r="182" spans="1:51" s="13" customFormat="1" ht="12">
      <c r="A182" s="13"/>
      <c r="B182" s="230"/>
      <c r="C182" s="231"/>
      <c r="D182" s="218" t="s">
        <v>244</v>
      </c>
      <c r="E182" s="232" t="s">
        <v>19</v>
      </c>
      <c r="F182" s="233" t="s">
        <v>353</v>
      </c>
      <c r="G182" s="231"/>
      <c r="H182" s="234">
        <v>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244</v>
      </c>
      <c r="AU182" s="240" t="s">
        <v>86</v>
      </c>
      <c r="AV182" s="13" t="s">
        <v>86</v>
      </c>
      <c r="AW182" s="13" t="s">
        <v>37</v>
      </c>
      <c r="AX182" s="13" t="s">
        <v>76</v>
      </c>
      <c r="AY182" s="240" t="s">
        <v>119</v>
      </c>
    </row>
    <row r="183" spans="1:51" s="13" customFormat="1" ht="12">
      <c r="A183" s="13"/>
      <c r="B183" s="230"/>
      <c r="C183" s="231"/>
      <c r="D183" s="218" t="s">
        <v>244</v>
      </c>
      <c r="E183" s="232" t="s">
        <v>19</v>
      </c>
      <c r="F183" s="233" t="s">
        <v>354</v>
      </c>
      <c r="G183" s="231"/>
      <c r="H183" s="234">
        <v>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244</v>
      </c>
      <c r="AU183" s="240" t="s">
        <v>86</v>
      </c>
      <c r="AV183" s="13" t="s">
        <v>86</v>
      </c>
      <c r="AW183" s="13" t="s">
        <v>37</v>
      </c>
      <c r="AX183" s="13" t="s">
        <v>76</v>
      </c>
      <c r="AY183" s="240" t="s">
        <v>119</v>
      </c>
    </row>
    <row r="184" spans="1:51" s="13" customFormat="1" ht="12">
      <c r="A184" s="13"/>
      <c r="B184" s="230"/>
      <c r="C184" s="231"/>
      <c r="D184" s="218" t="s">
        <v>244</v>
      </c>
      <c r="E184" s="232" t="s">
        <v>19</v>
      </c>
      <c r="F184" s="233" t="s">
        <v>337</v>
      </c>
      <c r="G184" s="231"/>
      <c r="H184" s="234">
        <v>10.494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244</v>
      </c>
      <c r="AU184" s="240" t="s">
        <v>86</v>
      </c>
      <c r="AV184" s="13" t="s">
        <v>86</v>
      </c>
      <c r="AW184" s="13" t="s">
        <v>37</v>
      </c>
      <c r="AX184" s="13" t="s">
        <v>76</v>
      </c>
      <c r="AY184" s="240" t="s">
        <v>119</v>
      </c>
    </row>
    <row r="185" spans="1:51" s="13" customFormat="1" ht="12">
      <c r="A185" s="13"/>
      <c r="B185" s="230"/>
      <c r="C185" s="231"/>
      <c r="D185" s="218" t="s">
        <v>244</v>
      </c>
      <c r="E185" s="232" t="s">
        <v>19</v>
      </c>
      <c r="F185" s="233" t="s">
        <v>338</v>
      </c>
      <c r="G185" s="231"/>
      <c r="H185" s="234">
        <v>10.494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244</v>
      </c>
      <c r="AU185" s="240" t="s">
        <v>86</v>
      </c>
      <c r="AV185" s="13" t="s">
        <v>86</v>
      </c>
      <c r="AW185" s="13" t="s">
        <v>37</v>
      </c>
      <c r="AX185" s="13" t="s">
        <v>76</v>
      </c>
      <c r="AY185" s="240" t="s">
        <v>119</v>
      </c>
    </row>
    <row r="186" spans="1:51" s="14" customFormat="1" ht="12">
      <c r="A186" s="14"/>
      <c r="B186" s="241"/>
      <c r="C186" s="242"/>
      <c r="D186" s="218" t="s">
        <v>244</v>
      </c>
      <c r="E186" s="243" t="s">
        <v>19</v>
      </c>
      <c r="F186" s="244" t="s">
        <v>270</v>
      </c>
      <c r="G186" s="242"/>
      <c r="H186" s="245">
        <v>24.988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244</v>
      </c>
      <c r="AU186" s="251" t="s">
        <v>86</v>
      </c>
      <c r="AV186" s="14" t="s">
        <v>140</v>
      </c>
      <c r="AW186" s="14" t="s">
        <v>37</v>
      </c>
      <c r="AX186" s="14" t="s">
        <v>84</v>
      </c>
      <c r="AY186" s="251" t="s">
        <v>119</v>
      </c>
    </row>
    <row r="187" spans="1:65" s="2" customFormat="1" ht="24.15" customHeight="1">
      <c r="A187" s="39"/>
      <c r="B187" s="40"/>
      <c r="C187" s="205" t="s">
        <v>367</v>
      </c>
      <c r="D187" s="205" t="s">
        <v>122</v>
      </c>
      <c r="E187" s="206" t="s">
        <v>368</v>
      </c>
      <c r="F187" s="207" t="s">
        <v>369</v>
      </c>
      <c r="G187" s="208" t="s">
        <v>248</v>
      </c>
      <c r="H187" s="209">
        <v>35.248</v>
      </c>
      <c r="I187" s="210"/>
      <c r="J187" s="211">
        <f>ROUND(I187*H187,2)</f>
        <v>0</v>
      </c>
      <c r="K187" s="207" t="s">
        <v>242</v>
      </c>
      <c r="L187" s="45"/>
      <c r="M187" s="212" t="s">
        <v>19</v>
      </c>
      <c r="N187" s="213" t="s">
        <v>47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140</v>
      </c>
      <c r="AT187" s="216" t="s">
        <v>122</v>
      </c>
      <c r="AU187" s="216" t="s">
        <v>86</v>
      </c>
      <c r="AY187" s="18" t="s">
        <v>119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84</v>
      </c>
      <c r="BK187" s="217">
        <f>ROUND(I187*H187,2)</f>
        <v>0</v>
      </c>
      <c r="BL187" s="18" t="s">
        <v>140</v>
      </c>
      <c r="BM187" s="216" t="s">
        <v>370</v>
      </c>
    </row>
    <row r="188" spans="1:51" s="13" customFormat="1" ht="12">
      <c r="A188" s="13"/>
      <c r="B188" s="230"/>
      <c r="C188" s="231"/>
      <c r="D188" s="218" t="s">
        <v>244</v>
      </c>
      <c r="E188" s="232" t="s">
        <v>19</v>
      </c>
      <c r="F188" s="233" t="s">
        <v>335</v>
      </c>
      <c r="G188" s="231"/>
      <c r="H188" s="234">
        <v>7.13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244</v>
      </c>
      <c r="AU188" s="240" t="s">
        <v>86</v>
      </c>
      <c r="AV188" s="13" t="s">
        <v>86</v>
      </c>
      <c r="AW188" s="13" t="s">
        <v>37</v>
      </c>
      <c r="AX188" s="13" t="s">
        <v>76</v>
      </c>
      <c r="AY188" s="240" t="s">
        <v>119</v>
      </c>
    </row>
    <row r="189" spans="1:51" s="13" customFormat="1" ht="12">
      <c r="A189" s="13"/>
      <c r="B189" s="230"/>
      <c r="C189" s="231"/>
      <c r="D189" s="218" t="s">
        <v>244</v>
      </c>
      <c r="E189" s="232" t="s">
        <v>19</v>
      </c>
      <c r="F189" s="233" t="s">
        <v>336</v>
      </c>
      <c r="G189" s="231"/>
      <c r="H189" s="234">
        <v>7.13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244</v>
      </c>
      <c r="AU189" s="240" t="s">
        <v>86</v>
      </c>
      <c r="AV189" s="13" t="s">
        <v>86</v>
      </c>
      <c r="AW189" s="13" t="s">
        <v>37</v>
      </c>
      <c r="AX189" s="13" t="s">
        <v>76</v>
      </c>
      <c r="AY189" s="240" t="s">
        <v>119</v>
      </c>
    </row>
    <row r="190" spans="1:51" s="13" customFormat="1" ht="12">
      <c r="A190" s="13"/>
      <c r="B190" s="230"/>
      <c r="C190" s="231"/>
      <c r="D190" s="218" t="s">
        <v>244</v>
      </c>
      <c r="E190" s="232" t="s">
        <v>19</v>
      </c>
      <c r="F190" s="233" t="s">
        <v>337</v>
      </c>
      <c r="G190" s="231"/>
      <c r="H190" s="234">
        <v>10.494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244</v>
      </c>
      <c r="AU190" s="240" t="s">
        <v>86</v>
      </c>
      <c r="AV190" s="13" t="s">
        <v>86</v>
      </c>
      <c r="AW190" s="13" t="s">
        <v>37</v>
      </c>
      <c r="AX190" s="13" t="s">
        <v>76</v>
      </c>
      <c r="AY190" s="240" t="s">
        <v>119</v>
      </c>
    </row>
    <row r="191" spans="1:51" s="13" customFormat="1" ht="12">
      <c r="A191" s="13"/>
      <c r="B191" s="230"/>
      <c r="C191" s="231"/>
      <c r="D191" s="218" t="s">
        <v>244</v>
      </c>
      <c r="E191" s="232" t="s">
        <v>19</v>
      </c>
      <c r="F191" s="233" t="s">
        <v>338</v>
      </c>
      <c r="G191" s="231"/>
      <c r="H191" s="234">
        <v>10.494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244</v>
      </c>
      <c r="AU191" s="240" t="s">
        <v>86</v>
      </c>
      <c r="AV191" s="13" t="s">
        <v>86</v>
      </c>
      <c r="AW191" s="13" t="s">
        <v>37</v>
      </c>
      <c r="AX191" s="13" t="s">
        <v>76</v>
      </c>
      <c r="AY191" s="240" t="s">
        <v>119</v>
      </c>
    </row>
    <row r="192" spans="1:51" s="14" customFormat="1" ht="12">
      <c r="A192" s="14"/>
      <c r="B192" s="241"/>
      <c r="C192" s="242"/>
      <c r="D192" s="218" t="s">
        <v>244</v>
      </c>
      <c r="E192" s="243" t="s">
        <v>19</v>
      </c>
      <c r="F192" s="244" t="s">
        <v>270</v>
      </c>
      <c r="G192" s="242"/>
      <c r="H192" s="245">
        <v>35.248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244</v>
      </c>
      <c r="AU192" s="251" t="s">
        <v>86</v>
      </c>
      <c r="AV192" s="14" t="s">
        <v>140</v>
      </c>
      <c r="AW192" s="14" t="s">
        <v>37</v>
      </c>
      <c r="AX192" s="14" t="s">
        <v>84</v>
      </c>
      <c r="AY192" s="251" t="s">
        <v>119</v>
      </c>
    </row>
    <row r="193" spans="1:65" s="2" customFormat="1" ht="24.15" customHeight="1">
      <c r="A193" s="39"/>
      <c r="B193" s="40"/>
      <c r="C193" s="205" t="s">
        <v>371</v>
      </c>
      <c r="D193" s="205" t="s">
        <v>122</v>
      </c>
      <c r="E193" s="206" t="s">
        <v>372</v>
      </c>
      <c r="F193" s="207" t="s">
        <v>373</v>
      </c>
      <c r="G193" s="208" t="s">
        <v>248</v>
      </c>
      <c r="H193" s="209">
        <v>0.25</v>
      </c>
      <c r="I193" s="210"/>
      <c r="J193" s="211">
        <f>ROUND(I193*H193,2)</f>
        <v>0</v>
      </c>
      <c r="K193" s="207" t="s">
        <v>242</v>
      </c>
      <c r="L193" s="45"/>
      <c r="M193" s="212" t="s">
        <v>19</v>
      </c>
      <c r="N193" s="213" t="s">
        <v>47</v>
      </c>
      <c r="O193" s="85"/>
      <c r="P193" s="214">
        <f>O193*H193</f>
        <v>0</v>
      </c>
      <c r="Q193" s="214">
        <v>0.00158</v>
      </c>
      <c r="R193" s="214">
        <f>Q193*H193</f>
        <v>0.000395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140</v>
      </c>
      <c r="AT193" s="216" t="s">
        <v>122</v>
      </c>
      <c r="AU193" s="216" t="s">
        <v>86</v>
      </c>
      <c r="AY193" s="18" t="s">
        <v>119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84</v>
      </c>
      <c r="BK193" s="217">
        <f>ROUND(I193*H193,2)</f>
        <v>0</v>
      </c>
      <c r="BL193" s="18" t="s">
        <v>140</v>
      </c>
      <c r="BM193" s="216" t="s">
        <v>374</v>
      </c>
    </row>
    <row r="194" spans="1:51" s="13" customFormat="1" ht="12">
      <c r="A194" s="13"/>
      <c r="B194" s="230"/>
      <c r="C194" s="231"/>
      <c r="D194" s="218" t="s">
        <v>244</v>
      </c>
      <c r="E194" s="232" t="s">
        <v>19</v>
      </c>
      <c r="F194" s="233" t="s">
        <v>375</v>
      </c>
      <c r="G194" s="231"/>
      <c r="H194" s="234">
        <v>0.25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244</v>
      </c>
      <c r="AU194" s="240" t="s">
        <v>86</v>
      </c>
      <c r="AV194" s="13" t="s">
        <v>86</v>
      </c>
      <c r="AW194" s="13" t="s">
        <v>37</v>
      </c>
      <c r="AX194" s="13" t="s">
        <v>84</v>
      </c>
      <c r="AY194" s="240" t="s">
        <v>119</v>
      </c>
    </row>
    <row r="195" spans="1:63" s="12" customFormat="1" ht="22.8" customHeight="1">
      <c r="A195" s="12"/>
      <c r="B195" s="189"/>
      <c r="C195" s="190"/>
      <c r="D195" s="191" t="s">
        <v>75</v>
      </c>
      <c r="E195" s="203" t="s">
        <v>376</v>
      </c>
      <c r="F195" s="203" t="s">
        <v>377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SUM(P196:P205)</f>
        <v>0</v>
      </c>
      <c r="Q195" s="197"/>
      <c r="R195" s="198">
        <f>SUM(R196:R205)</f>
        <v>0</v>
      </c>
      <c r="S195" s="197"/>
      <c r="T195" s="199">
        <f>SUM(T196:T205)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0" t="s">
        <v>84</v>
      </c>
      <c r="AT195" s="201" t="s">
        <v>75</v>
      </c>
      <c r="AU195" s="201" t="s">
        <v>84</v>
      </c>
      <c r="AY195" s="200" t="s">
        <v>119</v>
      </c>
      <c r="BK195" s="202">
        <f>SUM(BK196:BK205)</f>
        <v>0</v>
      </c>
    </row>
    <row r="196" spans="1:65" s="2" customFormat="1" ht="37.8" customHeight="1">
      <c r="A196" s="39"/>
      <c r="B196" s="40"/>
      <c r="C196" s="205" t="s">
        <v>378</v>
      </c>
      <c r="D196" s="205" t="s">
        <v>122</v>
      </c>
      <c r="E196" s="206" t="s">
        <v>379</v>
      </c>
      <c r="F196" s="207" t="s">
        <v>380</v>
      </c>
      <c r="G196" s="208" t="s">
        <v>256</v>
      </c>
      <c r="H196" s="209">
        <v>6.503</v>
      </c>
      <c r="I196" s="210"/>
      <c r="J196" s="211">
        <f>ROUND(I196*H196,2)</f>
        <v>0</v>
      </c>
      <c r="K196" s="207" t="s">
        <v>242</v>
      </c>
      <c r="L196" s="45"/>
      <c r="M196" s="212" t="s">
        <v>19</v>
      </c>
      <c r="N196" s="213" t="s">
        <v>47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140</v>
      </c>
      <c r="AT196" s="216" t="s">
        <v>122</v>
      </c>
      <c r="AU196" s="216" t="s">
        <v>86</v>
      </c>
      <c r="AY196" s="18" t="s">
        <v>119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84</v>
      </c>
      <c r="BK196" s="217">
        <f>ROUND(I196*H196,2)</f>
        <v>0</v>
      </c>
      <c r="BL196" s="18" t="s">
        <v>140</v>
      </c>
      <c r="BM196" s="216" t="s">
        <v>381</v>
      </c>
    </row>
    <row r="197" spans="1:65" s="2" customFormat="1" ht="24.15" customHeight="1">
      <c r="A197" s="39"/>
      <c r="B197" s="40"/>
      <c r="C197" s="205" t="s">
        <v>382</v>
      </c>
      <c r="D197" s="205" t="s">
        <v>122</v>
      </c>
      <c r="E197" s="206" t="s">
        <v>383</v>
      </c>
      <c r="F197" s="207" t="s">
        <v>384</v>
      </c>
      <c r="G197" s="208" t="s">
        <v>256</v>
      </c>
      <c r="H197" s="209">
        <v>6.503</v>
      </c>
      <c r="I197" s="210"/>
      <c r="J197" s="211">
        <f>ROUND(I197*H197,2)</f>
        <v>0</v>
      </c>
      <c r="K197" s="207" t="s">
        <v>242</v>
      </c>
      <c r="L197" s="45"/>
      <c r="M197" s="212" t="s">
        <v>19</v>
      </c>
      <c r="N197" s="213" t="s">
        <v>47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140</v>
      </c>
      <c r="AT197" s="216" t="s">
        <v>122</v>
      </c>
      <c r="AU197" s="216" t="s">
        <v>86</v>
      </c>
      <c r="AY197" s="18" t="s">
        <v>119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84</v>
      </c>
      <c r="BK197" s="217">
        <f>ROUND(I197*H197,2)</f>
        <v>0</v>
      </c>
      <c r="BL197" s="18" t="s">
        <v>140</v>
      </c>
      <c r="BM197" s="216" t="s">
        <v>385</v>
      </c>
    </row>
    <row r="198" spans="1:65" s="2" customFormat="1" ht="37.8" customHeight="1">
      <c r="A198" s="39"/>
      <c r="B198" s="40"/>
      <c r="C198" s="205" t="s">
        <v>386</v>
      </c>
      <c r="D198" s="205" t="s">
        <v>122</v>
      </c>
      <c r="E198" s="206" t="s">
        <v>387</v>
      </c>
      <c r="F198" s="207" t="s">
        <v>388</v>
      </c>
      <c r="G198" s="208" t="s">
        <v>256</v>
      </c>
      <c r="H198" s="209">
        <v>91.042</v>
      </c>
      <c r="I198" s="210"/>
      <c r="J198" s="211">
        <f>ROUND(I198*H198,2)</f>
        <v>0</v>
      </c>
      <c r="K198" s="207" t="s">
        <v>242</v>
      </c>
      <c r="L198" s="45"/>
      <c r="M198" s="212" t="s">
        <v>19</v>
      </c>
      <c r="N198" s="213" t="s">
        <v>47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140</v>
      </c>
      <c r="AT198" s="216" t="s">
        <v>122</v>
      </c>
      <c r="AU198" s="216" t="s">
        <v>86</v>
      </c>
      <c r="AY198" s="18" t="s">
        <v>119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84</v>
      </c>
      <c r="BK198" s="217">
        <f>ROUND(I198*H198,2)</f>
        <v>0</v>
      </c>
      <c r="BL198" s="18" t="s">
        <v>140</v>
      </c>
      <c r="BM198" s="216" t="s">
        <v>389</v>
      </c>
    </row>
    <row r="199" spans="1:51" s="13" customFormat="1" ht="12">
      <c r="A199" s="13"/>
      <c r="B199" s="230"/>
      <c r="C199" s="231"/>
      <c r="D199" s="218" t="s">
        <v>244</v>
      </c>
      <c r="E199" s="231"/>
      <c r="F199" s="233" t="s">
        <v>390</v>
      </c>
      <c r="G199" s="231"/>
      <c r="H199" s="234">
        <v>91.042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244</v>
      </c>
      <c r="AU199" s="240" t="s">
        <v>86</v>
      </c>
      <c r="AV199" s="13" t="s">
        <v>86</v>
      </c>
      <c r="AW199" s="13" t="s">
        <v>4</v>
      </c>
      <c r="AX199" s="13" t="s">
        <v>84</v>
      </c>
      <c r="AY199" s="240" t="s">
        <v>119</v>
      </c>
    </row>
    <row r="200" spans="1:65" s="2" customFormat="1" ht="37.8" customHeight="1">
      <c r="A200" s="39"/>
      <c r="B200" s="40"/>
      <c r="C200" s="205" t="s">
        <v>391</v>
      </c>
      <c r="D200" s="205" t="s">
        <v>122</v>
      </c>
      <c r="E200" s="206" t="s">
        <v>392</v>
      </c>
      <c r="F200" s="207" t="s">
        <v>393</v>
      </c>
      <c r="G200" s="208" t="s">
        <v>256</v>
      </c>
      <c r="H200" s="209">
        <v>1.951</v>
      </c>
      <c r="I200" s="210"/>
      <c r="J200" s="211">
        <f>ROUND(I200*H200,2)</f>
        <v>0</v>
      </c>
      <c r="K200" s="207" t="s">
        <v>242</v>
      </c>
      <c r="L200" s="45"/>
      <c r="M200" s="212" t="s">
        <v>19</v>
      </c>
      <c r="N200" s="213" t="s">
        <v>47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140</v>
      </c>
      <c r="AT200" s="216" t="s">
        <v>122</v>
      </c>
      <c r="AU200" s="216" t="s">
        <v>86</v>
      </c>
      <c r="AY200" s="18" t="s">
        <v>119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84</v>
      </c>
      <c r="BK200" s="217">
        <f>ROUND(I200*H200,2)</f>
        <v>0</v>
      </c>
      <c r="BL200" s="18" t="s">
        <v>140</v>
      </c>
      <c r="BM200" s="216" t="s">
        <v>394</v>
      </c>
    </row>
    <row r="201" spans="1:51" s="13" customFormat="1" ht="12">
      <c r="A201" s="13"/>
      <c r="B201" s="230"/>
      <c r="C201" s="231"/>
      <c r="D201" s="218" t="s">
        <v>244</v>
      </c>
      <c r="E201" s="231"/>
      <c r="F201" s="233" t="s">
        <v>395</v>
      </c>
      <c r="G201" s="231"/>
      <c r="H201" s="234">
        <v>1.951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244</v>
      </c>
      <c r="AU201" s="240" t="s">
        <v>86</v>
      </c>
      <c r="AV201" s="13" t="s">
        <v>86</v>
      </c>
      <c r="AW201" s="13" t="s">
        <v>4</v>
      </c>
      <c r="AX201" s="13" t="s">
        <v>84</v>
      </c>
      <c r="AY201" s="240" t="s">
        <v>119</v>
      </c>
    </row>
    <row r="202" spans="1:65" s="2" customFormat="1" ht="37.8" customHeight="1">
      <c r="A202" s="39"/>
      <c r="B202" s="40"/>
      <c r="C202" s="205" t="s">
        <v>396</v>
      </c>
      <c r="D202" s="205" t="s">
        <v>122</v>
      </c>
      <c r="E202" s="206" t="s">
        <v>397</v>
      </c>
      <c r="F202" s="207" t="s">
        <v>398</v>
      </c>
      <c r="G202" s="208" t="s">
        <v>256</v>
      </c>
      <c r="H202" s="209">
        <v>0.65</v>
      </c>
      <c r="I202" s="210"/>
      <c r="J202" s="211">
        <f>ROUND(I202*H202,2)</f>
        <v>0</v>
      </c>
      <c r="K202" s="207" t="s">
        <v>242</v>
      </c>
      <c r="L202" s="45"/>
      <c r="M202" s="212" t="s">
        <v>19</v>
      </c>
      <c r="N202" s="213" t="s">
        <v>47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140</v>
      </c>
      <c r="AT202" s="216" t="s">
        <v>122</v>
      </c>
      <c r="AU202" s="216" t="s">
        <v>86</v>
      </c>
      <c r="AY202" s="18" t="s">
        <v>119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84</v>
      </c>
      <c r="BK202" s="217">
        <f>ROUND(I202*H202,2)</f>
        <v>0</v>
      </c>
      <c r="BL202" s="18" t="s">
        <v>140</v>
      </c>
      <c r="BM202" s="216" t="s">
        <v>399</v>
      </c>
    </row>
    <row r="203" spans="1:51" s="13" customFormat="1" ht="12">
      <c r="A203" s="13"/>
      <c r="B203" s="230"/>
      <c r="C203" s="231"/>
      <c r="D203" s="218" t="s">
        <v>244</v>
      </c>
      <c r="E203" s="231"/>
      <c r="F203" s="233" t="s">
        <v>400</v>
      </c>
      <c r="G203" s="231"/>
      <c r="H203" s="234">
        <v>0.65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244</v>
      </c>
      <c r="AU203" s="240" t="s">
        <v>86</v>
      </c>
      <c r="AV203" s="13" t="s">
        <v>86</v>
      </c>
      <c r="AW203" s="13" t="s">
        <v>4</v>
      </c>
      <c r="AX203" s="13" t="s">
        <v>84</v>
      </c>
      <c r="AY203" s="240" t="s">
        <v>119</v>
      </c>
    </row>
    <row r="204" spans="1:65" s="2" customFormat="1" ht="37.8" customHeight="1">
      <c r="A204" s="39"/>
      <c r="B204" s="40"/>
      <c r="C204" s="205" t="s">
        <v>401</v>
      </c>
      <c r="D204" s="205" t="s">
        <v>122</v>
      </c>
      <c r="E204" s="206" t="s">
        <v>402</v>
      </c>
      <c r="F204" s="207" t="s">
        <v>403</v>
      </c>
      <c r="G204" s="208" t="s">
        <v>256</v>
      </c>
      <c r="H204" s="209">
        <v>3.902</v>
      </c>
      <c r="I204" s="210"/>
      <c r="J204" s="211">
        <f>ROUND(I204*H204,2)</f>
        <v>0</v>
      </c>
      <c r="K204" s="207" t="s">
        <v>242</v>
      </c>
      <c r="L204" s="45"/>
      <c r="M204" s="212" t="s">
        <v>19</v>
      </c>
      <c r="N204" s="213" t="s">
        <v>47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140</v>
      </c>
      <c r="AT204" s="216" t="s">
        <v>122</v>
      </c>
      <c r="AU204" s="216" t="s">
        <v>86</v>
      </c>
      <c r="AY204" s="18" t="s">
        <v>119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84</v>
      </c>
      <c r="BK204" s="217">
        <f>ROUND(I204*H204,2)</f>
        <v>0</v>
      </c>
      <c r="BL204" s="18" t="s">
        <v>140</v>
      </c>
      <c r="BM204" s="216" t="s">
        <v>404</v>
      </c>
    </row>
    <row r="205" spans="1:51" s="13" customFormat="1" ht="12">
      <c r="A205" s="13"/>
      <c r="B205" s="230"/>
      <c r="C205" s="231"/>
      <c r="D205" s="218" t="s">
        <v>244</v>
      </c>
      <c r="E205" s="231"/>
      <c r="F205" s="233" t="s">
        <v>405</v>
      </c>
      <c r="G205" s="231"/>
      <c r="H205" s="234">
        <v>3.902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244</v>
      </c>
      <c r="AU205" s="240" t="s">
        <v>86</v>
      </c>
      <c r="AV205" s="13" t="s">
        <v>86</v>
      </c>
      <c r="AW205" s="13" t="s">
        <v>4</v>
      </c>
      <c r="AX205" s="13" t="s">
        <v>84</v>
      </c>
      <c r="AY205" s="240" t="s">
        <v>119</v>
      </c>
    </row>
    <row r="206" spans="1:63" s="12" customFormat="1" ht="22.8" customHeight="1">
      <c r="A206" s="12"/>
      <c r="B206" s="189"/>
      <c r="C206" s="190"/>
      <c r="D206" s="191" t="s">
        <v>75</v>
      </c>
      <c r="E206" s="203" t="s">
        <v>406</v>
      </c>
      <c r="F206" s="203" t="s">
        <v>407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P207</f>
        <v>0</v>
      </c>
      <c r="Q206" s="197"/>
      <c r="R206" s="198">
        <f>R207</f>
        <v>0</v>
      </c>
      <c r="S206" s="197"/>
      <c r="T206" s="199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0" t="s">
        <v>84</v>
      </c>
      <c r="AT206" s="201" t="s">
        <v>75</v>
      </c>
      <c r="AU206" s="201" t="s">
        <v>84</v>
      </c>
      <c r="AY206" s="200" t="s">
        <v>119</v>
      </c>
      <c r="BK206" s="202">
        <f>BK207</f>
        <v>0</v>
      </c>
    </row>
    <row r="207" spans="1:65" s="2" customFormat="1" ht="49.05" customHeight="1">
      <c r="A207" s="39"/>
      <c r="B207" s="40"/>
      <c r="C207" s="205" t="s">
        <v>408</v>
      </c>
      <c r="D207" s="205" t="s">
        <v>122</v>
      </c>
      <c r="E207" s="206" t="s">
        <v>409</v>
      </c>
      <c r="F207" s="207" t="s">
        <v>410</v>
      </c>
      <c r="G207" s="208" t="s">
        <v>256</v>
      </c>
      <c r="H207" s="209">
        <v>1.938</v>
      </c>
      <c r="I207" s="210"/>
      <c r="J207" s="211">
        <f>ROUND(I207*H207,2)</f>
        <v>0</v>
      </c>
      <c r="K207" s="207" t="s">
        <v>242</v>
      </c>
      <c r="L207" s="45"/>
      <c r="M207" s="212" t="s">
        <v>19</v>
      </c>
      <c r="N207" s="213" t="s">
        <v>47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140</v>
      </c>
      <c r="AT207" s="216" t="s">
        <v>122</v>
      </c>
      <c r="AU207" s="216" t="s">
        <v>86</v>
      </c>
      <c r="AY207" s="18" t="s">
        <v>119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84</v>
      </c>
      <c r="BK207" s="217">
        <f>ROUND(I207*H207,2)</f>
        <v>0</v>
      </c>
      <c r="BL207" s="18" t="s">
        <v>140</v>
      </c>
      <c r="BM207" s="216" t="s">
        <v>411</v>
      </c>
    </row>
    <row r="208" spans="1:63" s="12" customFormat="1" ht="25.9" customHeight="1">
      <c r="A208" s="12"/>
      <c r="B208" s="189"/>
      <c r="C208" s="190"/>
      <c r="D208" s="191" t="s">
        <v>75</v>
      </c>
      <c r="E208" s="192" t="s">
        <v>412</v>
      </c>
      <c r="F208" s="192" t="s">
        <v>413</v>
      </c>
      <c r="G208" s="190"/>
      <c r="H208" s="190"/>
      <c r="I208" s="193"/>
      <c r="J208" s="194">
        <f>BK208</f>
        <v>0</v>
      </c>
      <c r="K208" s="190"/>
      <c r="L208" s="195"/>
      <c r="M208" s="196"/>
      <c r="N208" s="197"/>
      <c r="O208" s="197"/>
      <c r="P208" s="198">
        <f>P209+P226+P233+P257+P265+P303</f>
        <v>0</v>
      </c>
      <c r="Q208" s="197"/>
      <c r="R208" s="198">
        <f>R209+R226+R233+R257+R265+R303</f>
        <v>4.583751370000001</v>
      </c>
      <c r="S208" s="197"/>
      <c r="T208" s="199">
        <f>T209+T226+T233+T257+T265+T303</f>
        <v>5.71124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0" t="s">
        <v>86</v>
      </c>
      <c r="AT208" s="201" t="s">
        <v>75</v>
      </c>
      <c r="AU208" s="201" t="s">
        <v>76</v>
      </c>
      <c r="AY208" s="200" t="s">
        <v>119</v>
      </c>
      <c r="BK208" s="202">
        <f>BK209+BK226+BK233+BK257+BK265+BK303</f>
        <v>0</v>
      </c>
    </row>
    <row r="209" spans="1:63" s="12" customFormat="1" ht="22.8" customHeight="1">
      <c r="A209" s="12"/>
      <c r="B209" s="189"/>
      <c r="C209" s="190"/>
      <c r="D209" s="191" t="s">
        <v>75</v>
      </c>
      <c r="E209" s="203" t="s">
        <v>414</v>
      </c>
      <c r="F209" s="203" t="s">
        <v>415</v>
      </c>
      <c r="G209" s="190"/>
      <c r="H209" s="190"/>
      <c r="I209" s="193"/>
      <c r="J209" s="204">
        <f>BK209</f>
        <v>0</v>
      </c>
      <c r="K209" s="190"/>
      <c r="L209" s="195"/>
      <c r="M209" s="196"/>
      <c r="N209" s="197"/>
      <c r="O209" s="197"/>
      <c r="P209" s="198">
        <f>SUM(P210:P225)</f>
        <v>0</v>
      </c>
      <c r="Q209" s="197"/>
      <c r="R209" s="198">
        <f>SUM(R210:R225)</f>
        <v>4.284739200000001</v>
      </c>
      <c r="S209" s="197"/>
      <c r="T209" s="199">
        <f>SUM(T210:T225)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0" t="s">
        <v>86</v>
      </c>
      <c r="AT209" s="201" t="s">
        <v>75</v>
      </c>
      <c r="AU209" s="201" t="s">
        <v>84</v>
      </c>
      <c r="AY209" s="200" t="s">
        <v>119</v>
      </c>
      <c r="BK209" s="202">
        <f>SUM(BK210:BK225)</f>
        <v>0</v>
      </c>
    </row>
    <row r="210" spans="1:65" s="2" customFormat="1" ht="37.8" customHeight="1">
      <c r="A210" s="39"/>
      <c r="B210" s="40"/>
      <c r="C210" s="205" t="s">
        <v>416</v>
      </c>
      <c r="D210" s="205" t="s">
        <v>122</v>
      </c>
      <c r="E210" s="206" t="s">
        <v>417</v>
      </c>
      <c r="F210" s="207" t="s">
        <v>418</v>
      </c>
      <c r="G210" s="208" t="s">
        <v>248</v>
      </c>
      <c r="H210" s="209">
        <v>243.72</v>
      </c>
      <c r="I210" s="210"/>
      <c r="J210" s="211">
        <f>ROUND(I210*H210,2)</f>
        <v>0</v>
      </c>
      <c r="K210" s="207" t="s">
        <v>242</v>
      </c>
      <c r="L210" s="45"/>
      <c r="M210" s="212" t="s">
        <v>19</v>
      </c>
      <c r="N210" s="213" t="s">
        <v>47</v>
      </c>
      <c r="O210" s="85"/>
      <c r="P210" s="214">
        <f>O210*H210</f>
        <v>0</v>
      </c>
      <c r="Q210" s="214">
        <v>0.00322</v>
      </c>
      <c r="R210" s="214">
        <f>Q210*H210</f>
        <v>0.7847784000000001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197</v>
      </c>
      <c r="AT210" s="216" t="s">
        <v>122</v>
      </c>
      <c r="AU210" s="216" t="s">
        <v>86</v>
      </c>
      <c r="AY210" s="18" t="s">
        <v>119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84</v>
      </c>
      <c r="BK210" s="217">
        <f>ROUND(I210*H210,2)</f>
        <v>0</v>
      </c>
      <c r="BL210" s="18" t="s">
        <v>197</v>
      </c>
      <c r="BM210" s="216" t="s">
        <v>419</v>
      </c>
    </row>
    <row r="211" spans="1:51" s="15" customFormat="1" ht="12">
      <c r="A211" s="15"/>
      <c r="B211" s="252"/>
      <c r="C211" s="253"/>
      <c r="D211" s="218" t="s">
        <v>244</v>
      </c>
      <c r="E211" s="254" t="s">
        <v>19</v>
      </c>
      <c r="F211" s="255" t="s">
        <v>420</v>
      </c>
      <c r="G211" s="253"/>
      <c r="H211" s="254" t="s">
        <v>19</v>
      </c>
      <c r="I211" s="256"/>
      <c r="J211" s="253"/>
      <c r="K211" s="253"/>
      <c r="L211" s="257"/>
      <c r="M211" s="258"/>
      <c r="N211" s="259"/>
      <c r="O211" s="259"/>
      <c r="P211" s="259"/>
      <c r="Q211" s="259"/>
      <c r="R211" s="259"/>
      <c r="S211" s="259"/>
      <c r="T211" s="26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1" t="s">
        <v>244</v>
      </c>
      <c r="AU211" s="261" t="s">
        <v>86</v>
      </c>
      <c r="AV211" s="15" t="s">
        <v>84</v>
      </c>
      <c r="AW211" s="15" t="s">
        <v>37</v>
      </c>
      <c r="AX211" s="15" t="s">
        <v>76</v>
      </c>
      <c r="AY211" s="261" t="s">
        <v>119</v>
      </c>
    </row>
    <row r="212" spans="1:51" s="13" customFormat="1" ht="12">
      <c r="A212" s="13"/>
      <c r="B212" s="230"/>
      <c r="C212" s="231"/>
      <c r="D212" s="218" t="s">
        <v>244</v>
      </c>
      <c r="E212" s="232" t="s">
        <v>19</v>
      </c>
      <c r="F212" s="233" t="s">
        <v>421</v>
      </c>
      <c r="G212" s="231"/>
      <c r="H212" s="234">
        <v>121.06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244</v>
      </c>
      <c r="AU212" s="240" t="s">
        <v>86</v>
      </c>
      <c r="AV212" s="13" t="s">
        <v>86</v>
      </c>
      <c r="AW212" s="13" t="s">
        <v>37</v>
      </c>
      <c r="AX212" s="13" t="s">
        <v>76</v>
      </c>
      <c r="AY212" s="240" t="s">
        <v>119</v>
      </c>
    </row>
    <row r="213" spans="1:51" s="13" customFormat="1" ht="12">
      <c r="A213" s="13"/>
      <c r="B213" s="230"/>
      <c r="C213" s="231"/>
      <c r="D213" s="218" t="s">
        <v>244</v>
      </c>
      <c r="E213" s="232" t="s">
        <v>19</v>
      </c>
      <c r="F213" s="233" t="s">
        <v>422</v>
      </c>
      <c r="G213" s="231"/>
      <c r="H213" s="234">
        <v>122.66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244</v>
      </c>
      <c r="AU213" s="240" t="s">
        <v>86</v>
      </c>
      <c r="AV213" s="13" t="s">
        <v>86</v>
      </c>
      <c r="AW213" s="13" t="s">
        <v>37</v>
      </c>
      <c r="AX213" s="13" t="s">
        <v>76</v>
      </c>
      <c r="AY213" s="240" t="s">
        <v>119</v>
      </c>
    </row>
    <row r="214" spans="1:51" s="14" customFormat="1" ht="12">
      <c r="A214" s="14"/>
      <c r="B214" s="241"/>
      <c r="C214" s="242"/>
      <c r="D214" s="218" t="s">
        <v>244</v>
      </c>
      <c r="E214" s="243" t="s">
        <v>19</v>
      </c>
      <c r="F214" s="244" t="s">
        <v>270</v>
      </c>
      <c r="G214" s="242"/>
      <c r="H214" s="245">
        <v>243.72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244</v>
      </c>
      <c r="AU214" s="251" t="s">
        <v>86</v>
      </c>
      <c r="AV214" s="14" t="s">
        <v>140</v>
      </c>
      <c r="AW214" s="14" t="s">
        <v>37</v>
      </c>
      <c r="AX214" s="14" t="s">
        <v>84</v>
      </c>
      <c r="AY214" s="251" t="s">
        <v>119</v>
      </c>
    </row>
    <row r="215" spans="1:65" s="2" customFormat="1" ht="49.05" customHeight="1">
      <c r="A215" s="39"/>
      <c r="B215" s="40"/>
      <c r="C215" s="205" t="s">
        <v>423</v>
      </c>
      <c r="D215" s="205" t="s">
        <v>122</v>
      </c>
      <c r="E215" s="206" t="s">
        <v>424</v>
      </c>
      <c r="F215" s="207" t="s">
        <v>425</v>
      </c>
      <c r="G215" s="208" t="s">
        <v>248</v>
      </c>
      <c r="H215" s="209">
        <v>243.72</v>
      </c>
      <c r="I215" s="210"/>
      <c r="J215" s="211">
        <f>ROUND(I215*H215,2)</f>
        <v>0</v>
      </c>
      <c r="K215" s="207" t="s">
        <v>242</v>
      </c>
      <c r="L215" s="45"/>
      <c r="M215" s="212" t="s">
        <v>19</v>
      </c>
      <c r="N215" s="213" t="s">
        <v>47</v>
      </c>
      <c r="O215" s="85"/>
      <c r="P215" s="214">
        <f>O215*H215</f>
        <v>0</v>
      </c>
      <c r="Q215" s="214">
        <v>0.01339</v>
      </c>
      <c r="R215" s="214">
        <f>Q215*H215</f>
        <v>3.2634108000000004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197</v>
      </c>
      <c r="AT215" s="216" t="s">
        <v>122</v>
      </c>
      <c r="AU215" s="216" t="s">
        <v>86</v>
      </c>
      <c r="AY215" s="18" t="s">
        <v>119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84</v>
      </c>
      <c r="BK215" s="217">
        <f>ROUND(I215*H215,2)</f>
        <v>0</v>
      </c>
      <c r="BL215" s="18" t="s">
        <v>197</v>
      </c>
      <c r="BM215" s="216" t="s">
        <v>426</v>
      </c>
    </row>
    <row r="216" spans="1:51" s="15" customFormat="1" ht="12">
      <c r="A216" s="15"/>
      <c r="B216" s="252"/>
      <c r="C216" s="253"/>
      <c r="D216" s="218" t="s">
        <v>244</v>
      </c>
      <c r="E216" s="254" t="s">
        <v>19</v>
      </c>
      <c r="F216" s="255" t="s">
        <v>427</v>
      </c>
      <c r="G216" s="253"/>
      <c r="H216" s="254" t="s">
        <v>19</v>
      </c>
      <c r="I216" s="256"/>
      <c r="J216" s="253"/>
      <c r="K216" s="253"/>
      <c r="L216" s="257"/>
      <c r="M216" s="258"/>
      <c r="N216" s="259"/>
      <c r="O216" s="259"/>
      <c r="P216" s="259"/>
      <c r="Q216" s="259"/>
      <c r="R216" s="259"/>
      <c r="S216" s="259"/>
      <c r="T216" s="26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1" t="s">
        <v>244</v>
      </c>
      <c r="AU216" s="261" t="s">
        <v>86</v>
      </c>
      <c r="AV216" s="15" t="s">
        <v>84</v>
      </c>
      <c r="AW216" s="15" t="s">
        <v>37</v>
      </c>
      <c r="AX216" s="15" t="s">
        <v>76</v>
      </c>
      <c r="AY216" s="261" t="s">
        <v>119</v>
      </c>
    </row>
    <row r="217" spans="1:51" s="13" customFormat="1" ht="12">
      <c r="A217" s="13"/>
      <c r="B217" s="230"/>
      <c r="C217" s="231"/>
      <c r="D217" s="218" t="s">
        <v>244</v>
      </c>
      <c r="E217" s="232" t="s">
        <v>19</v>
      </c>
      <c r="F217" s="233" t="s">
        <v>421</v>
      </c>
      <c r="G217" s="231"/>
      <c r="H217" s="234">
        <v>121.06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244</v>
      </c>
      <c r="AU217" s="240" t="s">
        <v>86</v>
      </c>
      <c r="AV217" s="13" t="s">
        <v>86</v>
      </c>
      <c r="AW217" s="13" t="s">
        <v>37</v>
      </c>
      <c r="AX217" s="13" t="s">
        <v>76</v>
      </c>
      <c r="AY217" s="240" t="s">
        <v>119</v>
      </c>
    </row>
    <row r="218" spans="1:51" s="13" customFormat="1" ht="12">
      <c r="A218" s="13"/>
      <c r="B218" s="230"/>
      <c r="C218" s="231"/>
      <c r="D218" s="218" t="s">
        <v>244</v>
      </c>
      <c r="E218" s="232" t="s">
        <v>19</v>
      </c>
      <c r="F218" s="233" t="s">
        <v>422</v>
      </c>
      <c r="G218" s="231"/>
      <c r="H218" s="234">
        <v>122.66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244</v>
      </c>
      <c r="AU218" s="240" t="s">
        <v>86</v>
      </c>
      <c r="AV218" s="13" t="s">
        <v>86</v>
      </c>
      <c r="AW218" s="13" t="s">
        <v>37</v>
      </c>
      <c r="AX218" s="13" t="s">
        <v>76</v>
      </c>
      <c r="AY218" s="240" t="s">
        <v>119</v>
      </c>
    </row>
    <row r="219" spans="1:51" s="14" customFormat="1" ht="12">
      <c r="A219" s="14"/>
      <c r="B219" s="241"/>
      <c r="C219" s="242"/>
      <c r="D219" s="218" t="s">
        <v>244</v>
      </c>
      <c r="E219" s="243" t="s">
        <v>19</v>
      </c>
      <c r="F219" s="244" t="s">
        <v>270</v>
      </c>
      <c r="G219" s="242"/>
      <c r="H219" s="245">
        <v>243.72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244</v>
      </c>
      <c r="AU219" s="251" t="s">
        <v>86</v>
      </c>
      <c r="AV219" s="14" t="s">
        <v>140</v>
      </c>
      <c r="AW219" s="14" t="s">
        <v>37</v>
      </c>
      <c r="AX219" s="14" t="s">
        <v>84</v>
      </c>
      <c r="AY219" s="251" t="s">
        <v>119</v>
      </c>
    </row>
    <row r="220" spans="1:65" s="2" customFormat="1" ht="24.15" customHeight="1">
      <c r="A220" s="39"/>
      <c r="B220" s="40"/>
      <c r="C220" s="205" t="s">
        <v>428</v>
      </c>
      <c r="D220" s="205" t="s">
        <v>122</v>
      </c>
      <c r="E220" s="206" t="s">
        <v>429</v>
      </c>
      <c r="F220" s="207" t="s">
        <v>430</v>
      </c>
      <c r="G220" s="208" t="s">
        <v>261</v>
      </c>
      <c r="H220" s="209">
        <v>15</v>
      </c>
      <c r="I220" s="210"/>
      <c r="J220" s="211">
        <f>ROUND(I220*H220,2)</f>
        <v>0</v>
      </c>
      <c r="K220" s="207" t="s">
        <v>242</v>
      </c>
      <c r="L220" s="45"/>
      <c r="M220" s="212" t="s">
        <v>19</v>
      </c>
      <c r="N220" s="213" t="s">
        <v>47</v>
      </c>
      <c r="O220" s="85"/>
      <c r="P220" s="214">
        <f>O220*H220</f>
        <v>0</v>
      </c>
      <c r="Q220" s="214">
        <v>0.00022</v>
      </c>
      <c r="R220" s="214">
        <f>Q220*H220</f>
        <v>0.0033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197</v>
      </c>
      <c r="AT220" s="216" t="s">
        <v>122</v>
      </c>
      <c r="AU220" s="216" t="s">
        <v>86</v>
      </c>
      <c r="AY220" s="18" t="s">
        <v>119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84</v>
      </c>
      <c r="BK220" s="217">
        <f>ROUND(I220*H220,2)</f>
        <v>0</v>
      </c>
      <c r="BL220" s="18" t="s">
        <v>197</v>
      </c>
      <c r="BM220" s="216" t="s">
        <v>431</v>
      </c>
    </row>
    <row r="221" spans="1:51" s="13" customFormat="1" ht="12">
      <c r="A221" s="13"/>
      <c r="B221" s="230"/>
      <c r="C221" s="231"/>
      <c r="D221" s="218" t="s">
        <v>244</v>
      </c>
      <c r="E221" s="232" t="s">
        <v>19</v>
      </c>
      <c r="F221" s="233" t="s">
        <v>432</v>
      </c>
      <c r="G221" s="231"/>
      <c r="H221" s="234">
        <v>15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244</v>
      </c>
      <c r="AU221" s="240" t="s">
        <v>86</v>
      </c>
      <c r="AV221" s="13" t="s">
        <v>86</v>
      </c>
      <c r="AW221" s="13" t="s">
        <v>37</v>
      </c>
      <c r="AX221" s="13" t="s">
        <v>84</v>
      </c>
      <c r="AY221" s="240" t="s">
        <v>119</v>
      </c>
    </row>
    <row r="222" spans="1:65" s="2" customFormat="1" ht="49.05" customHeight="1">
      <c r="A222" s="39"/>
      <c r="B222" s="40"/>
      <c r="C222" s="205" t="s">
        <v>433</v>
      </c>
      <c r="D222" s="205" t="s">
        <v>122</v>
      </c>
      <c r="E222" s="206" t="s">
        <v>434</v>
      </c>
      <c r="F222" s="207" t="s">
        <v>435</v>
      </c>
      <c r="G222" s="208" t="s">
        <v>261</v>
      </c>
      <c r="H222" s="209">
        <v>15</v>
      </c>
      <c r="I222" s="210"/>
      <c r="J222" s="211">
        <f>ROUND(I222*H222,2)</f>
        <v>0</v>
      </c>
      <c r="K222" s="207" t="s">
        <v>242</v>
      </c>
      <c r="L222" s="45"/>
      <c r="M222" s="212" t="s">
        <v>19</v>
      </c>
      <c r="N222" s="213" t="s">
        <v>47</v>
      </c>
      <c r="O222" s="85"/>
      <c r="P222" s="214">
        <f>O222*H222</f>
        <v>0</v>
      </c>
      <c r="Q222" s="214">
        <v>0.01555</v>
      </c>
      <c r="R222" s="214">
        <f>Q222*H222</f>
        <v>0.23324999999999999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197</v>
      </c>
      <c r="AT222" s="216" t="s">
        <v>122</v>
      </c>
      <c r="AU222" s="216" t="s">
        <v>86</v>
      </c>
      <c r="AY222" s="18" t="s">
        <v>119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84</v>
      </c>
      <c r="BK222" s="217">
        <f>ROUND(I222*H222,2)</f>
        <v>0</v>
      </c>
      <c r="BL222" s="18" t="s">
        <v>197</v>
      </c>
      <c r="BM222" s="216" t="s">
        <v>436</v>
      </c>
    </row>
    <row r="223" spans="1:51" s="13" customFormat="1" ht="12">
      <c r="A223" s="13"/>
      <c r="B223" s="230"/>
      <c r="C223" s="231"/>
      <c r="D223" s="218" t="s">
        <v>244</v>
      </c>
      <c r="E223" s="232" t="s">
        <v>19</v>
      </c>
      <c r="F223" s="233" t="s">
        <v>432</v>
      </c>
      <c r="G223" s="231"/>
      <c r="H223" s="234">
        <v>15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244</v>
      </c>
      <c r="AU223" s="240" t="s">
        <v>86</v>
      </c>
      <c r="AV223" s="13" t="s">
        <v>86</v>
      </c>
      <c r="AW223" s="13" t="s">
        <v>37</v>
      </c>
      <c r="AX223" s="13" t="s">
        <v>84</v>
      </c>
      <c r="AY223" s="240" t="s">
        <v>119</v>
      </c>
    </row>
    <row r="224" spans="1:65" s="2" customFormat="1" ht="62.7" customHeight="1">
      <c r="A224" s="39"/>
      <c r="B224" s="40"/>
      <c r="C224" s="205" t="s">
        <v>437</v>
      </c>
      <c r="D224" s="205" t="s">
        <v>122</v>
      </c>
      <c r="E224" s="206" t="s">
        <v>438</v>
      </c>
      <c r="F224" s="207" t="s">
        <v>439</v>
      </c>
      <c r="G224" s="208" t="s">
        <v>256</v>
      </c>
      <c r="H224" s="209">
        <v>4.285</v>
      </c>
      <c r="I224" s="210"/>
      <c r="J224" s="211">
        <f>ROUND(I224*H224,2)</f>
        <v>0</v>
      </c>
      <c r="K224" s="207" t="s">
        <v>242</v>
      </c>
      <c r="L224" s="45"/>
      <c r="M224" s="212" t="s">
        <v>19</v>
      </c>
      <c r="N224" s="213" t="s">
        <v>47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197</v>
      </c>
      <c r="AT224" s="216" t="s">
        <v>122</v>
      </c>
      <c r="AU224" s="216" t="s">
        <v>86</v>
      </c>
      <c r="AY224" s="18" t="s">
        <v>119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84</v>
      </c>
      <c r="BK224" s="217">
        <f>ROUND(I224*H224,2)</f>
        <v>0</v>
      </c>
      <c r="BL224" s="18" t="s">
        <v>197</v>
      </c>
      <c r="BM224" s="216" t="s">
        <v>440</v>
      </c>
    </row>
    <row r="225" spans="1:65" s="2" customFormat="1" ht="62.7" customHeight="1">
      <c r="A225" s="39"/>
      <c r="B225" s="40"/>
      <c r="C225" s="205" t="s">
        <v>441</v>
      </c>
      <c r="D225" s="205" t="s">
        <v>122</v>
      </c>
      <c r="E225" s="206" t="s">
        <v>442</v>
      </c>
      <c r="F225" s="207" t="s">
        <v>443</v>
      </c>
      <c r="G225" s="208" t="s">
        <v>256</v>
      </c>
      <c r="H225" s="209">
        <v>4.285</v>
      </c>
      <c r="I225" s="210"/>
      <c r="J225" s="211">
        <f>ROUND(I225*H225,2)</f>
        <v>0</v>
      </c>
      <c r="K225" s="207" t="s">
        <v>242</v>
      </c>
      <c r="L225" s="45"/>
      <c r="M225" s="212" t="s">
        <v>19</v>
      </c>
      <c r="N225" s="213" t="s">
        <v>47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197</v>
      </c>
      <c r="AT225" s="216" t="s">
        <v>122</v>
      </c>
      <c r="AU225" s="216" t="s">
        <v>86</v>
      </c>
      <c r="AY225" s="18" t="s">
        <v>119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84</v>
      </c>
      <c r="BK225" s="217">
        <f>ROUND(I225*H225,2)</f>
        <v>0</v>
      </c>
      <c r="BL225" s="18" t="s">
        <v>197</v>
      </c>
      <c r="BM225" s="216" t="s">
        <v>444</v>
      </c>
    </row>
    <row r="226" spans="1:63" s="12" customFormat="1" ht="22.8" customHeight="1">
      <c r="A226" s="12"/>
      <c r="B226" s="189"/>
      <c r="C226" s="190"/>
      <c r="D226" s="191" t="s">
        <v>75</v>
      </c>
      <c r="E226" s="203" t="s">
        <v>445</v>
      </c>
      <c r="F226" s="203" t="s">
        <v>446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SUM(P227:P232)</f>
        <v>0</v>
      </c>
      <c r="Q226" s="197"/>
      <c r="R226" s="198">
        <f>SUM(R227:R232)</f>
        <v>0</v>
      </c>
      <c r="S226" s="197"/>
      <c r="T226" s="199">
        <f>SUM(T227:T232)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0" t="s">
        <v>86</v>
      </c>
      <c r="AT226" s="201" t="s">
        <v>75</v>
      </c>
      <c r="AU226" s="201" t="s">
        <v>84</v>
      </c>
      <c r="AY226" s="200" t="s">
        <v>119</v>
      </c>
      <c r="BK226" s="202">
        <f>SUM(BK227:BK232)</f>
        <v>0</v>
      </c>
    </row>
    <row r="227" spans="1:65" s="2" customFormat="1" ht="14.4" customHeight="1">
      <c r="A227" s="39"/>
      <c r="B227" s="40"/>
      <c r="C227" s="205" t="s">
        <v>447</v>
      </c>
      <c r="D227" s="205" t="s">
        <v>122</v>
      </c>
      <c r="E227" s="206" t="s">
        <v>448</v>
      </c>
      <c r="F227" s="207" t="s">
        <v>449</v>
      </c>
      <c r="G227" s="208" t="s">
        <v>291</v>
      </c>
      <c r="H227" s="209">
        <v>60</v>
      </c>
      <c r="I227" s="210"/>
      <c r="J227" s="211">
        <f>ROUND(I227*H227,2)</f>
        <v>0</v>
      </c>
      <c r="K227" s="207" t="s">
        <v>242</v>
      </c>
      <c r="L227" s="45"/>
      <c r="M227" s="212" t="s">
        <v>19</v>
      </c>
      <c r="N227" s="213" t="s">
        <v>47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197</v>
      </c>
      <c r="AT227" s="216" t="s">
        <v>122</v>
      </c>
      <c r="AU227" s="216" t="s">
        <v>86</v>
      </c>
      <c r="AY227" s="18" t="s">
        <v>119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84</v>
      </c>
      <c r="BK227" s="217">
        <f>ROUND(I227*H227,2)</f>
        <v>0</v>
      </c>
      <c r="BL227" s="18" t="s">
        <v>197</v>
      </c>
      <c r="BM227" s="216" t="s">
        <v>450</v>
      </c>
    </row>
    <row r="228" spans="1:51" s="13" customFormat="1" ht="12">
      <c r="A228" s="13"/>
      <c r="B228" s="230"/>
      <c r="C228" s="231"/>
      <c r="D228" s="218" t="s">
        <v>244</v>
      </c>
      <c r="E228" s="232" t="s">
        <v>19</v>
      </c>
      <c r="F228" s="233" t="s">
        <v>451</v>
      </c>
      <c r="G228" s="231"/>
      <c r="H228" s="234">
        <v>60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244</v>
      </c>
      <c r="AU228" s="240" t="s">
        <v>86</v>
      </c>
      <c r="AV228" s="13" t="s">
        <v>86</v>
      </c>
      <c r="AW228" s="13" t="s">
        <v>37</v>
      </c>
      <c r="AX228" s="13" t="s">
        <v>84</v>
      </c>
      <c r="AY228" s="240" t="s">
        <v>119</v>
      </c>
    </row>
    <row r="229" spans="1:65" s="2" customFormat="1" ht="14.4" customHeight="1">
      <c r="A229" s="39"/>
      <c r="B229" s="40"/>
      <c r="C229" s="262" t="s">
        <v>452</v>
      </c>
      <c r="D229" s="262" t="s">
        <v>453</v>
      </c>
      <c r="E229" s="263" t="s">
        <v>454</v>
      </c>
      <c r="F229" s="264" t="s">
        <v>455</v>
      </c>
      <c r="G229" s="265" t="s">
        <v>291</v>
      </c>
      <c r="H229" s="266">
        <v>66</v>
      </c>
      <c r="I229" s="267"/>
      <c r="J229" s="268">
        <f>ROUND(I229*H229,2)</f>
        <v>0</v>
      </c>
      <c r="K229" s="264" t="s">
        <v>242</v>
      </c>
      <c r="L229" s="269"/>
      <c r="M229" s="270" t="s">
        <v>19</v>
      </c>
      <c r="N229" s="271" t="s">
        <v>47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386</v>
      </c>
      <c r="AT229" s="216" t="s">
        <v>453</v>
      </c>
      <c r="AU229" s="216" t="s">
        <v>86</v>
      </c>
      <c r="AY229" s="18" t="s">
        <v>119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84</v>
      </c>
      <c r="BK229" s="217">
        <f>ROUND(I229*H229,2)</f>
        <v>0</v>
      </c>
      <c r="BL229" s="18" t="s">
        <v>197</v>
      </c>
      <c r="BM229" s="216" t="s">
        <v>456</v>
      </c>
    </row>
    <row r="230" spans="1:51" s="13" customFormat="1" ht="12">
      <c r="A230" s="13"/>
      <c r="B230" s="230"/>
      <c r="C230" s="231"/>
      <c r="D230" s="218" t="s">
        <v>244</v>
      </c>
      <c r="E230" s="232" t="s">
        <v>19</v>
      </c>
      <c r="F230" s="233" t="s">
        <v>457</v>
      </c>
      <c r="G230" s="231"/>
      <c r="H230" s="234">
        <v>66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244</v>
      </c>
      <c r="AU230" s="240" t="s">
        <v>86</v>
      </c>
      <c r="AV230" s="13" t="s">
        <v>86</v>
      </c>
      <c r="AW230" s="13" t="s">
        <v>37</v>
      </c>
      <c r="AX230" s="13" t="s">
        <v>84</v>
      </c>
      <c r="AY230" s="240" t="s">
        <v>119</v>
      </c>
    </row>
    <row r="231" spans="1:65" s="2" customFormat="1" ht="24.15" customHeight="1">
      <c r="A231" s="39"/>
      <c r="B231" s="40"/>
      <c r="C231" s="205" t="s">
        <v>458</v>
      </c>
      <c r="D231" s="205" t="s">
        <v>122</v>
      </c>
      <c r="E231" s="206" t="s">
        <v>459</v>
      </c>
      <c r="F231" s="207" t="s">
        <v>460</v>
      </c>
      <c r="G231" s="208" t="s">
        <v>261</v>
      </c>
      <c r="H231" s="209">
        <v>48</v>
      </c>
      <c r="I231" s="210"/>
      <c r="J231" s="211">
        <f>ROUND(I231*H231,2)</f>
        <v>0</v>
      </c>
      <c r="K231" s="207" t="s">
        <v>19</v>
      </c>
      <c r="L231" s="45"/>
      <c r="M231" s="212" t="s">
        <v>19</v>
      </c>
      <c r="N231" s="213" t="s">
        <v>47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197</v>
      </c>
      <c r="AT231" s="216" t="s">
        <v>122</v>
      </c>
      <c r="AU231" s="216" t="s">
        <v>86</v>
      </c>
      <c r="AY231" s="18" t="s">
        <v>119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84</v>
      </c>
      <c r="BK231" s="217">
        <f>ROUND(I231*H231,2)</f>
        <v>0</v>
      </c>
      <c r="BL231" s="18" t="s">
        <v>197</v>
      </c>
      <c r="BM231" s="216" t="s">
        <v>461</v>
      </c>
    </row>
    <row r="232" spans="1:51" s="13" customFormat="1" ht="12">
      <c r="A232" s="13"/>
      <c r="B232" s="230"/>
      <c r="C232" s="231"/>
      <c r="D232" s="218" t="s">
        <v>244</v>
      </c>
      <c r="E232" s="232" t="s">
        <v>19</v>
      </c>
      <c r="F232" s="233" t="s">
        <v>462</v>
      </c>
      <c r="G232" s="231"/>
      <c r="H232" s="234">
        <v>48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0" t="s">
        <v>244</v>
      </c>
      <c r="AU232" s="240" t="s">
        <v>86</v>
      </c>
      <c r="AV232" s="13" t="s">
        <v>86</v>
      </c>
      <c r="AW232" s="13" t="s">
        <v>37</v>
      </c>
      <c r="AX232" s="13" t="s">
        <v>84</v>
      </c>
      <c r="AY232" s="240" t="s">
        <v>119</v>
      </c>
    </row>
    <row r="233" spans="1:63" s="12" customFormat="1" ht="22.8" customHeight="1">
      <c r="A233" s="12"/>
      <c r="B233" s="189"/>
      <c r="C233" s="190"/>
      <c r="D233" s="191" t="s">
        <v>75</v>
      </c>
      <c r="E233" s="203" t="s">
        <v>463</v>
      </c>
      <c r="F233" s="203" t="s">
        <v>464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SUM(P234:P256)</f>
        <v>0</v>
      </c>
      <c r="Q233" s="197"/>
      <c r="R233" s="198">
        <f>SUM(R234:R256)</f>
        <v>0.17641300000000001</v>
      </c>
      <c r="S233" s="197"/>
      <c r="T233" s="199">
        <f>SUM(T234:T256)</f>
        <v>5.71124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0" t="s">
        <v>86</v>
      </c>
      <c r="AT233" s="201" t="s">
        <v>75</v>
      </c>
      <c r="AU233" s="201" t="s">
        <v>84</v>
      </c>
      <c r="AY233" s="200" t="s">
        <v>119</v>
      </c>
      <c r="BK233" s="202">
        <f>SUM(BK234:BK256)</f>
        <v>0</v>
      </c>
    </row>
    <row r="234" spans="1:65" s="2" customFormat="1" ht="37.8" customHeight="1">
      <c r="A234" s="39"/>
      <c r="B234" s="40"/>
      <c r="C234" s="205" t="s">
        <v>465</v>
      </c>
      <c r="D234" s="205" t="s">
        <v>122</v>
      </c>
      <c r="E234" s="206" t="s">
        <v>466</v>
      </c>
      <c r="F234" s="207" t="s">
        <v>467</v>
      </c>
      <c r="G234" s="208" t="s">
        <v>261</v>
      </c>
      <c r="H234" s="209">
        <v>1</v>
      </c>
      <c r="I234" s="210"/>
      <c r="J234" s="211">
        <f>ROUND(I234*H234,2)</f>
        <v>0</v>
      </c>
      <c r="K234" s="207" t="s">
        <v>19</v>
      </c>
      <c r="L234" s="45"/>
      <c r="M234" s="212" t="s">
        <v>19</v>
      </c>
      <c r="N234" s="213" t="s">
        <v>47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197</v>
      </c>
      <c r="AT234" s="216" t="s">
        <v>122</v>
      </c>
      <c r="AU234" s="216" t="s">
        <v>86</v>
      </c>
      <c r="AY234" s="18" t="s">
        <v>119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84</v>
      </c>
      <c r="BK234" s="217">
        <f>ROUND(I234*H234,2)</f>
        <v>0</v>
      </c>
      <c r="BL234" s="18" t="s">
        <v>197</v>
      </c>
      <c r="BM234" s="216" t="s">
        <v>468</v>
      </c>
    </row>
    <row r="235" spans="1:65" s="2" customFormat="1" ht="49.05" customHeight="1">
      <c r="A235" s="39"/>
      <c r="B235" s="40"/>
      <c r="C235" s="205" t="s">
        <v>469</v>
      </c>
      <c r="D235" s="205" t="s">
        <v>122</v>
      </c>
      <c r="E235" s="206" t="s">
        <v>470</v>
      </c>
      <c r="F235" s="207" t="s">
        <v>471</v>
      </c>
      <c r="G235" s="208" t="s">
        <v>261</v>
      </c>
      <c r="H235" s="209">
        <v>1</v>
      </c>
      <c r="I235" s="210"/>
      <c r="J235" s="211">
        <f>ROUND(I235*H235,2)</f>
        <v>0</v>
      </c>
      <c r="K235" s="207" t="s">
        <v>19</v>
      </c>
      <c r="L235" s="45"/>
      <c r="M235" s="212" t="s">
        <v>19</v>
      </c>
      <c r="N235" s="213" t="s">
        <v>47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197</v>
      </c>
      <c r="AT235" s="216" t="s">
        <v>122</v>
      </c>
      <c r="AU235" s="216" t="s">
        <v>86</v>
      </c>
      <c r="AY235" s="18" t="s">
        <v>119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84</v>
      </c>
      <c r="BK235" s="217">
        <f>ROUND(I235*H235,2)</f>
        <v>0</v>
      </c>
      <c r="BL235" s="18" t="s">
        <v>197</v>
      </c>
      <c r="BM235" s="216" t="s">
        <v>472</v>
      </c>
    </row>
    <row r="236" spans="1:47" s="2" customFormat="1" ht="12">
      <c r="A236" s="39"/>
      <c r="B236" s="40"/>
      <c r="C236" s="41"/>
      <c r="D236" s="218" t="s">
        <v>128</v>
      </c>
      <c r="E236" s="41"/>
      <c r="F236" s="219" t="s">
        <v>473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128</v>
      </c>
      <c r="AU236" s="18" t="s">
        <v>86</v>
      </c>
    </row>
    <row r="237" spans="1:65" s="2" customFormat="1" ht="49.05" customHeight="1">
      <c r="A237" s="39"/>
      <c r="B237" s="40"/>
      <c r="C237" s="205" t="s">
        <v>474</v>
      </c>
      <c r="D237" s="205" t="s">
        <v>122</v>
      </c>
      <c r="E237" s="206" t="s">
        <v>475</v>
      </c>
      <c r="F237" s="207" t="s">
        <v>476</v>
      </c>
      <c r="G237" s="208" t="s">
        <v>261</v>
      </c>
      <c r="H237" s="209">
        <v>1</v>
      </c>
      <c r="I237" s="210"/>
      <c r="J237" s="211">
        <f>ROUND(I237*H237,2)</f>
        <v>0</v>
      </c>
      <c r="K237" s="207" t="s">
        <v>19</v>
      </c>
      <c r="L237" s="45"/>
      <c r="M237" s="212" t="s">
        <v>19</v>
      </c>
      <c r="N237" s="213" t="s">
        <v>47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197</v>
      </c>
      <c r="AT237" s="216" t="s">
        <v>122</v>
      </c>
      <c r="AU237" s="216" t="s">
        <v>86</v>
      </c>
      <c r="AY237" s="18" t="s">
        <v>119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84</v>
      </c>
      <c r="BK237" s="217">
        <f>ROUND(I237*H237,2)</f>
        <v>0</v>
      </c>
      <c r="BL237" s="18" t="s">
        <v>197</v>
      </c>
      <c r="BM237" s="216" t="s">
        <v>477</v>
      </c>
    </row>
    <row r="238" spans="1:47" s="2" customFormat="1" ht="12">
      <c r="A238" s="39"/>
      <c r="B238" s="40"/>
      <c r="C238" s="41"/>
      <c r="D238" s="218" t="s">
        <v>128</v>
      </c>
      <c r="E238" s="41"/>
      <c r="F238" s="219" t="s">
        <v>478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128</v>
      </c>
      <c r="AU238" s="18" t="s">
        <v>86</v>
      </c>
    </row>
    <row r="239" spans="1:65" s="2" customFormat="1" ht="14.4" customHeight="1">
      <c r="A239" s="39"/>
      <c r="B239" s="40"/>
      <c r="C239" s="205" t="s">
        <v>479</v>
      </c>
      <c r="D239" s="205" t="s">
        <v>122</v>
      </c>
      <c r="E239" s="206" t="s">
        <v>480</v>
      </c>
      <c r="F239" s="207" t="s">
        <v>481</v>
      </c>
      <c r="G239" s="208" t="s">
        <v>261</v>
      </c>
      <c r="H239" s="209">
        <v>2</v>
      </c>
      <c r="I239" s="210"/>
      <c r="J239" s="211">
        <f>ROUND(I239*H239,2)</f>
        <v>0</v>
      </c>
      <c r="K239" s="207" t="s">
        <v>19</v>
      </c>
      <c r="L239" s="45"/>
      <c r="M239" s="212" t="s">
        <v>19</v>
      </c>
      <c r="N239" s="213" t="s">
        <v>47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197</v>
      </c>
      <c r="AT239" s="216" t="s">
        <v>122</v>
      </c>
      <c r="AU239" s="216" t="s">
        <v>86</v>
      </c>
      <c r="AY239" s="18" t="s">
        <v>119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84</v>
      </c>
      <c r="BK239" s="217">
        <f>ROUND(I239*H239,2)</f>
        <v>0</v>
      </c>
      <c r="BL239" s="18" t="s">
        <v>197</v>
      </c>
      <c r="BM239" s="216" t="s">
        <v>482</v>
      </c>
    </row>
    <row r="240" spans="1:65" s="2" customFormat="1" ht="24.15" customHeight="1">
      <c r="A240" s="39"/>
      <c r="B240" s="40"/>
      <c r="C240" s="205" t="s">
        <v>483</v>
      </c>
      <c r="D240" s="205" t="s">
        <v>122</v>
      </c>
      <c r="E240" s="206" t="s">
        <v>484</v>
      </c>
      <c r="F240" s="207" t="s">
        <v>485</v>
      </c>
      <c r="G240" s="208" t="s">
        <v>248</v>
      </c>
      <c r="H240" s="209">
        <v>248.12</v>
      </c>
      <c r="I240" s="210"/>
      <c r="J240" s="211">
        <f>ROUND(I240*H240,2)</f>
        <v>0</v>
      </c>
      <c r="K240" s="207" t="s">
        <v>242</v>
      </c>
      <c r="L240" s="45"/>
      <c r="M240" s="212" t="s">
        <v>19</v>
      </c>
      <c r="N240" s="213" t="s">
        <v>47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0.017</v>
      </c>
      <c r="T240" s="215">
        <f>S240*H240</f>
        <v>4.21804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197</v>
      </c>
      <c r="AT240" s="216" t="s">
        <v>122</v>
      </c>
      <c r="AU240" s="216" t="s">
        <v>86</v>
      </c>
      <c r="AY240" s="18" t="s">
        <v>119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84</v>
      </c>
      <c r="BK240" s="217">
        <f>ROUND(I240*H240,2)</f>
        <v>0</v>
      </c>
      <c r="BL240" s="18" t="s">
        <v>197</v>
      </c>
      <c r="BM240" s="216" t="s">
        <v>486</v>
      </c>
    </row>
    <row r="241" spans="1:51" s="13" customFormat="1" ht="12">
      <c r="A241" s="13"/>
      <c r="B241" s="230"/>
      <c r="C241" s="231"/>
      <c r="D241" s="218" t="s">
        <v>244</v>
      </c>
      <c r="E241" s="232" t="s">
        <v>19</v>
      </c>
      <c r="F241" s="233" t="s">
        <v>487</v>
      </c>
      <c r="G241" s="231"/>
      <c r="H241" s="234">
        <v>124.06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244</v>
      </c>
      <c r="AU241" s="240" t="s">
        <v>86</v>
      </c>
      <c r="AV241" s="13" t="s">
        <v>86</v>
      </c>
      <c r="AW241" s="13" t="s">
        <v>37</v>
      </c>
      <c r="AX241" s="13" t="s">
        <v>76</v>
      </c>
      <c r="AY241" s="240" t="s">
        <v>119</v>
      </c>
    </row>
    <row r="242" spans="1:51" s="13" customFormat="1" ht="12">
      <c r="A242" s="13"/>
      <c r="B242" s="230"/>
      <c r="C242" s="231"/>
      <c r="D242" s="218" t="s">
        <v>244</v>
      </c>
      <c r="E242" s="232" t="s">
        <v>19</v>
      </c>
      <c r="F242" s="233" t="s">
        <v>488</v>
      </c>
      <c r="G242" s="231"/>
      <c r="H242" s="234">
        <v>124.06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244</v>
      </c>
      <c r="AU242" s="240" t="s">
        <v>86</v>
      </c>
      <c r="AV242" s="13" t="s">
        <v>86</v>
      </c>
      <c r="AW242" s="13" t="s">
        <v>37</v>
      </c>
      <c r="AX242" s="13" t="s">
        <v>76</v>
      </c>
      <c r="AY242" s="240" t="s">
        <v>119</v>
      </c>
    </row>
    <row r="243" spans="1:51" s="14" customFormat="1" ht="12">
      <c r="A243" s="14"/>
      <c r="B243" s="241"/>
      <c r="C243" s="242"/>
      <c r="D243" s="218" t="s">
        <v>244</v>
      </c>
      <c r="E243" s="243" t="s">
        <v>19</v>
      </c>
      <c r="F243" s="244" t="s">
        <v>270</v>
      </c>
      <c r="G243" s="242"/>
      <c r="H243" s="245">
        <v>248.12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244</v>
      </c>
      <c r="AU243" s="251" t="s">
        <v>86</v>
      </c>
      <c r="AV243" s="14" t="s">
        <v>140</v>
      </c>
      <c r="AW243" s="14" t="s">
        <v>37</v>
      </c>
      <c r="AX243" s="14" t="s">
        <v>84</v>
      </c>
      <c r="AY243" s="251" t="s">
        <v>119</v>
      </c>
    </row>
    <row r="244" spans="1:65" s="2" customFormat="1" ht="24.15" customHeight="1">
      <c r="A244" s="39"/>
      <c r="B244" s="40"/>
      <c r="C244" s="205" t="s">
        <v>489</v>
      </c>
      <c r="D244" s="205" t="s">
        <v>122</v>
      </c>
      <c r="E244" s="206" t="s">
        <v>490</v>
      </c>
      <c r="F244" s="207" t="s">
        <v>491</v>
      </c>
      <c r="G244" s="208" t="s">
        <v>291</v>
      </c>
      <c r="H244" s="209">
        <v>77.4</v>
      </c>
      <c r="I244" s="210"/>
      <c r="J244" s="211">
        <f>ROUND(I244*H244,2)</f>
        <v>0</v>
      </c>
      <c r="K244" s="207" t="s">
        <v>242</v>
      </c>
      <c r="L244" s="45"/>
      <c r="M244" s="212" t="s">
        <v>19</v>
      </c>
      <c r="N244" s="213" t="s">
        <v>47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0.016</v>
      </c>
      <c r="T244" s="215">
        <f>S244*H244</f>
        <v>1.2384000000000002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197</v>
      </c>
      <c r="AT244" s="216" t="s">
        <v>122</v>
      </c>
      <c r="AU244" s="216" t="s">
        <v>86</v>
      </c>
      <c r="AY244" s="18" t="s">
        <v>119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84</v>
      </c>
      <c r="BK244" s="217">
        <f>ROUND(I244*H244,2)</f>
        <v>0</v>
      </c>
      <c r="BL244" s="18" t="s">
        <v>197</v>
      </c>
      <c r="BM244" s="216" t="s">
        <v>492</v>
      </c>
    </row>
    <row r="245" spans="1:51" s="13" customFormat="1" ht="12">
      <c r="A245" s="13"/>
      <c r="B245" s="230"/>
      <c r="C245" s="231"/>
      <c r="D245" s="218" t="s">
        <v>244</v>
      </c>
      <c r="E245" s="232" t="s">
        <v>19</v>
      </c>
      <c r="F245" s="233" t="s">
        <v>493</v>
      </c>
      <c r="G245" s="231"/>
      <c r="H245" s="234">
        <v>77.4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244</v>
      </c>
      <c r="AU245" s="240" t="s">
        <v>86</v>
      </c>
      <c r="AV245" s="13" t="s">
        <v>86</v>
      </c>
      <c r="AW245" s="13" t="s">
        <v>37</v>
      </c>
      <c r="AX245" s="13" t="s">
        <v>84</v>
      </c>
      <c r="AY245" s="240" t="s">
        <v>119</v>
      </c>
    </row>
    <row r="246" spans="1:65" s="2" customFormat="1" ht="24.15" customHeight="1">
      <c r="A246" s="39"/>
      <c r="B246" s="40"/>
      <c r="C246" s="205" t="s">
        <v>494</v>
      </c>
      <c r="D246" s="205" t="s">
        <v>122</v>
      </c>
      <c r="E246" s="206" t="s">
        <v>495</v>
      </c>
      <c r="F246" s="207" t="s">
        <v>496</v>
      </c>
      <c r="G246" s="208" t="s">
        <v>261</v>
      </c>
      <c r="H246" s="209">
        <v>19.6</v>
      </c>
      <c r="I246" s="210"/>
      <c r="J246" s="211">
        <f>ROUND(I246*H246,2)</f>
        <v>0</v>
      </c>
      <c r="K246" s="207" t="s">
        <v>242</v>
      </c>
      <c r="L246" s="45"/>
      <c r="M246" s="212" t="s">
        <v>19</v>
      </c>
      <c r="N246" s="213" t="s">
        <v>47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0.013</v>
      </c>
      <c r="T246" s="215">
        <f>S246*H246</f>
        <v>0.2548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197</v>
      </c>
      <c r="AT246" s="216" t="s">
        <v>122</v>
      </c>
      <c r="AU246" s="216" t="s">
        <v>86</v>
      </c>
      <c r="AY246" s="18" t="s">
        <v>119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84</v>
      </c>
      <c r="BK246" s="217">
        <f>ROUND(I246*H246,2)</f>
        <v>0</v>
      </c>
      <c r="BL246" s="18" t="s">
        <v>197</v>
      </c>
      <c r="BM246" s="216" t="s">
        <v>497</v>
      </c>
    </row>
    <row r="247" spans="1:51" s="13" customFormat="1" ht="12">
      <c r="A247" s="13"/>
      <c r="B247" s="230"/>
      <c r="C247" s="231"/>
      <c r="D247" s="218" t="s">
        <v>244</v>
      </c>
      <c r="E247" s="232" t="s">
        <v>19</v>
      </c>
      <c r="F247" s="233" t="s">
        <v>498</v>
      </c>
      <c r="G247" s="231"/>
      <c r="H247" s="234">
        <v>19.6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244</v>
      </c>
      <c r="AU247" s="240" t="s">
        <v>86</v>
      </c>
      <c r="AV247" s="13" t="s">
        <v>86</v>
      </c>
      <c r="AW247" s="13" t="s">
        <v>37</v>
      </c>
      <c r="AX247" s="13" t="s">
        <v>84</v>
      </c>
      <c r="AY247" s="240" t="s">
        <v>119</v>
      </c>
    </row>
    <row r="248" spans="1:65" s="2" customFormat="1" ht="24.15" customHeight="1">
      <c r="A248" s="39"/>
      <c r="B248" s="40"/>
      <c r="C248" s="205" t="s">
        <v>499</v>
      </c>
      <c r="D248" s="205" t="s">
        <v>122</v>
      </c>
      <c r="E248" s="206" t="s">
        <v>500</v>
      </c>
      <c r="F248" s="207" t="s">
        <v>501</v>
      </c>
      <c r="G248" s="208" t="s">
        <v>502</v>
      </c>
      <c r="H248" s="209">
        <v>168.26</v>
      </c>
      <c r="I248" s="210"/>
      <c r="J248" s="211">
        <f>ROUND(I248*H248,2)</f>
        <v>0</v>
      </c>
      <c r="K248" s="207" t="s">
        <v>242</v>
      </c>
      <c r="L248" s="45"/>
      <c r="M248" s="212" t="s">
        <v>19</v>
      </c>
      <c r="N248" s="213" t="s">
        <v>47</v>
      </c>
      <c r="O248" s="85"/>
      <c r="P248" s="214">
        <f>O248*H248</f>
        <v>0</v>
      </c>
      <c r="Q248" s="214">
        <v>5E-05</v>
      </c>
      <c r="R248" s="214">
        <f>Q248*H248</f>
        <v>0.008413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197</v>
      </c>
      <c r="AT248" s="216" t="s">
        <v>122</v>
      </c>
      <c r="AU248" s="216" t="s">
        <v>86</v>
      </c>
      <c r="AY248" s="18" t="s">
        <v>119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84</v>
      </c>
      <c r="BK248" s="217">
        <f>ROUND(I248*H248,2)</f>
        <v>0</v>
      </c>
      <c r="BL248" s="18" t="s">
        <v>197</v>
      </c>
      <c r="BM248" s="216" t="s">
        <v>503</v>
      </c>
    </row>
    <row r="249" spans="1:51" s="15" customFormat="1" ht="12">
      <c r="A249" s="15"/>
      <c r="B249" s="252"/>
      <c r="C249" s="253"/>
      <c r="D249" s="218" t="s">
        <v>244</v>
      </c>
      <c r="E249" s="254" t="s">
        <v>19</v>
      </c>
      <c r="F249" s="255" t="s">
        <v>504</v>
      </c>
      <c r="G249" s="253"/>
      <c r="H249" s="254" t="s">
        <v>19</v>
      </c>
      <c r="I249" s="256"/>
      <c r="J249" s="253"/>
      <c r="K249" s="253"/>
      <c r="L249" s="257"/>
      <c r="M249" s="258"/>
      <c r="N249" s="259"/>
      <c r="O249" s="259"/>
      <c r="P249" s="259"/>
      <c r="Q249" s="259"/>
      <c r="R249" s="259"/>
      <c r="S249" s="259"/>
      <c r="T249" s="26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1" t="s">
        <v>244</v>
      </c>
      <c r="AU249" s="261" t="s">
        <v>86</v>
      </c>
      <c r="AV249" s="15" t="s">
        <v>84</v>
      </c>
      <c r="AW249" s="15" t="s">
        <v>37</v>
      </c>
      <c r="AX249" s="15" t="s">
        <v>76</v>
      </c>
      <c r="AY249" s="261" t="s">
        <v>119</v>
      </c>
    </row>
    <row r="250" spans="1:51" s="13" customFormat="1" ht="12">
      <c r="A250" s="13"/>
      <c r="B250" s="230"/>
      <c r="C250" s="231"/>
      <c r="D250" s="218" t="s">
        <v>244</v>
      </c>
      <c r="E250" s="232" t="s">
        <v>19</v>
      </c>
      <c r="F250" s="233" t="s">
        <v>505</v>
      </c>
      <c r="G250" s="231"/>
      <c r="H250" s="234">
        <v>168.26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244</v>
      </c>
      <c r="AU250" s="240" t="s">
        <v>86</v>
      </c>
      <c r="AV250" s="13" t="s">
        <v>86</v>
      </c>
      <c r="AW250" s="13" t="s">
        <v>37</v>
      </c>
      <c r="AX250" s="13" t="s">
        <v>76</v>
      </c>
      <c r="AY250" s="240" t="s">
        <v>119</v>
      </c>
    </row>
    <row r="251" spans="1:51" s="14" customFormat="1" ht="12">
      <c r="A251" s="14"/>
      <c r="B251" s="241"/>
      <c r="C251" s="242"/>
      <c r="D251" s="218" t="s">
        <v>244</v>
      </c>
      <c r="E251" s="243" t="s">
        <v>19</v>
      </c>
      <c r="F251" s="244" t="s">
        <v>270</v>
      </c>
      <c r="G251" s="242"/>
      <c r="H251" s="245">
        <v>168.26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244</v>
      </c>
      <c r="AU251" s="251" t="s">
        <v>86</v>
      </c>
      <c r="AV251" s="14" t="s">
        <v>140</v>
      </c>
      <c r="AW251" s="14" t="s">
        <v>37</v>
      </c>
      <c r="AX251" s="14" t="s">
        <v>84</v>
      </c>
      <c r="AY251" s="251" t="s">
        <v>119</v>
      </c>
    </row>
    <row r="252" spans="1:65" s="2" customFormat="1" ht="14.4" customHeight="1">
      <c r="A252" s="39"/>
      <c r="B252" s="40"/>
      <c r="C252" s="262" t="s">
        <v>506</v>
      </c>
      <c r="D252" s="262" t="s">
        <v>453</v>
      </c>
      <c r="E252" s="263" t="s">
        <v>507</v>
      </c>
      <c r="F252" s="264" t="s">
        <v>508</v>
      </c>
      <c r="G252" s="265" t="s">
        <v>256</v>
      </c>
      <c r="H252" s="266">
        <v>0.168</v>
      </c>
      <c r="I252" s="267"/>
      <c r="J252" s="268">
        <f>ROUND(I252*H252,2)</f>
        <v>0</v>
      </c>
      <c r="K252" s="264" t="s">
        <v>242</v>
      </c>
      <c r="L252" s="269"/>
      <c r="M252" s="270" t="s">
        <v>19</v>
      </c>
      <c r="N252" s="271" t="s">
        <v>47</v>
      </c>
      <c r="O252" s="85"/>
      <c r="P252" s="214">
        <f>O252*H252</f>
        <v>0</v>
      </c>
      <c r="Q252" s="214">
        <v>1</v>
      </c>
      <c r="R252" s="214">
        <f>Q252*H252</f>
        <v>0.168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386</v>
      </c>
      <c r="AT252" s="216" t="s">
        <v>453</v>
      </c>
      <c r="AU252" s="216" t="s">
        <v>86</v>
      </c>
      <c r="AY252" s="18" t="s">
        <v>119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84</v>
      </c>
      <c r="BK252" s="217">
        <f>ROUND(I252*H252,2)</f>
        <v>0</v>
      </c>
      <c r="BL252" s="18" t="s">
        <v>197</v>
      </c>
      <c r="BM252" s="216" t="s">
        <v>509</v>
      </c>
    </row>
    <row r="253" spans="1:51" s="13" customFormat="1" ht="12">
      <c r="A253" s="13"/>
      <c r="B253" s="230"/>
      <c r="C253" s="231"/>
      <c r="D253" s="218" t="s">
        <v>244</v>
      </c>
      <c r="E253" s="232" t="s">
        <v>19</v>
      </c>
      <c r="F253" s="233" t="s">
        <v>510</v>
      </c>
      <c r="G253" s="231"/>
      <c r="H253" s="234">
        <v>0.168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244</v>
      </c>
      <c r="AU253" s="240" t="s">
        <v>86</v>
      </c>
      <c r="AV253" s="13" t="s">
        <v>86</v>
      </c>
      <c r="AW253" s="13" t="s">
        <v>37</v>
      </c>
      <c r="AX253" s="13" t="s">
        <v>76</v>
      </c>
      <c r="AY253" s="240" t="s">
        <v>119</v>
      </c>
    </row>
    <row r="254" spans="1:51" s="14" customFormat="1" ht="12">
      <c r="A254" s="14"/>
      <c r="B254" s="241"/>
      <c r="C254" s="242"/>
      <c r="D254" s="218" t="s">
        <v>244</v>
      </c>
      <c r="E254" s="243" t="s">
        <v>19</v>
      </c>
      <c r="F254" s="244" t="s">
        <v>270</v>
      </c>
      <c r="G254" s="242"/>
      <c r="H254" s="245">
        <v>0.168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1" t="s">
        <v>244</v>
      </c>
      <c r="AU254" s="251" t="s">
        <v>86</v>
      </c>
      <c r="AV254" s="14" t="s">
        <v>140</v>
      </c>
      <c r="AW254" s="14" t="s">
        <v>37</v>
      </c>
      <c r="AX254" s="14" t="s">
        <v>84</v>
      </c>
      <c r="AY254" s="251" t="s">
        <v>119</v>
      </c>
    </row>
    <row r="255" spans="1:65" s="2" customFormat="1" ht="49.05" customHeight="1">
      <c r="A255" s="39"/>
      <c r="B255" s="40"/>
      <c r="C255" s="205" t="s">
        <v>511</v>
      </c>
      <c r="D255" s="205" t="s">
        <v>122</v>
      </c>
      <c r="E255" s="206" t="s">
        <v>512</v>
      </c>
      <c r="F255" s="207" t="s">
        <v>513</v>
      </c>
      <c r="G255" s="208" t="s">
        <v>256</v>
      </c>
      <c r="H255" s="209">
        <v>0.176</v>
      </c>
      <c r="I255" s="210"/>
      <c r="J255" s="211">
        <f>ROUND(I255*H255,2)</f>
        <v>0</v>
      </c>
      <c r="K255" s="207" t="s">
        <v>242</v>
      </c>
      <c r="L255" s="45"/>
      <c r="M255" s="212" t="s">
        <v>19</v>
      </c>
      <c r="N255" s="213" t="s">
        <v>47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197</v>
      </c>
      <c r="AT255" s="216" t="s">
        <v>122</v>
      </c>
      <c r="AU255" s="216" t="s">
        <v>86</v>
      </c>
      <c r="AY255" s="18" t="s">
        <v>119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84</v>
      </c>
      <c r="BK255" s="217">
        <f>ROUND(I255*H255,2)</f>
        <v>0</v>
      </c>
      <c r="BL255" s="18" t="s">
        <v>197</v>
      </c>
      <c r="BM255" s="216" t="s">
        <v>514</v>
      </c>
    </row>
    <row r="256" spans="1:65" s="2" customFormat="1" ht="49.05" customHeight="1">
      <c r="A256" s="39"/>
      <c r="B256" s="40"/>
      <c r="C256" s="205" t="s">
        <v>515</v>
      </c>
      <c r="D256" s="205" t="s">
        <v>122</v>
      </c>
      <c r="E256" s="206" t="s">
        <v>516</v>
      </c>
      <c r="F256" s="207" t="s">
        <v>517</v>
      </c>
      <c r="G256" s="208" t="s">
        <v>256</v>
      </c>
      <c r="H256" s="209">
        <v>0.176</v>
      </c>
      <c r="I256" s="210"/>
      <c r="J256" s="211">
        <f>ROUND(I256*H256,2)</f>
        <v>0</v>
      </c>
      <c r="K256" s="207" t="s">
        <v>242</v>
      </c>
      <c r="L256" s="45"/>
      <c r="M256" s="212" t="s">
        <v>19</v>
      </c>
      <c r="N256" s="213" t="s">
        <v>47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197</v>
      </c>
      <c r="AT256" s="216" t="s">
        <v>122</v>
      </c>
      <c r="AU256" s="216" t="s">
        <v>86</v>
      </c>
      <c r="AY256" s="18" t="s">
        <v>119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84</v>
      </c>
      <c r="BK256" s="217">
        <f>ROUND(I256*H256,2)</f>
        <v>0</v>
      </c>
      <c r="BL256" s="18" t="s">
        <v>197</v>
      </c>
      <c r="BM256" s="216" t="s">
        <v>518</v>
      </c>
    </row>
    <row r="257" spans="1:63" s="12" customFormat="1" ht="22.8" customHeight="1">
      <c r="A257" s="12"/>
      <c r="B257" s="189"/>
      <c r="C257" s="190"/>
      <c r="D257" s="191" t="s">
        <v>75</v>
      </c>
      <c r="E257" s="203" t="s">
        <v>519</v>
      </c>
      <c r="F257" s="203" t="s">
        <v>520</v>
      </c>
      <c r="G257" s="190"/>
      <c r="H257" s="190"/>
      <c r="I257" s="193"/>
      <c r="J257" s="204">
        <f>BK257</f>
        <v>0</v>
      </c>
      <c r="K257" s="190"/>
      <c r="L257" s="195"/>
      <c r="M257" s="196"/>
      <c r="N257" s="197"/>
      <c r="O257" s="197"/>
      <c r="P257" s="198">
        <f>SUM(P258:P264)</f>
        <v>0</v>
      </c>
      <c r="Q257" s="197"/>
      <c r="R257" s="198">
        <f>SUM(R258:R264)</f>
        <v>0.021155879999999995</v>
      </c>
      <c r="S257" s="197"/>
      <c r="T257" s="199">
        <f>SUM(T258:T264)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0" t="s">
        <v>86</v>
      </c>
      <c r="AT257" s="201" t="s">
        <v>75</v>
      </c>
      <c r="AU257" s="201" t="s">
        <v>84</v>
      </c>
      <c r="AY257" s="200" t="s">
        <v>119</v>
      </c>
      <c r="BK257" s="202">
        <f>SUM(BK258:BK264)</f>
        <v>0</v>
      </c>
    </row>
    <row r="258" spans="1:65" s="2" customFormat="1" ht="49.05" customHeight="1">
      <c r="A258" s="39"/>
      <c r="B258" s="40"/>
      <c r="C258" s="205" t="s">
        <v>521</v>
      </c>
      <c r="D258" s="205" t="s">
        <v>122</v>
      </c>
      <c r="E258" s="206" t="s">
        <v>522</v>
      </c>
      <c r="F258" s="207" t="s">
        <v>523</v>
      </c>
      <c r="G258" s="208" t="s">
        <v>248</v>
      </c>
      <c r="H258" s="209">
        <v>0.731</v>
      </c>
      <c r="I258" s="210"/>
      <c r="J258" s="211">
        <f>ROUND(I258*H258,2)</f>
        <v>0</v>
      </c>
      <c r="K258" s="207" t="s">
        <v>242</v>
      </c>
      <c r="L258" s="45"/>
      <c r="M258" s="212" t="s">
        <v>19</v>
      </c>
      <c r="N258" s="213" t="s">
        <v>47</v>
      </c>
      <c r="O258" s="85"/>
      <c r="P258" s="214">
        <f>O258*H258</f>
        <v>0</v>
      </c>
      <c r="Q258" s="214">
        <v>0.00588</v>
      </c>
      <c r="R258" s="214">
        <f>Q258*H258</f>
        <v>0.00429828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197</v>
      </c>
      <c r="AT258" s="216" t="s">
        <v>122</v>
      </c>
      <c r="AU258" s="216" t="s">
        <v>86</v>
      </c>
      <c r="AY258" s="18" t="s">
        <v>119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84</v>
      </c>
      <c r="BK258" s="217">
        <f>ROUND(I258*H258,2)</f>
        <v>0</v>
      </c>
      <c r="BL258" s="18" t="s">
        <v>197</v>
      </c>
      <c r="BM258" s="216" t="s">
        <v>524</v>
      </c>
    </row>
    <row r="259" spans="1:51" s="13" customFormat="1" ht="12">
      <c r="A259" s="13"/>
      <c r="B259" s="230"/>
      <c r="C259" s="231"/>
      <c r="D259" s="218" t="s">
        <v>244</v>
      </c>
      <c r="E259" s="232" t="s">
        <v>19</v>
      </c>
      <c r="F259" s="233" t="s">
        <v>525</v>
      </c>
      <c r="G259" s="231"/>
      <c r="H259" s="234">
        <v>0.731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244</v>
      </c>
      <c r="AU259" s="240" t="s">
        <v>86</v>
      </c>
      <c r="AV259" s="13" t="s">
        <v>86</v>
      </c>
      <c r="AW259" s="13" t="s">
        <v>37</v>
      </c>
      <c r="AX259" s="13" t="s">
        <v>84</v>
      </c>
      <c r="AY259" s="240" t="s">
        <v>119</v>
      </c>
    </row>
    <row r="260" spans="1:65" s="2" customFormat="1" ht="37.8" customHeight="1">
      <c r="A260" s="39"/>
      <c r="B260" s="40"/>
      <c r="C260" s="262" t="s">
        <v>526</v>
      </c>
      <c r="D260" s="262" t="s">
        <v>453</v>
      </c>
      <c r="E260" s="263" t="s">
        <v>527</v>
      </c>
      <c r="F260" s="264" t="s">
        <v>528</v>
      </c>
      <c r="G260" s="265" t="s">
        <v>248</v>
      </c>
      <c r="H260" s="266">
        <v>0.878</v>
      </c>
      <c r="I260" s="267"/>
      <c r="J260" s="268">
        <f>ROUND(I260*H260,2)</f>
        <v>0</v>
      </c>
      <c r="K260" s="264" t="s">
        <v>242</v>
      </c>
      <c r="L260" s="269"/>
      <c r="M260" s="270" t="s">
        <v>19</v>
      </c>
      <c r="N260" s="271" t="s">
        <v>47</v>
      </c>
      <c r="O260" s="85"/>
      <c r="P260" s="214">
        <f>O260*H260</f>
        <v>0</v>
      </c>
      <c r="Q260" s="214">
        <v>0.0192</v>
      </c>
      <c r="R260" s="214">
        <f>Q260*H260</f>
        <v>0.016857599999999997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386</v>
      </c>
      <c r="AT260" s="216" t="s">
        <v>453</v>
      </c>
      <c r="AU260" s="216" t="s">
        <v>86</v>
      </c>
      <c r="AY260" s="18" t="s">
        <v>119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84</v>
      </c>
      <c r="BK260" s="217">
        <f>ROUND(I260*H260,2)</f>
        <v>0</v>
      </c>
      <c r="BL260" s="18" t="s">
        <v>197</v>
      </c>
      <c r="BM260" s="216" t="s">
        <v>529</v>
      </c>
    </row>
    <row r="261" spans="1:51" s="15" customFormat="1" ht="12">
      <c r="A261" s="15"/>
      <c r="B261" s="252"/>
      <c r="C261" s="253"/>
      <c r="D261" s="218" t="s">
        <v>244</v>
      </c>
      <c r="E261" s="254" t="s">
        <v>19</v>
      </c>
      <c r="F261" s="255" t="s">
        <v>530</v>
      </c>
      <c r="G261" s="253"/>
      <c r="H261" s="254" t="s">
        <v>19</v>
      </c>
      <c r="I261" s="256"/>
      <c r="J261" s="253"/>
      <c r="K261" s="253"/>
      <c r="L261" s="257"/>
      <c r="M261" s="258"/>
      <c r="N261" s="259"/>
      <c r="O261" s="259"/>
      <c r="P261" s="259"/>
      <c r="Q261" s="259"/>
      <c r="R261" s="259"/>
      <c r="S261" s="259"/>
      <c r="T261" s="260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1" t="s">
        <v>244</v>
      </c>
      <c r="AU261" s="261" t="s">
        <v>86</v>
      </c>
      <c r="AV261" s="15" t="s">
        <v>84</v>
      </c>
      <c r="AW261" s="15" t="s">
        <v>37</v>
      </c>
      <c r="AX261" s="15" t="s">
        <v>76</v>
      </c>
      <c r="AY261" s="261" t="s">
        <v>119</v>
      </c>
    </row>
    <row r="262" spans="1:51" s="13" customFormat="1" ht="12">
      <c r="A262" s="13"/>
      <c r="B262" s="230"/>
      <c r="C262" s="231"/>
      <c r="D262" s="218" t="s">
        <v>244</v>
      </c>
      <c r="E262" s="232" t="s">
        <v>19</v>
      </c>
      <c r="F262" s="233" t="s">
        <v>531</v>
      </c>
      <c r="G262" s="231"/>
      <c r="H262" s="234">
        <v>0.878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244</v>
      </c>
      <c r="AU262" s="240" t="s">
        <v>86</v>
      </c>
      <c r="AV262" s="13" t="s">
        <v>86</v>
      </c>
      <c r="AW262" s="13" t="s">
        <v>37</v>
      </c>
      <c r="AX262" s="13" t="s">
        <v>84</v>
      </c>
      <c r="AY262" s="240" t="s">
        <v>119</v>
      </c>
    </row>
    <row r="263" spans="1:65" s="2" customFormat="1" ht="37.8" customHeight="1">
      <c r="A263" s="39"/>
      <c r="B263" s="40"/>
      <c r="C263" s="205" t="s">
        <v>532</v>
      </c>
      <c r="D263" s="205" t="s">
        <v>122</v>
      </c>
      <c r="E263" s="206" t="s">
        <v>533</v>
      </c>
      <c r="F263" s="207" t="s">
        <v>534</v>
      </c>
      <c r="G263" s="208" t="s">
        <v>248</v>
      </c>
      <c r="H263" s="209">
        <v>0.731</v>
      </c>
      <c r="I263" s="210"/>
      <c r="J263" s="211">
        <f>ROUND(I263*H263,2)</f>
        <v>0</v>
      </c>
      <c r="K263" s="207" t="s">
        <v>242</v>
      </c>
      <c r="L263" s="45"/>
      <c r="M263" s="212" t="s">
        <v>19</v>
      </c>
      <c r="N263" s="213" t="s">
        <v>47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197</v>
      </c>
      <c r="AT263" s="216" t="s">
        <v>122</v>
      </c>
      <c r="AU263" s="216" t="s">
        <v>86</v>
      </c>
      <c r="AY263" s="18" t="s">
        <v>119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84</v>
      </c>
      <c r="BK263" s="217">
        <f>ROUND(I263*H263,2)</f>
        <v>0</v>
      </c>
      <c r="BL263" s="18" t="s">
        <v>197</v>
      </c>
      <c r="BM263" s="216" t="s">
        <v>535</v>
      </c>
    </row>
    <row r="264" spans="1:51" s="13" customFormat="1" ht="12">
      <c r="A264" s="13"/>
      <c r="B264" s="230"/>
      <c r="C264" s="231"/>
      <c r="D264" s="218" t="s">
        <v>244</v>
      </c>
      <c r="E264" s="232" t="s">
        <v>19</v>
      </c>
      <c r="F264" s="233" t="s">
        <v>525</v>
      </c>
      <c r="G264" s="231"/>
      <c r="H264" s="234">
        <v>0.731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244</v>
      </c>
      <c r="AU264" s="240" t="s">
        <v>86</v>
      </c>
      <c r="AV264" s="13" t="s">
        <v>86</v>
      </c>
      <c r="AW264" s="13" t="s">
        <v>37</v>
      </c>
      <c r="AX264" s="13" t="s">
        <v>84</v>
      </c>
      <c r="AY264" s="240" t="s">
        <v>119</v>
      </c>
    </row>
    <row r="265" spans="1:63" s="12" customFormat="1" ht="22.8" customHeight="1">
      <c r="A265" s="12"/>
      <c r="B265" s="189"/>
      <c r="C265" s="190"/>
      <c r="D265" s="191" t="s">
        <v>75</v>
      </c>
      <c r="E265" s="203" t="s">
        <v>536</v>
      </c>
      <c r="F265" s="203" t="s">
        <v>537</v>
      </c>
      <c r="G265" s="190"/>
      <c r="H265" s="190"/>
      <c r="I265" s="193"/>
      <c r="J265" s="204">
        <f>BK265</f>
        <v>0</v>
      </c>
      <c r="K265" s="190"/>
      <c r="L265" s="195"/>
      <c r="M265" s="196"/>
      <c r="N265" s="197"/>
      <c r="O265" s="197"/>
      <c r="P265" s="198">
        <f>SUM(P266:P302)</f>
        <v>0</v>
      </c>
      <c r="Q265" s="197"/>
      <c r="R265" s="198">
        <f>SUM(R266:R302)</f>
        <v>0.03447609</v>
      </c>
      <c r="S265" s="197"/>
      <c r="T265" s="199">
        <f>SUM(T266:T302)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0" t="s">
        <v>86</v>
      </c>
      <c r="AT265" s="201" t="s">
        <v>75</v>
      </c>
      <c r="AU265" s="201" t="s">
        <v>84</v>
      </c>
      <c r="AY265" s="200" t="s">
        <v>119</v>
      </c>
      <c r="BK265" s="202">
        <f>SUM(BK266:BK302)</f>
        <v>0</v>
      </c>
    </row>
    <row r="266" spans="1:65" s="2" customFormat="1" ht="24.15" customHeight="1">
      <c r="A266" s="39"/>
      <c r="B266" s="40"/>
      <c r="C266" s="205" t="s">
        <v>538</v>
      </c>
      <c r="D266" s="205" t="s">
        <v>122</v>
      </c>
      <c r="E266" s="206" t="s">
        <v>539</v>
      </c>
      <c r="F266" s="207" t="s">
        <v>540</v>
      </c>
      <c r="G266" s="208" t="s">
        <v>248</v>
      </c>
      <c r="H266" s="209">
        <v>7.913</v>
      </c>
      <c r="I266" s="210"/>
      <c r="J266" s="211">
        <f>ROUND(I266*H266,2)</f>
        <v>0</v>
      </c>
      <c r="K266" s="207" t="s">
        <v>242</v>
      </c>
      <c r="L266" s="45"/>
      <c r="M266" s="212" t="s">
        <v>19</v>
      </c>
      <c r="N266" s="213" t="s">
        <v>47</v>
      </c>
      <c r="O266" s="85"/>
      <c r="P266" s="214">
        <f>O266*H266</f>
        <v>0</v>
      </c>
      <c r="Q266" s="214">
        <v>0.00012</v>
      </c>
      <c r="R266" s="214">
        <f>Q266*H266</f>
        <v>0.00094956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197</v>
      </c>
      <c r="AT266" s="216" t="s">
        <v>122</v>
      </c>
      <c r="AU266" s="216" t="s">
        <v>86</v>
      </c>
      <c r="AY266" s="18" t="s">
        <v>119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84</v>
      </c>
      <c r="BK266" s="217">
        <f>ROUND(I266*H266,2)</f>
        <v>0</v>
      </c>
      <c r="BL266" s="18" t="s">
        <v>197</v>
      </c>
      <c r="BM266" s="216" t="s">
        <v>541</v>
      </c>
    </row>
    <row r="267" spans="1:51" s="13" customFormat="1" ht="12">
      <c r="A267" s="13"/>
      <c r="B267" s="230"/>
      <c r="C267" s="231"/>
      <c r="D267" s="218" t="s">
        <v>244</v>
      </c>
      <c r="E267" s="232" t="s">
        <v>19</v>
      </c>
      <c r="F267" s="233" t="s">
        <v>542</v>
      </c>
      <c r="G267" s="231"/>
      <c r="H267" s="234">
        <v>7.913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244</v>
      </c>
      <c r="AU267" s="240" t="s">
        <v>86</v>
      </c>
      <c r="AV267" s="13" t="s">
        <v>86</v>
      </c>
      <c r="AW267" s="13" t="s">
        <v>37</v>
      </c>
      <c r="AX267" s="13" t="s">
        <v>84</v>
      </c>
      <c r="AY267" s="240" t="s">
        <v>119</v>
      </c>
    </row>
    <row r="268" spans="1:65" s="2" customFormat="1" ht="24.15" customHeight="1">
      <c r="A268" s="39"/>
      <c r="B268" s="40"/>
      <c r="C268" s="205" t="s">
        <v>543</v>
      </c>
      <c r="D268" s="205" t="s">
        <v>122</v>
      </c>
      <c r="E268" s="206" t="s">
        <v>544</v>
      </c>
      <c r="F268" s="207" t="s">
        <v>545</v>
      </c>
      <c r="G268" s="208" t="s">
        <v>248</v>
      </c>
      <c r="H268" s="209">
        <v>7.913</v>
      </c>
      <c r="I268" s="210"/>
      <c r="J268" s="211">
        <f>ROUND(I268*H268,2)</f>
        <v>0</v>
      </c>
      <c r="K268" s="207" t="s">
        <v>242</v>
      </c>
      <c r="L268" s="45"/>
      <c r="M268" s="212" t="s">
        <v>19</v>
      </c>
      <c r="N268" s="213" t="s">
        <v>47</v>
      </c>
      <c r="O268" s="85"/>
      <c r="P268" s="214">
        <f>O268*H268</f>
        <v>0</v>
      </c>
      <c r="Q268" s="214">
        <v>0.00029</v>
      </c>
      <c r="R268" s="214">
        <f>Q268*H268</f>
        <v>0.0022947700000000002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197</v>
      </c>
      <c r="AT268" s="216" t="s">
        <v>122</v>
      </c>
      <c r="AU268" s="216" t="s">
        <v>86</v>
      </c>
      <c r="AY268" s="18" t="s">
        <v>119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84</v>
      </c>
      <c r="BK268" s="217">
        <f>ROUND(I268*H268,2)</f>
        <v>0</v>
      </c>
      <c r="BL268" s="18" t="s">
        <v>197</v>
      </c>
      <c r="BM268" s="216" t="s">
        <v>546</v>
      </c>
    </row>
    <row r="269" spans="1:51" s="13" customFormat="1" ht="12">
      <c r="A269" s="13"/>
      <c r="B269" s="230"/>
      <c r="C269" s="231"/>
      <c r="D269" s="218" t="s">
        <v>244</v>
      </c>
      <c r="E269" s="232" t="s">
        <v>19</v>
      </c>
      <c r="F269" s="233" t="s">
        <v>542</v>
      </c>
      <c r="G269" s="231"/>
      <c r="H269" s="234">
        <v>7.913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244</v>
      </c>
      <c r="AU269" s="240" t="s">
        <v>86</v>
      </c>
      <c r="AV269" s="13" t="s">
        <v>86</v>
      </c>
      <c r="AW269" s="13" t="s">
        <v>37</v>
      </c>
      <c r="AX269" s="13" t="s">
        <v>84</v>
      </c>
      <c r="AY269" s="240" t="s">
        <v>119</v>
      </c>
    </row>
    <row r="270" spans="1:65" s="2" customFormat="1" ht="37.8" customHeight="1">
      <c r="A270" s="39"/>
      <c r="B270" s="40"/>
      <c r="C270" s="205" t="s">
        <v>547</v>
      </c>
      <c r="D270" s="205" t="s">
        <v>122</v>
      </c>
      <c r="E270" s="206" t="s">
        <v>548</v>
      </c>
      <c r="F270" s="207" t="s">
        <v>549</v>
      </c>
      <c r="G270" s="208" t="s">
        <v>248</v>
      </c>
      <c r="H270" s="209">
        <v>33.051</v>
      </c>
      <c r="I270" s="210"/>
      <c r="J270" s="211">
        <f>ROUND(I270*H270,2)</f>
        <v>0</v>
      </c>
      <c r="K270" s="207" t="s">
        <v>242</v>
      </c>
      <c r="L270" s="45"/>
      <c r="M270" s="212" t="s">
        <v>19</v>
      </c>
      <c r="N270" s="213" t="s">
        <v>47</v>
      </c>
      <c r="O270" s="85"/>
      <c r="P270" s="214">
        <f>O270*H270</f>
        <v>0</v>
      </c>
      <c r="Q270" s="214">
        <v>8E-05</v>
      </c>
      <c r="R270" s="214">
        <f>Q270*H270</f>
        <v>0.0026440800000000005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197</v>
      </c>
      <c r="AT270" s="216" t="s">
        <v>122</v>
      </c>
      <c r="AU270" s="216" t="s">
        <v>86</v>
      </c>
      <c r="AY270" s="18" t="s">
        <v>119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84</v>
      </c>
      <c r="BK270" s="217">
        <f>ROUND(I270*H270,2)</f>
        <v>0</v>
      </c>
      <c r="BL270" s="18" t="s">
        <v>197</v>
      </c>
      <c r="BM270" s="216" t="s">
        <v>550</v>
      </c>
    </row>
    <row r="271" spans="1:51" s="13" customFormat="1" ht="12">
      <c r="A271" s="13"/>
      <c r="B271" s="230"/>
      <c r="C271" s="231"/>
      <c r="D271" s="218" t="s">
        <v>244</v>
      </c>
      <c r="E271" s="232" t="s">
        <v>19</v>
      </c>
      <c r="F271" s="233" t="s">
        <v>551</v>
      </c>
      <c r="G271" s="231"/>
      <c r="H271" s="234">
        <v>24.768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244</v>
      </c>
      <c r="AU271" s="240" t="s">
        <v>86</v>
      </c>
      <c r="AV271" s="13" t="s">
        <v>86</v>
      </c>
      <c r="AW271" s="13" t="s">
        <v>37</v>
      </c>
      <c r="AX271" s="13" t="s">
        <v>76</v>
      </c>
      <c r="AY271" s="240" t="s">
        <v>119</v>
      </c>
    </row>
    <row r="272" spans="1:51" s="13" customFormat="1" ht="12">
      <c r="A272" s="13"/>
      <c r="B272" s="230"/>
      <c r="C272" s="231"/>
      <c r="D272" s="218" t="s">
        <v>244</v>
      </c>
      <c r="E272" s="232" t="s">
        <v>19</v>
      </c>
      <c r="F272" s="233" t="s">
        <v>552</v>
      </c>
      <c r="G272" s="231"/>
      <c r="H272" s="234">
        <v>1.87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244</v>
      </c>
      <c r="AU272" s="240" t="s">
        <v>86</v>
      </c>
      <c r="AV272" s="13" t="s">
        <v>86</v>
      </c>
      <c r="AW272" s="13" t="s">
        <v>37</v>
      </c>
      <c r="AX272" s="13" t="s">
        <v>76</v>
      </c>
      <c r="AY272" s="240" t="s">
        <v>119</v>
      </c>
    </row>
    <row r="273" spans="1:51" s="13" customFormat="1" ht="12">
      <c r="A273" s="13"/>
      <c r="B273" s="230"/>
      <c r="C273" s="231"/>
      <c r="D273" s="218" t="s">
        <v>244</v>
      </c>
      <c r="E273" s="232" t="s">
        <v>19</v>
      </c>
      <c r="F273" s="233" t="s">
        <v>553</v>
      </c>
      <c r="G273" s="231"/>
      <c r="H273" s="234">
        <v>0.397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244</v>
      </c>
      <c r="AU273" s="240" t="s">
        <v>86</v>
      </c>
      <c r="AV273" s="13" t="s">
        <v>86</v>
      </c>
      <c r="AW273" s="13" t="s">
        <v>37</v>
      </c>
      <c r="AX273" s="13" t="s">
        <v>76</v>
      </c>
      <c r="AY273" s="240" t="s">
        <v>119</v>
      </c>
    </row>
    <row r="274" spans="1:51" s="13" customFormat="1" ht="12">
      <c r="A274" s="13"/>
      <c r="B274" s="230"/>
      <c r="C274" s="231"/>
      <c r="D274" s="218" t="s">
        <v>244</v>
      </c>
      <c r="E274" s="232" t="s">
        <v>19</v>
      </c>
      <c r="F274" s="233" t="s">
        <v>554</v>
      </c>
      <c r="G274" s="231"/>
      <c r="H274" s="234">
        <v>6.016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244</v>
      </c>
      <c r="AU274" s="240" t="s">
        <v>86</v>
      </c>
      <c r="AV274" s="13" t="s">
        <v>86</v>
      </c>
      <c r="AW274" s="13" t="s">
        <v>37</v>
      </c>
      <c r="AX274" s="13" t="s">
        <v>76</v>
      </c>
      <c r="AY274" s="240" t="s">
        <v>119</v>
      </c>
    </row>
    <row r="275" spans="1:51" s="14" customFormat="1" ht="12">
      <c r="A275" s="14"/>
      <c r="B275" s="241"/>
      <c r="C275" s="242"/>
      <c r="D275" s="218" t="s">
        <v>244</v>
      </c>
      <c r="E275" s="243" t="s">
        <v>19</v>
      </c>
      <c r="F275" s="244" t="s">
        <v>270</v>
      </c>
      <c r="G275" s="242"/>
      <c r="H275" s="245">
        <v>33.051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244</v>
      </c>
      <c r="AU275" s="251" t="s">
        <v>86</v>
      </c>
      <c r="AV275" s="14" t="s">
        <v>140</v>
      </c>
      <c r="AW275" s="14" t="s">
        <v>37</v>
      </c>
      <c r="AX275" s="14" t="s">
        <v>84</v>
      </c>
      <c r="AY275" s="251" t="s">
        <v>119</v>
      </c>
    </row>
    <row r="276" spans="1:65" s="2" customFormat="1" ht="24.15" customHeight="1">
      <c r="A276" s="39"/>
      <c r="B276" s="40"/>
      <c r="C276" s="205" t="s">
        <v>555</v>
      </c>
      <c r="D276" s="205" t="s">
        <v>122</v>
      </c>
      <c r="E276" s="206" t="s">
        <v>556</v>
      </c>
      <c r="F276" s="207" t="s">
        <v>557</v>
      </c>
      <c r="G276" s="208" t="s">
        <v>248</v>
      </c>
      <c r="H276" s="209">
        <v>27.035</v>
      </c>
      <c r="I276" s="210"/>
      <c r="J276" s="211">
        <f>ROUND(I276*H276,2)</f>
        <v>0</v>
      </c>
      <c r="K276" s="207" t="s">
        <v>242</v>
      </c>
      <c r="L276" s="45"/>
      <c r="M276" s="212" t="s">
        <v>19</v>
      </c>
      <c r="N276" s="213" t="s">
        <v>47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197</v>
      </c>
      <c r="AT276" s="216" t="s">
        <v>122</v>
      </c>
      <c r="AU276" s="216" t="s">
        <v>86</v>
      </c>
      <c r="AY276" s="18" t="s">
        <v>119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84</v>
      </c>
      <c r="BK276" s="217">
        <f>ROUND(I276*H276,2)</f>
        <v>0</v>
      </c>
      <c r="BL276" s="18" t="s">
        <v>197</v>
      </c>
      <c r="BM276" s="216" t="s">
        <v>558</v>
      </c>
    </row>
    <row r="277" spans="1:51" s="13" customFormat="1" ht="12">
      <c r="A277" s="13"/>
      <c r="B277" s="230"/>
      <c r="C277" s="231"/>
      <c r="D277" s="218" t="s">
        <v>244</v>
      </c>
      <c r="E277" s="232" t="s">
        <v>19</v>
      </c>
      <c r="F277" s="233" t="s">
        <v>551</v>
      </c>
      <c r="G277" s="231"/>
      <c r="H277" s="234">
        <v>24.768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244</v>
      </c>
      <c r="AU277" s="240" t="s">
        <v>86</v>
      </c>
      <c r="AV277" s="13" t="s">
        <v>86</v>
      </c>
      <c r="AW277" s="13" t="s">
        <v>37</v>
      </c>
      <c r="AX277" s="13" t="s">
        <v>76</v>
      </c>
      <c r="AY277" s="240" t="s">
        <v>119</v>
      </c>
    </row>
    <row r="278" spans="1:51" s="13" customFormat="1" ht="12">
      <c r="A278" s="13"/>
      <c r="B278" s="230"/>
      <c r="C278" s="231"/>
      <c r="D278" s="218" t="s">
        <v>244</v>
      </c>
      <c r="E278" s="232" t="s">
        <v>19</v>
      </c>
      <c r="F278" s="233" t="s">
        <v>552</v>
      </c>
      <c r="G278" s="231"/>
      <c r="H278" s="234">
        <v>1.87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0" t="s">
        <v>244</v>
      </c>
      <c r="AU278" s="240" t="s">
        <v>86</v>
      </c>
      <c r="AV278" s="13" t="s">
        <v>86</v>
      </c>
      <c r="AW278" s="13" t="s">
        <v>37</v>
      </c>
      <c r="AX278" s="13" t="s">
        <v>76</v>
      </c>
      <c r="AY278" s="240" t="s">
        <v>119</v>
      </c>
    </row>
    <row r="279" spans="1:51" s="13" customFormat="1" ht="12">
      <c r="A279" s="13"/>
      <c r="B279" s="230"/>
      <c r="C279" s="231"/>
      <c r="D279" s="218" t="s">
        <v>244</v>
      </c>
      <c r="E279" s="232" t="s">
        <v>19</v>
      </c>
      <c r="F279" s="233" t="s">
        <v>553</v>
      </c>
      <c r="G279" s="231"/>
      <c r="H279" s="234">
        <v>0.397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244</v>
      </c>
      <c r="AU279" s="240" t="s">
        <v>86</v>
      </c>
      <c r="AV279" s="13" t="s">
        <v>86</v>
      </c>
      <c r="AW279" s="13" t="s">
        <v>37</v>
      </c>
      <c r="AX279" s="13" t="s">
        <v>76</v>
      </c>
      <c r="AY279" s="240" t="s">
        <v>119</v>
      </c>
    </row>
    <row r="280" spans="1:51" s="14" customFormat="1" ht="12">
      <c r="A280" s="14"/>
      <c r="B280" s="241"/>
      <c r="C280" s="242"/>
      <c r="D280" s="218" t="s">
        <v>244</v>
      </c>
      <c r="E280" s="243" t="s">
        <v>19</v>
      </c>
      <c r="F280" s="244" t="s">
        <v>270</v>
      </c>
      <c r="G280" s="242"/>
      <c r="H280" s="245">
        <v>27.035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1" t="s">
        <v>244</v>
      </c>
      <c r="AU280" s="251" t="s">
        <v>86</v>
      </c>
      <c r="AV280" s="14" t="s">
        <v>140</v>
      </c>
      <c r="AW280" s="14" t="s">
        <v>37</v>
      </c>
      <c r="AX280" s="14" t="s">
        <v>84</v>
      </c>
      <c r="AY280" s="251" t="s">
        <v>119</v>
      </c>
    </row>
    <row r="281" spans="1:65" s="2" customFormat="1" ht="24.15" customHeight="1">
      <c r="A281" s="39"/>
      <c r="B281" s="40"/>
      <c r="C281" s="205" t="s">
        <v>559</v>
      </c>
      <c r="D281" s="205" t="s">
        <v>122</v>
      </c>
      <c r="E281" s="206" t="s">
        <v>560</v>
      </c>
      <c r="F281" s="207" t="s">
        <v>561</v>
      </c>
      <c r="G281" s="208" t="s">
        <v>248</v>
      </c>
      <c r="H281" s="209">
        <v>6.016</v>
      </c>
      <c r="I281" s="210"/>
      <c r="J281" s="211">
        <f>ROUND(I281*H281,2)</f>
        <v>0</v>
      </c>
      <c r="K281" s="207" t="s">
        <v>242</v>
      </c>
      <c r="L281" s="45"/>
      <c r="M281" s="212" t="s">
        <v>19</v>
      </c>
      <c r="N281" s="213" t="s">
        <v>47</v>
      </c>
      <c r="O281" s="85"/>
      <c r="P281" s="214">
        <f>O281*H281</f>
        <v>0</v>
      </c>
      <c r="Q281" s="214">
        <v>0.00017</v>
      </c>
      <c r="R281" s="214">
        <f>Q281*H281</f>
        <v>0.0010227200000000002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197</v>
      </c>
      <c r="AT281" s="216" t="s">
        <v>122</v>
      </c>
      <c r="AU281" s="216" t="s">
        <v>86</v>
      </c>
      <c r="AY281" s="18" t="s">
        <v>119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84</v>
      </c>
      <c r="BK281" s="217">
        <f>ROUND(I281*H281,2)</f>
        <v>0</v>
      </c>
      <c r="BL281" s="18" t="s">
        <v>197</v>
      </c>
      <c r="BM281" s="216" t="s">
        <v>562</v>
      </c>
    </row>
    <row r="282" spans="1:51" s="13" customFormat="1" ht="12">
      <c r="A282" s="13"/>
      <c r="B282" s="230"/>
      <c r="C282" s="231"/>
      <c r="D282" s="218" t="s">
        <v>244</v>
      </c>
      <c r="E282" s="232" t="s">
        <v>19</v>
      </c>
      <c r="F282" s="233" t="s">
        <v>554</v>
      </c>
      <c r="G282" s="231"/>
      <c r="H282" s="234">
        <v>6.016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244</v>
      </c>
      <c r="AU282" s="240" t="s">
        <v>86</v>
      </c>
      <c r="AV282" s="13" t="s">
        <v>86</v>
      </c>
      <c r="AW282" s="13" t="s">
        <v>37</v>
      </c>
      <c r="AX282" s="13" t="s">
        <v>84</v>
      </c>
      <c r="AY282" s="240" t="s">
        <v>119</v>
      </c>
    </row>
    <row r="283" spans="1:65" s="2" customFormat="1" ht="24.15" customHeight="1">
      <c r="A283" s="39"/>
      <c r="B283" s="40"/>
      <c r="C283" s="205" t="s">
        <v>563</v>
      </c>
      <c r="D283" s="205" t="s">
        <v>122</v>
      </c>
      <c r="E283" s="206" t="s">
        <v>564</v>
      </c>
      <c r="F283" s="207" t="s">
        <v>565</v>
      </c>
      <c r="G283" s="208" t="s">
        <v>248</v>
      </c>
      <c r="H283" s="209">
        <v>6.016</v>
      </c>
      <c r="I283" s="210"/>
      <c r="J283" s="211">
        <f>ROUND(I283*H283,2)</f>
        <v>0</v>
      </c>
      <c r="K283" s="207" t="s">
        <v>242</v>
      </c>
      <c r="L283" s="45"/>
      <c r="M283" s="212" t="s">
        <v>19</v>
      </c>
      <c r="N283" s="213" t="s">
        <v>47</v>
      </c>
      <c r="O283" s="85"/>
      <c r="P283" s="214">
        <f>O283*H283</f>
        <v>0</v>
      </c>
      <c r="Q283" s="214">
        <v>0.00012</v>
      </c>
      <c r="R283" s="214">
        <f>Q283*H283</f>
        <v>0.00072192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197</v>
      </c>
      <c r="AT283" s="216" t="s">
        <v>122</v>
      </c>
      <c r="AU283" s="216" t="s">
        <v>86</v>
      </c>
      <c r="AY283" s="18" t="s">
        <v>119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84</v>
      </c>
      <c r="BK283" s="217">
        <f>ROUND(I283*H283,2)</f>
        <v>0</v>
      </c>
      <c r="BL283" s="18" t="s">
        <v>197</v>
      </c>
      <c r="BM283" s="216" t="s">
        <v>566</v>
      </c>
    </row>
    <row r="284" spans="1:51" s="13" customFormat="1" ht="12">
      <c r="A284" s="13"/>
      <c r="B284" s="230"/>
      <c r="C284" s="231"/>
      <c r="D284" s="218" t="s">
        <v>244</v>
      </c>
      <c r="E284" s="232" t="s">
        <v>19</v>
      </c>
      <c r="F284" s="233" t="s">
        <v>554</v>
      </c>
      <c r="G284" s="231"/>
      <c r="H284" s="234">
        <v>6.016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244</v>
      </c>
      <c r="AU284" s="240" t="s">
        <v>86</v>
      </c>
      <c r="AV284" s="13" t="s">
        <v>86</v>
      </c>
      <c r="AW284" s="13" t="s">
        <v>37</v>
      </c>
      <c r="AX284" s="13" t="s">
        <v>84</v>
      </c>
      <c r="AY284" s="240" t="s">
        <v>119</v>
      </c>
    </row>
    <row r="285" spans="1:65" s="2" customFormat="1" ht="24.15" customHeight="1">
      <c r="A285" s="39"/>
      <c r="B285" s="40"/>
      <c r="C285" s="205" t="s">
        <v>567</v>
      </c>
      <c r="D285" s="205" t="s">
        <v>122</v>
      </c>
      <c r="E285" s="206" t="s">
        <v>568</v>
      </c>
      <c r="F285" s="207" t="s">
        <v>569</v>
      </c>
      <c r="G285" s="208" t="s">
        <v>248</v>
      </c>
      <c r="H285" s="209">
        <v>33.051</v>
      </c>
      <c r="I285" s="210"/>
      <c r="J285" s="211">
        <f>ROUND(I285*H285,2)</f>
        <v>0</v>
      </c>
      <c r="K285" s="207" t="s">
        <v>242</v>
      </c>
      <c r="L285" s="45"/>
      <c r="M285" s="212" t="s">
        <v>19</v>
      </c>
      <c r="N285" s="213" t="s">
        <v>47</v>
      </c>
      <c r="O285" s="85"/>
      <c r="P285" s="214">
        <f>O285*H285</f>
        <v>0</v>
      </c>
      <c r="Q285" s="214">
        <v>0.00012</v>
      </c>
      <c r="R285" s="214">
        <f>Q285*H285</f>
        <v>0.00396612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197</v>
      </c>
      <c r="AT285" s="216" t="s">
        <v>122</v>
      </c>
      <c r="AU285" s="216" t="s">
        <v>86</v>
      </c>
      <c r="AY285" s="18" t="s">
        <v>119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84</v>
      </c>
      <c r="BK285" s="217">
        <f>ROUND(I285*H285,2)</f>
        <v>0</v>
      </c>
      <c r="BL285" s="18" t="s">
        <v>197</v>
      </c>
      <c r="BM285" s="216" t="s">
        <v>570</v>
      </c>
    </row>
    <row r="286" spans="1:51" s="13" customFormat="1" ht="12">
      <c r="A286" s="13"/>
      <c r="B286" s="230"/>
      <c r="C286" s="231"/>
      <c r="D286" s="218" t="s">
        <v>244</v>
      </c>
      <c r="E286" s="232" t="s">
        <v>19</v>
      </c>
      <c r="F286" s="233" t="s">
        <v>551</v>
      </c>
      <c r="G286" s="231"/>
      <c r="H286" s="234">
        <v>24.768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244</v>
      </c>
      <c r="AU286" s="240" t="s">
        <v>86</v>
      </c>
      <c r="AV286" s="13" t="s">
        <v>86</v>
      </c>
      <c r="AW286" s="13" t="s">
        <v>37</v>
      </c>
      <c r="AX286" s="13" t="s">
        <v>76</v>
      </c>
      <c r="AY286" s="240" t="s">
        <v>119</v>
      </c>
    </row>
    <row r="287" spans="1:51" s="13" customFormat="1" ht="12">
      <c r="A287" s="13"/>
      <c r="B287" s="230"/>
      <c r="C287" s="231"/>
      <c r="D287" s="218" t="s">
        <v>244</v>
      </c>
      <c r="E287" s="232" t="s">
        <v>19</v>
      </c>
      <c r="F287" s="233" t="s">
        <v>552</v>
      </c>
      <c r="G287" s="231"/>
      <c r="H287" s="234">
        <v>1.87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244</v>
      </c>
      <c r="AU287" s="240" t="s">
        <v>86</v>
      </c>
      <c r="AV287" s="13" t="s">
        <v>86</v>
      </c>
      <c r="AW287" s="13" t="s">
        <v>37</v>
      </c>
      <c r="AX287" s="13" t="s">
        <v>76</v>
      </c>
      <c r="AY287" s="240" t="s">
        <v>119</v>
      </c>
    </row>
    <row r="288" spans="1:51" s="13" customFormat="1" ht="12">
      <c r="A288" s="13"/>
      <c r="B288" s="230"/>
      <c r="C288" s="231"/>
      <c r="D288" s="218" t="s">
        <v>244</v>
      </c>
      <c r="E288" s="232" t="s">
        <v>19</v>
      </c>
      <c r="F288" s="233" t="s">
        <v>553</v>
      </c>
      <c r="G288" s="231"/>
      <c r="H288" s="234">
        <v>0.397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244</v>
      </c>
      <c r="AU288" s="240" t="s">
        <v>86</v>
      </c>
      <c r="AV288" s="13" t="s">
        <v>86</v>
      </c>
      <c r="AW288" s="13" t="s">
        <v>37</v>
      </c>
      <c r="AX288" s="13" t="s">
        <v>76</v>
      </c>
      <c r="AY288" s="240" t="s">
        <v>119</v>
      </c>
    </row>
    <row r="289" spans="1:51" s="13" customFormat="1" ht="12">
      <c r="A289" s="13"/>
      <c r="B289" s="230"/>
      <c r="C289" s="231"/>
      <c r="D289" s="218" t="s">
        <v>244</v>
      </c>
      <c r="E289" s="232" t="s">
        <v>19</v>
      </c>
      <c r="F289" s="233" t="s">
        <v>554</v>
      </c>
      <c r="G289" s="231"/>
      <c r="H289" s="234">
        <v>6.016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0" t="s">
        <v>244</v>
      </c>
      <c r="AU289" s="240" t="s">
        <v>86</v>
      </c>
      <c r="AV289" s="13" t="s">
        <v>86</v>
      </c>
      <c r="AW289" s="13" t="s">
        <v>37</v>
      </c>
      <c r="AX289" s="13" t="s">
        <v>76</v>
      </c>
      <c r="AY289" s="240" t="s">
        <v>119</v>
      </c>
    </row>
    <row r="290" spans="1:51" s="14" customFormat="1" ht="12">
      <c r="A290" s="14"/>
      <c r="B290" s="241"/>
      <c r="C290" s="242"/>
      <c r="D290" s="218" t="s">
        <v>244</v>
      </c>
      <c r="E290" s="243" t="s">
        <v>19</v>
      </c>
      <c r="F290" s="244" t="s">
        <v>270</v>
      </c>
      <c r="G290" s="242"/>
      <c r="H290" s="245">
        <v>33.051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1" t="s">
        <v>244</v>
      </c>
      <c r="AU290" s="251" t="s">
        <v>86</v>
      </c>
      <c r="AV290" s="14" t="s">
        <v>140</v>
      </c>
      <c r="AW290" s="14" t="s">
        <v>37</v>
      </c>
      <c r="AX290" s="14" t="s">
        <v>84</v>
      </c>
      <c r="AY290" s="251" t="s">
        <v>119</v>
      </c>
    </row>
    <row r="291" spans="1:65" s="2" customFormat="1" ht="24.15" customHeight="1">
      <c r="A291" s="39"/>
      <c r="B291" s="40"/>
      <c r="C291" s="205" t="s">
        <v>571</v>
      </c>
      <c r="D291" s="205" t="s">
        <v>122</v>
      </c>
      <c r="E291" s="206" t="s">
        <v>572</v>
      </c>
      <c r="F291" s="207" t="s">
        <v>573</v>
      </c>
      <c r="G291" s="208" t="s">
        <v>248</v>
      </c>
      <c r="H291" s="209">
        <v>20.988</v>
      </c>
      <c r="I291" s="210"/>
      <c r="J291" s="211">
        <f>ROUND(I291*H291,2)</f>
        <v>0</v>
      </c>
      <c r="K291" s="207" t="s">
        <v>242</v>
      </c>
      <c r="L291" s="45"/>
      <c r="M291" s="212" t="s">
        <v>19</v>
      </c>
      <c r="N291" s="213" t="s">
        <v>47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197</v>
      </c>
      <c r="AT291" s="216" t="s">
        <v>122</v>
      </c>
      <c r="AU291" s="216" t="s">
        <v>86</v>
      </c>
      <c r="AY291" s="18" t="s">
        <v>119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84</v>
      </c>
      <c r="BK291" s="217">
        <f>ROUND(I291*H291,2)</f>
        <v>0</v>
      </c>
      <c r="BL291" s="18" t="s">
        <v>197</v>
      </c>
      <c r="BM291" s="216" t="s">
        <v>574</v>
      </c>
    </row>
    <row r="292" spans="1:51" s="13" customFormat="1" ht="12">
      <c r="A292" s="13"/>
      <c r="B292" s="230"/>
      <c r="C292" s="231"/>
      <c r="D292" s="218" t="s">
        <v>244</v>
      </c>
      <c r="E292" s="232" t="s">
        <v>19</v>
      </c>
      <c r="F292" s="233" t="s">
        <v>337</v>
      </c>
      <c r="G292" s="231"/>
      <c r="H292" s="234">
        <v>10.494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244</v>
      </c>
      <c r="AU292" s="240" t="s">
        <v>86</v>
      </c>
      <c r="AV292" s="13" t="s">
        <v>86</v>
      </c>
      <c r="AW292" s="13" t="s">
        <v>37</v>
      </c>
      <c r="AX292" s="13" t="s">
        <v>76</v>
      </c>
      <c r="AY292" s="240" t="s">
        <v>119</v>
      </c>
    </row>
    <row r="293" spans="1:51" s="13" customFormat="1" ht="12">
      <c r="A293" s="13"/>
      <c r="B293" s="230"/>
      <c r="C293" s="231"/>
      <c r="D293" s="218" t="s">
        <v>244</v>
      </c>
      <c r="E293" s="232" t="s">
        <v>19</v>
      </c>
      <c r="F293" s="233" t="s">
        <v>338</v>
      </c>
      <c r="G293" s="231"/>
      <c r="H293" s="234">
        <v>10.494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244</v>
      </c>
      <c r="AU293" s="240" t="s">
        <v>86</v>
      </c>
      <c r="AV293" s="13" t="s">
        <v>86</v>
      </c>
      <c r="AW293" s="13" t="s">
        <v>37</v>
      </c>
      <c r="AX293" s="13" t="s">
        <v>76</v>
      </c>
      <c r="AY293" s="240" t="s">
        <v>119</v>
      </c>
    </row>
    <row r="294" spans="1:51" s="14" customFormat="1" ht="12">
      <c r="A294" s="14"/>
      <c r="B294" s="241"/>
      <c r="C294" s="242"/>
      <c r="D294" s="218" t="s">
        <v>244</v>
      </c>
      <c r="E294" s="243" t="s">
        <v>19</v>
      </c>
      <c r="F294" s="244" t="s">
        <v>270</v>
      </c>
      <c r="G294" s="242"/>
      <c r="H294" s="245">
        <v>20.988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244</v>
      </c>
      <c r="AU294" s="251" t="s">
        <v>86</v>
      </c>
      <c r="AV294" s="14" t="s">
        <v>140</v>
      </c>
      <c r="AW294" s="14" t="s">
        <v>37</v>
      </c>
      <c r="AX294" s="14" t="s">
        <v>84</v>
      </c>
      <c r="AY294" s="251" t="s">
        <v>119</v>
      </c>
    </row>
    <row r="295" spans="1:65" s="2" customFormat="1" ht="14.4" customHeight="1">
      <c r="A295" s="39"/>
      <c r="B295" s="40"/>
      <c r="C295" s="205" t="s">
        <v>575</v>
      </c>
      <c r="D295" s="205" t="s">
        <v>122</v>
      </c>
      <c r="E295" s="206" t="s">
        <v>576</v>
      </c>
      <c r="F295" s="207" t="s">
        <v>577</v>
      </c>
      <c r="G295" s="208" t="s">
        <v>248</v>
      </c>
      <c r="H295" s="209">
        <v>20.988</v>
      </c>
      <c r="I295" s="210"/>
      <c r="J295" s="211">
        <f>ROUND(I295*H295,2)</f>
        <v>0</v>
      </c>
      <c r="K295" s="207" t="s">
        <v>242</v>
      </c>
      <c r="L295" s="45"/>
      <c r="M295" s="212" t="s">
        <v>19</v>
      </c>
      <c r="N295" s="213" t="s">
        <v>47</v>
      </c>
      <c r="O295" s="85"/>
      <c r="P295" s="214">
        <f>O295*H295</f>
        <v>0</v>
      </c>
      <c r="Q295" s="214">
        <v>0.00043</v>
      </c>
      <c r="R295" s="214">
        <f>Q295*H295</f>
        <v>0.00902484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197</v>
      </c>
      <c r="AT295" s="216" t="s">
        <v>122</v>
      </c>
      <c r="AU295" s="216" t="s">
        <v>86</v>
      </c>
      <c r="AY295" s="18" t="s">
        <v>119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84</v>
      </c>
      <c r="BK295" s="217">
        <f>ROUND(I295*H295,2)</f>
        <v>0</v>
      </c>
      <c r="BL295" s="18" t="s">
        <v>197</v>
      </c>
      <c r="BM295" s="216" t="s">
        <v>578</v>
      </c>
    </row>
    <row r="296" spans="1:51" s="13" customFormat="1" ht="12">
      <c r="A296" s="13"/>
      <c r="B296" s="230"/>
      <c r="C296" s="231"/>
      <c r="D296" s="218" t="s">
        <v>244</v>
      </c>
      <c r="E296" s="232" t="s">
        <v>19</v>
      </c>
      <c r="F296" s="233" t="s">
        <v>337</v>
      </c>
      <c r="G296" s="231"/>
      <c r="H296" s="234">
        <v>10.494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0" t="s">
        <v>244</v>
      </c>
      <c r="AU296" s="240" t="s">
        <v>86</v>
      </c>
      <c r="AV296" s="13" t="s">
        <v>86</v>
      </c>
      <c r="AW296" s="13" t="s">
        <v>37</v>
      </c>
      <c r="AX296" s="13" t="s">
        <v>76</v>
      </c>
      <c r="AY296" s="240" t="s">
        <v>119</v>
      </c>
    </row>
    <row r="297" spans="1:51" s="13" customFormat="1" ht="12">
      <c r="A297" s="13"/>
      <c r="B297" s="230"/>
      <c r="C297" s="231"/>
      <c r="D297" s="218" t="s">
        <v>244</v>
      </c>
      <c r="E297" s="232" t="s">
        <v>19</v>
      </c>
      <c r="F297" s="233" t="s">
        <v>338</v>
      </c>
      <c r="G297" s="231"/>
      <c r="H297" s="234">
        <v>10.494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0" t="s">
        <v>244</v>
      </c>
      <c r="AU297" s="240" t="s">
        <v>86</v>
      </c>
      <c r="AV297" s="13" t="s">
        <v>86</v>
      </c>
      <c r="AW297" s="13" t="s">
        <v>37</v>
      </c>
      <c r="AX297" s="13" t="s">
        <v>76</v>
      </c>
      <c r="AY297" s="240" t="s">
        <v>119</v>
      </c>
    </row>
    <row r="298" spans="1:51" s="14" customFormat="1" ht="12">
      <c r="A298" s="14"/>
      <c r="B298" s="241"/>
      <c r="C298" s="242"/>
      <c r="D298" s="218" t="s">
        <v>244</v>
      </c>
      <c r="E298" s="243" t="s">
        <v>19</v>
      </c>
      <c r="F298" s="244" t="s">
        <v>270</v>
      </c>
      <c r="G298" s="242"/>
      <c r="H298" s="245">
        <v>20.988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1" t="s">
        <v>244</v>
      </c>
      <c r="AU298" s="251" t="s">
        <v>86</v>
      </c>
      <c r="AV298" s="14" t="s">
        <v>140</v>
      </c>
      <c r="AW298" s="14" t="s">
        <v>37</v>
      </c>
      <c r="AX298" s="14" t="s">
        <v>84</v>
      </c>
      <c r="AY298" s="251" t="s">
        <v>119</v>
      </c>
    </row>
    <row r="299" spans="1:65" s="2" customFormat="1" ht="24.15" customHeight="1">
      <c r="A299" s="39"/>
      <c r="B299" s="40"/>
      <c r="C299" s="205" t="s">
        <v>579</v>
      </c>
      <c r="D299" s="205" t="s">
        <v>122</v>
      </c>
      <c r="E299" s="206" t="s">
        <v>580</v>
      </c>
      <c r="F299" s="207" t="s">
        <v>581</v>
      </c>
      <c r="G299" s="208" t="s">
        <v>248</v>
      </c>
      <c r="H299" s="209">
        <v>20.988</v>
      </c>
      <c r="I299" s="210"/>
      <c r="J299" s="211">
        <f>ROUND(I299*H299,2)</f>
        <v>0</v>
      </c>
      <c r="K299" s="207" t="s">
        <v>242</v>
      </c>
      <c r="L299" s="45"/>
      <c r="M299" s="212" t="s">
        <v>19</v>
      </c>
      <c r="N299" s="213" t="s">
        <v>47</v>
      </c>
      <c r="O299" s="85"/>
      <c r="P299" s="214">
        <f>O299*H299</f>
        <v>0</v>
      </c>
      <c r="Q299" s="214">
        <v>0.00066</v>
      </c>
      <c r="R299" s="214">
        <f>Q299*H299</f>
        <v>0.01385208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197</v>
      </c>
      <c r="AT299" s="216" t="s">
        <v>122</v>
      </c>
      <c r="AU299" s="216" t="s">
        <v>86</v>
      </c>
      <c r="AY299" s="18" t="s">
        <v>119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84</v>
      </c>
      <c r="BK299" s="217">
        <f>ROUND(I299*H299,2)</f>
        <v>0</v>
      </c>
      <c r="BL299" s="18" t="s">
        <v>197</v>
      </c>
      <c r="BM299" s="216" t="s">
        <v>582</v>
      </c>
    </row>
    <row r="300" spans="1:51" s="13" customFormat="1" ht="12">
      <c r="A300" s="13"/>
      <c r="B300" s="230"/>
      <c r="C300" s="231"/>
      <c r="D300" s="218" t="s">
        <v>244</v>
      </c>
      <c r="E300" s="232" t="s">
        <v>19</v>
      </c>
      <c r="F300" s="233" t="s">
        <v>337</v>
      </c>
      <c r="G300" s="231"/>
      <c r="H300" s="234">
        <v>10.494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244</v>
      </c>
      <c r="AU300" s="240" t="s">
        <v>86</v>
      </c>
      <c r="AV300" s="13" t="s">
        <v>86</v>
      </c>
      <c r="AW300" s="13" t="s">
        <v>37</v>
      </c>
      <c r="AX300" s="13" t="s">
        <v>76</v>
      </c>
      <c r="AY300" s="240" t="s">
        <v>119</v>
      </c>
    </row>
    <row r="301" spans="1:51" s="13" customFormat="1" ht="12">
      <c r="A301" s="13"/>
      <c r="B301" s="230"/>
      <c r="C301" s="231"/>
      <c r="D301" s="218" t="s">
        <v>244</v>
      </c>
      <c r="E301" s="232" t="s">
        <v>19</v>
      </c>
      <c r="F301" s="233" t="s">
        <v>338</v>
      </c>
      <c r="G301" s="231"/>
      <c r="H301" s="234">
        <v>10.494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244</v>
      </c>
      <c r="AU301" s="240" t="s">
        <v>86</v>
      </c>
      <c r="AV301" s="13" t="s">
        <v>86</v>
      </c>
      <c r="AW301" s="13" t="s">
        <v>37</v>
      </c>
      <c r="AX301" s="13" t="s">
        <v>76</v>
      </c>
      <c r="AY301" s="240" t="s">
        <v>119</v>
      </c>
    </row>
    <row r="302" spans="1:51" s="14" customFormat="1" ht="12">
      <c r="A302" s="14"/>
      <c r="B302" s="241"/>
      <c r="C302" s="242"/>
      <c r="D302" s="218" t="s">
        <v>244</v>
      </c>
      <c r="E302" s="243" t="s">
        <v>19</v>
      </c>
      <c r="F302" s="244" t="s">
        <v>270</v>
      </c>
      <c r="G302" s="242"/>
      <c r="H302" s="245">
        <v>20.988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244</v>
      </c>
      <c r="AU302" s="251" t="s">
        <v>86</v>
      </c>
      <c r="AV302" s="14" t="s">
        <v>140</v>
      </c>
      <c r="AW302" s="14" t="s">
        <v>37</v>
      </c>
      <c r="AX302" s="14" t="s">
        <v>84</v>
      </c>
      <c r="AY302" s="251" t="s">
        <v>119</v>
      </c>
    </row>
    <row r="303" spans="1:63" s="12" customFormat="1" ht="22.8" customHeight="1">
      <c r="A303" s="12"/>
      <c r="B303" s="189"/>
      <c r="C303" s="190"/>
      <c r="D303" s="191" t="s">
        <v>75</v>
      </c>
      <c r="E303" s="203" t="s">
        <v>583</v>
      </c>
      <c r="F303" s="203" t="s">
        <v>584</v>
      </c>
      <c r="G303" s="190"/>
      <c r="H303" s="190"/>
      <c r="I303" s="193"/>
      <c r="J303" s="204">
        <f>BK303</f>
        <v>0</v>
      </c>
      <c r="K303" s="190"/>
      <c r="L303" s="195"/>
      <c r="M303" s="196"/>
      <c r="N303" s="197"/>
      <c r="O303" s="197"/>
      <c r="P303" s="198">
        <f>SUM(P304:P314)</f>
        <v>0</v>
      </c>
      <c r="Q303" s="197"/>
      <c r="R303" s="198">
        <f>SUM(R304:R314)</f>
        <v>0.0669672</v>
      </c>
      <c r="S303" s="197"/>
      <c r="T303" s="199">
        <f>SUM(T304:T314)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0" t="s">
        <v>86</v>
      </c>
      <c r="AT303" s="201" t="s">
        <v>75</v>
      </c>
      <c r="AU303" s="201" t="s">
        <v>84</v>
      </c>
      <c r="AY303" s="200" t="s">
        <v>119</v>
      </c>
      <c r="BK303" s="202">
        <f>SUM(BK304:BK314)</f>
        <v>0</v>
      </c>
    </row>
    <row r="304" spans="1:65" s="2" customFormat="1" ht="37.8" customHeight="1">
      <c r="A304" s="39"/>
      <c r="B304" s="40"/>
      <c r="C304" s="205" t="s">
        <v>585</v>
      </c>
      <c r="D304" s="205" t="s">
        <v>122</v>
      </c>
      <c r="E304" s="206" t="s">
        <v>586</v>
      </c>
      <c r="F304" s="207" t="s">
        <v>587</v>
      </c>
      <c r="G304" s="208" t="s">
        <v>248</v>
      </c>
      <c r="H304" s="209">
        <v>78.716</v>
      </c>
      <c r="I304" s="210"/>
      <c r="J304" s="211">
        <f>ROUND(I304*H304,2)</f>
        <v>0</v>
      </c>
      <c r="K304" s="207" t="s">
        <v>242</v>
      </c>
      <c r="L304" s="45"/>
      <c r="M304" s="212" t="s">
        <v>19</v>
      </c>
      <c r="N304" s="213" t="s">
        <v>47</v>
      </c>
      <c r="O304" s="85"/>
      <c r="P304" s="214">
        <f>O304*H304</f>
        <v>0</v>
      </c>
      <c r="Q304" s="214">
        <v>0.0002</v>
      </c>
      <c r="R304" s="214">
        <f>Q304*H304</f>
        <v>0.0157432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197</v>
      </c>
      <c r="AT304" s="216" t="s">
        <v>122</v>
      </c>
      <c r="AU304" s="216" t="s">
        <v>86</v>
      </c>
      <c r="AY304" s="18" t="s">
        <v>119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84</v>
      </c>
      <c r="BK304" s="217">
        <f>ROUND(I304*H304,2)</f>
        <v>0</v>
      </c>
      <c r="BL304" s="18" t="s">
        <v>197</v>
      </c>
      <c r="BM304" s="216" t="s">
        <v>588</v>
      </c>
    </row>
    <row r="305" spans="1:51" s="13" customFormat="1" ht="12">
      <c r="A305" s="13"/>
      <c r="B305" s="230"/>
      <c r="C305" s="231"/>
      <c r="D305" s="218" t="s">
        <v>244</v>
      </c>
      <c r="E305" s="232" t="s">
        <v>19</v>
      </c>
      <c r="F305" s="233" t="s">
        <v>268</v>
      </c>
      <c r="G305" s="231"/>
      <c r="H305" s="234">
        <v>10.802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0" t="s">
        <v>244</v>
      </c>
      <c r="AU305" s="240" t="s">
        <v>86</v>
      </c>
      <c r="AV305" s="13" t="s">
        <v>86</v>
      </c>
      <c r="AW305" s="13" t="s">
        <v>37</v>
      </c>
      <c r="AX305" s="13" t="s">
        <v>76</v>
      </c>
      <c r="AY305" s="240" t="s">
        <v>119</v>
      </c>
    </row>
    <row r="306" spans="1:51" s="13" customFormat="1" ht="12">
      <c r="A306" s="13"/>
      <c r="B306" s="230"/>
      <c r="C306" s="231"/>
      <c r="D306" s="218" t="s">
        <v>244</v>
      </c>
      <c r="E306" s="232" t="s">
        <v>19</v>
      </c>
      <c r="F306" s="233" t="s">
        <v>269</v>
      </c>
      <c r="G306" s="231"/>
      <c r="H306" s="234">
        <v>10.802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0" t="s">
        <v>244</v>
      </c>
      <c r="AU306" s="240" t="s">
        <v>86</v>
      </c>
      <c r="AV306" s="13" t="s">
        <v>86</v>
      </c>
      <c r="AW306" s="13" t="s">
        <v>37</v>
      </c>
      <c r="AX306" s="13" t="s">
        <v>76</v>
      </c>
      <c r="AY306" s="240" t="s">
        <v>119</v>
      </c>
    </row>
    <row r="307" spans="1:51" s="13" customFormat="1" ht="12">
      <c r="A307" s="13"/>
      <c r="B307" s="230"/>
      <c r="C307" s="231"/>
      <c r="D307" s="218" t="s">
        <v>244</v>
      </c>
      <c r="E307" s="232" t="s">
        <v>19</v>
      </c>
      <c r="F307" s="233" t="s">
        <v>274</v>
      </c>
      <c r="G307" s="231"/>
      <c r="H307" s="234">
        <v>28.556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244</v>
      </c>
      <c r="AU307" s="240" t="s">
        <v>86</v>
      </c>
      <c r="AV307" s="13" t="s">
        <v>86</v>
      </c>
      <c r="AW307" s="13" t="s">
        <v>37</v>
      </c>
      <c r="AX307" s="13" t="s">
        <v>76</v>
      </c>
      <c r="AY307" s="240" t="s">
        <v>119</v>
      </c>
    </row>
    <row r="308" spans="1:51" s="13" customFormat="1" ht="12">
      <c r="A308" s="13"/>
      <c r="B308" s="230"/>
      <c r="C308" s="231"/>
      <c r="D308" s="218" t="s">
        <v>244</v>
      </c>
      <c r="E308" s="232" t="s">
        <v>19</v>
      </c>
      <c r="F308" s="233" t="s">
        <v>275</v>
      </c>
      <c r="G308" s="231"/>
      <c r="H308" s="234">
        <v>28.556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244</v>
      </c>
      <c r="AU308" s="240" t="s">
        <v>86</v>
      </c>
      <c r="AV308" s="13" t="s">
        <v>86</v>
      </c>
      <c r="AW308" s="13" t="s">
        <v>37</v>
      </c>
      <c r="AX308" s="13" t="s">
        <v>76</v>
      </c>
      <c r="AY308" s="240" t="s">
        <v>119</v>
      </c>
    </row>
    <row r="309" spans="1:51" s="14" customFormat="1" ht="12">
      <c r="A309" s="14"/>
      <c r="B309" s="241"/>
      <c r="C309" s="242"/>
      <c r="D309" s="218" t="s">
        <v>244</v>
      </c>
      <c r="E309" s="243" t="s">
        <v>19</v>
      </c>
      <c r="F309" s="244" t="s">
        <v>270</v>
      </c>
      <c r="G309" s="242"/>
      <c r="H309" s="245">
        <v>78.716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1" t="s">
        <v>244</v>
      </c>
      <c r="AU309" s="251" t="s">
        <v>86</v>
      </c>
      <c r="AV309" s="14" t="s">
        <v>140</v>
      </c>
      <c r="AW309" s="14" t="s">
        <v>37</v>
      </c>
      <c r="AX309" s="14" t="s">
        <v>84</v>
      </c>
      <c r="AY309" s="251" t="s">
        <v>119</v>
      </c>
    </row>
    <row r="310" spans="1:65" s="2" customFormat="1" ht="37.8" customHeight="1">
      <c r="A310" s="39"/>
      <c r="B310" s="40"/>
      <c r="C310" s="205" t="s">
        <v>589</v>
      </c>
      <c r="D310" s="205" t="s">
        <v>122</v>
      </c>
      <c r="E310" s="206" t="s">
        <v>590</v>
      </c>
      <c r="F310" s="207" t="s">
        <v>591</v>
      </c>
      <c r="G310" s="208" t="s">
        <v>248</v>
      </c>
      <c r="H310" s="209">
        <v>256.12</v>
      </c>
      <c r="I310" s="210"/>
      <c r="J310" s="211">
        <f>ROUND(I310*H310,2)</f>
        <v>0</v>
      </c>
      <c r="K310" s="207" t="s">
        <v>242</v>
      </c>
      <c r="L310" s="45"/>
      <c r="M310" s="212" t="s">
        <v>19</v>
      </c>
      <c r="N310" s="213" t="s">
        <v>47</v>
      </c>
      <c r="O310" s="85"/>
      <c r="P310" s="214">
        <f>O310*H310</f>
        <v>0</v>
      </c>
      <c r="Q310" s="214">
        <v>0.0002</v>
      </c>
      <c r="R310" s="214">
        <f>Q310*H310</f>
        <v>0.051224000000000006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197</v>
      </c>
      <c r="AT310" s="216" t="s">
        <v>122</v>
      </c>
      <c r="AU310" s="216" t="s">
        <v>86</v>
      </c>
      <c r="AY310" s="18" t="s">
        <v>119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84</v>
      </c>
      <c r="BK310" s="217">
        <f>ROUND(I310*H310,2)</f>
        <v>0</v>
      </c>
      <c r="BL310" s="18" t="s">
        <v>197</v>
      </c>
      <c r="BM310" s="216" t="s">
        <v>592</v>
      </c>
    </row>
    <row r="311" spans="1:51" s="13" customFormat="1" ht="12">
      <c r="A311" s="13"/>
      <c r="B311" s="230"/>
      <c r="C311" s="231"/>
      <c r="D311" s="218" t="s">
        <v>244</v>
      </c>
      <c r="E311" s="232" t="s">
        <v>19</v>
      </c>
      <c r="F311" s="233" t="s">
        <v>279</v>
      </c>
      <c r="G311" s="231"/>
      <c r="H311" s="234">
        <v>12.4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244</v>
      </c>
      <c r="AU311" s="240" t="s">
        <v>86</v>
      </c>
      <c r="AV311" s="13" t="s">
        <v>86</v>
      </c>
      <c r="AW311" s="13" t="s">
        <v>37</v>
      </c>
      <c r="AX311" s="13" t="s">
        <v>76</v>
      </c>
      <c r="AY311" s="240" t="s">
        <v>119</v>
      </c>
    </row>
    <row r="312" spans="1:51" s="13" customFormat="1" ht="12">
      <c r="A312" s="13"/>
      <c r="B312" s="230"/>
      <c r="C312" s="231"/>
      <c r="D312" s="218" t="s">
        <v>244</v>
      </c>
      <c r="E312" s="232" t="s">
        <v>19</v>
      </c>
      <c r="F312" s="233" t="s">
        <v>421</v>
      </c>
      <c r="G312" s="231"/>
      <c r="H312" s="234">
        <v>121.06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244</v>
      </c>
      <c r="AU312" s="240" t="s">
        <v>86</v>
      </c>
      <c r="AV312" s="13" t="s">
        <v>86</v>
      </c>
      <c r="AW312" s="13" t="s">
        <v>37</v>
      </c>
      <c r="AX312" s="13" t="s">
        <v>76</v>
      </c>
      <c r="AY312" s="240" t="s">
        <v>119</v>
      </c>
    </row>
    <row r="313" spans="1:51" s="13" customFormat="1" ht="12">
      <c r="A313" s="13"/>
      <c r="B313" s="230"/>
      <c r="C313" s="231"/>
      <c r="D313" s="218" t="s">
        <v>244</v>
      </c>
      <c r="E313" s="232" t="s">
        <v>19</v>
      </c>
      <c r="F313" s="233" t="s">
        <v>422</v>
      </c>
      <c r="G313" s="231"/>
      <c r="H313" s="234">
        <v>122.66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0" t="s">
        <v>244</v>
      </c>
      <c r="AU313" s="240" t="s">
        <v>86</v>
      </c>
      <c r="AV313" s="13" t="s">
        <v>86</v>
      </c>
      <c r="AW313" s="13" t="s">
        <v>37</v>
      </c>
      <c r="AX313" s="13" t="s">
        <v>76</v>
      </c>
      <c r="AY313" s="240" t="s">
        <v>119</v>
      </c>
    </row>
    <row r="314" spans="1:51" s="14" customFormat="1" ht="12">
      <c r="A314" s="14"/>
      <c r="B314" s="241"/>
      <c r="C314" s="242"/>
      <c r="D314" s="218" t="s">
        <v>244</v>
      </c>
      <c r="E314" s="243" t="s">
        <v>19</v>
      </c>
      <c r="F314" s="244" t="s">
        <v>270</v>
      </c>
      <c r="G314" s="242"/>
      <c r="H314" s="245">
        <v>256.12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244</v>
      </c>
      <c r="AU314" s="251" t="s">
        <v>86</v>
      </c>
      <c r="AV314" s="14" t="s">
        <v>140</v>
      </c>
      <c r="AW314" s="14" t="s">
        <v>37</v>
      </c>
      <c r="AX314" s="14" t="s">
        <v>84</v>
      </c>
      <c r="AY314" s="251" t="s">
        <v>119</v>
      </c>
    </row>
    <row r="315" spans="1:63" s="12" customFormat="1" ht="25.9" customHeight="1">
      <c r="A315" s="12"/>
      <c r="B315" s="189"/>
      <c r="C315" s="190"/>
      <c r="D315" s="191" t="s">
        <v>75</v>
      </c>
      <c r="E315" s="192" t="s">
        <v>116</v>
      </c>
      <c r="F315" s="192" t="s">
        <v>117</v>
      </c>
      <c r="G315" s="190"/>
      <c r="H315" s="190"/>
      <c r="I315" s="193"/>
      <c r="J315" s="194">
        <f>BK315</f>
        <v>0</v>
      </c>
      <c r="K315" s="190"/>
      <c r="L315" s="195"/>
      <c r="M315" s="196"/>
      <c r="N315" s="197"/>
      <c r="O315" s="197"/>
      <c r="P315" s="198">
        <f>P316</f>
        <v>0</v>
      </c>
      <c r="Q315" s="197"/>
      <c r="R315" s="198">
        <f>R316</f>
        <v>0</v>
      </c>
      <c r="S315" s="197"/>
      <c r="T315" s="199">
        <f>T316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0" t="s">
        <v>118</v>
      </c>
      <c r="AT315" s="201" t="s">
        <v>75</v>
      </c>
      <c r="AU315" s="201" t="s">
        <v>76</v>
      </c>
      <c r="AY315" s="200" t="s">
        <v>119</v>
      </c>
      <c r="BK315" s="202">
        <f>BK316</f>
        <v>0</v>
      </c>
    </row>
    <row r="316" spans="1:63" s="12" customFormat="1" ht="22.8" customHeight="1">
      <c r="A316" s="12"/>
      <c r="B316" s="189"/>
      <c r="C316" s="190"/>
      <c r="D316" s="191" t="s">
        <v>75</v>
      </c>
      <c r="E316" s="203" t="s">
        <v>120</v>
      </c>
      <c r="F316" s="203" t="s">
        <v>121</v>
      </c>
      <c r="G316" s="190"/>
      <c r="H316" s="190"/>
      <c r="I316" s="193"/>
      <c r="J316" s="204">
        <f>BK316</f>
        <v>0</v>
      </c>
      <c r="K316" s="190"/>
      <c r="L316" s="195"/>
      <c r="M316" s="196"/>
      <c r="N316" s="197"/>
      <c r="O316" s="197"/>
      <c r="P316" s="198">
        <f>SUM(P317:P319)</f>
        <v>0</v>
      </c>
      <c r="Q316" s="197"/>
      <c r="R316" s="198">
        <f>SUM(R317:R319)</f>
        <v>0</v>
      </c>
      <c r="S316" s="197"/>
      <c r="T316" s="199">
        <f>SUM(T317:T319)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0" t="s">
        <v>118</v>
      </c>
      <c r="AT316" s="201" t="s">
        <v>75</v>
      </c>
      <c r="AU316" s="201" t="s">
        <v>84</v>
      </c>
      <c r="AY316" s="200" t="s">
        <v>119</v>
      </c>
      <c r="BK316" s="202">
        <f>SUM(BK317:BK319)</f>
        <v>0</v>
      </c>
    </row>
    <row r="317" spans="1:65" s="2" customFormat="1" ht="14.4" customHeight="1">
      <c r="A317" s="39"/>
      <c r="B317" s="40"/>
      <c r="C317" s="205" t="s">
        <v>593</v>
      </c>
      <c r="D317" s="205" t="s">
        <v>122</v>
      </c>
      <c r="E317" s="206" t="s">
        <v>594</v>
      </c>
      <c r="F317" s="207" t="s">
        <v>160</v>
      </c>
      <c r="G317" s="208" t="s">
        <v>176</v>
      </c>
      <c r="H317" s="209">
        <v>8</v>
      </c>
      <c r="I317" s="210"/>
      <c r="J317" s="211">
        <f>ROUND(I317*H317,2)</f>
        <v>0</v>
      </c>
      <c r="K317" s="207" t="s">
        <v>19</v>
      </c>
      <c r="L317" s="45"/>
      <c r="M317" s="212" t="s">
        <v>19</v>
      </c>
      <c r="N317" s="213" t="s">
        <v>47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126</v>
      </c>
      <c r="AT317" s="216" t="s">
        <v>122</v>
      </c>
      <c r="AU317" s="216" t="s">
        <v>86</v>
      </c>
      <c r="AY317" s="18" t="s">
        <v>119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84</v>
      </c>
      <c r="BK317" s="217">
        <f>ROUND(I317*H317,2)</f>
        <v>0</v>
      </c>
      <c r="BL317" s="18" t="s">
        <v>126</v>
      </c>
      <c r="BM317" s="216" t="s">
        <v>595</v>
      </c>
    </row>
    <row r="318" spans="1:47" s="2" customFormat="1" ht="12">
      <c r="A318" s="39"/>
      <c r="B318" s="40"/>
      <c r="C318" s="41"/>
      <c r="D318" s="218" t="s">
        <v>128</v>
      </c>
      <c r="E318" s="41"/>
      <c r="F318" s="219" t="s">
        <v>596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128</v>
      </c>
      <c r="AU318" s="18" t="s">
        <v>86</v>
      </c>
    </row>
    <row r="319" spans="1:65" s="2" customFormat="1" ht="14.4" customHeight="1">
      <c r="A319" s="39"/>
      <c r="B319" s="40"/>
      <c r="C319" s="205" t="s">
        <v>597</v>
      </c>
      <c r="D319" s="205" t="s">
        <v>122</v>
      </c>
      <c r="E319" s="206" t="s">
        <v>598</v>
      </c>
      <c r="F319" s="207" t="s">
        <v>599</v>
      </c>
      <c r="G319" s="208" t="s">
        <v>261</v>
      </c>
      <c r="H319" s="209">
        <v>2</v>
      </c>
      <c r="I319" s="210"/>
      <c r="J319" s="211">
        <f>ROUND(I319*H319,2)</f>
        <v>0</v>
      </c>
      <c r="K319" s="207" t="s">
        <v>19</v>
      </c>
      <c r="L319" s="45"/>
      <c r="M319" s="272" t="s">
        <v>19</v>
      </c>
      <c r="N319" s="273" t="s">
        <v>47</v>
      </c>
      <c r="O319" s="226"/>
      <c r="P319" s="274">
        <f>O319*H319</f>
        <v>0</v>
      </c>
      <c r="Q319" s="274">
        <v>0</v>
      </c>
      <c r="R319" s="274">
        <f>Q319*H319</f>
        <v>0</v>
      </c>
      <c r="S319" s="274">
        <v>0</v>
      </c>
      <c r="T319" s="27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126</v>
      </c>
      <c r="AT319" s="216" t="s">
        <v>122</v>
      </c>
      <c r="AU319" s="216" t="s">
        <v>86</v>
      </c>
      <c r="AY319" s="18" t="s">
        <v>119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84</v>
      </c>
      <c r="BK319" s="217">
        <f>ROUND(I319*H319,2)</f>
        <v>0</v>
      </c>
      <c r="BL319" s="18" t="s">
        <v>126</v>
      </c>
      <c r="BM319" s="216" t="s">
        <v>600</v>
      </c>
    </row>
    <row r="320" spans="1:31" s="2" customFormat="1" ht="6.95" customHeight="1">
      <c r="A320" s="39"/>
      <c r="B320" s="60"/>
      <c r="C320" s="61"/>
      <c r="D320" s="61"/>
      <c r="E320" s="61"/>
      <c r="F320" s="61"/>
      <c r="G320" s="61"/>
      <c r="H320" s="61"/>
      <c r="I320" s="61"/>
      <c r="J320" s="61"/>
      <c r="K320" s="61"/>
      <c r="L320" s="45"/>
      <c r="M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</sheetData>
  <sheetProtection password="B036" sheet="1" objects="1" scenarios="1" formatColumns="0" formatRows="0" autoFilter="0"/>
  <autoFilter ref="C93:K31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26.25" customHeight="1">
      <c r="B7" s="21"/>
      <c r="E7" s="134" t="str">
        <f>'Rekapitulace stavby'!K6</f>
        <v>Výměna 2 ks výtahů v budově č. p. 1026/II, ul. Františka Kotyzy, Rokycany, 0482021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601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90</v>
      </c>
      <c r="G11" s="39"/>
      <c r="H11" s="39"/>
      <c r="I11" s="133" t="s">
        <v>20</v>
      </c>
      <c r="J11" s="137" t="s">
        <v>218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22. 6. 2021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228" t="s">
        <v>219</v>
      </c>
      <c r="E13" s="39"/>
      <c r="F13" s="229" t="s">
        <v>220</v>
      </c>
      <c r="G13" s="39"/>
      <c r="H13" s="39"/>
      <c r="I13" s="228" t="s">
        <v>221</v>
      </c>
      <c r="J13" s="229" t="s">
        <v>222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34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35</v>
      </c>
      <c r="F21" s="39"/>
      <c r="G21" s="39"/>
      <c r="H21" s="39"/>
      <c r="I21" s="133" t="s">
        <v>29</v>
      </c>
      <c r="J21" s="137" t="s">
        <v>36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38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40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42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44</v>
      </c>
      <c r="G32" s="39"/>
      <c r="H32" s="39"/>
      <c r="I32" s="146" t="s">
        <v>43</v>
      </c>
      <c r="J32" s="146" t="s">
        <v>45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46</v>
      </c>
      <c r="E33" s="133" t="s">
        <v>47</v>
      </c>
      <c r="F33" s="148">
        <f>ROUND((SUM(BE85:BE115)),2)</f>
        <v>0</v>
      </c>
      <c r="G33" s="39"/>
      <c r="H33" s="39"/>
      <c r="I33" s="149">
        <v>0.21</v>
      </c>
      <c r="J33" s="148">
        <f>ROUND(((SUM(BE85:BE115))*I33),2)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48</v>
      </c>
      <c r="F34" s="148">
        <f>ROUND((SUM(BF85:BF115)),2)</f>
        <v>0</v>
      </c>
      <c r="G34" s="39"/>
      <c r="H34" s="39"/>
      <c r="I34" s="149">
        <v>0.15</v>
      </c>
      <c r="J34" s="148">
        <f>ROUND(((SUM(BF85:BF115))*I34),2)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49</v>
      </c>
      <c r="F35" s="148">
        <f>ROUND((SUM(BG85:BG115)),2)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50</v>
      </c>
      <c r="F36" s="148">
        <f>ROUND((SUM(BH85:BH115)),2)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51</v>
      </c>
      <c r="F37" s="148">
        <f>ROUND((SUM(BI85:BI115)),2)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52</v>
      </c>
      <c r="E39" s="152"/>
      <c r="F39" s="152"/>
      <c r="G39" s="153" t="s">
        <v>53</v>
      </c>
      <c r="H39" s="154" t="s">
        <v>54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Výměna 2 ks výtahů v budově č. p. 1026/II, ul. Františka Kotyzy, Rokycany, 0482021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0104 - D.1.4. Elektroinstalace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 p. č. 3782, Františka Kotyzy 1026/II, Rokycany</v>
      </c>
      <c r="G52" s="41"/>
      <c r="H52" s="41"/>
      <c r="I52" s="33" t="s">
        <v>23</v>
      </c>
      <c r="J52" s="73" t="str">
        <f>IF(J12="","",J12)</f>
        <v>22. 6. 2021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Střední škola, Rokycany</v>
      </c>
      <c r="G54" s="41"/>
      <c r="H54" s="41"/>
      <c r="I54" s="33" t="s">
        <v>33</v>
      </c>
      <c r="J54" s="37" t="str">
        <f>E21</f>
        <v>SEAP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74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223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226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229</v>
      </c>
      <c r="E62" s="169"/>
      <c r="F62" s="169"/>
      <c r="G62" s="169"/>
      <c r="H62" s="169"/>
      <c r="I62" s="169"/>
      <c r="J62" s="170">
        <f>J91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602</v>
      </c>
      <c r="E63" s="175"/>
      <c r="F63" s="175"/>
      <c r="G63" s="175"/>
      <c r="H63" s="175"/>
      <c r="I63" s="175"/>
      <c r="J63" s="176">
        <f>J92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6"/>
      <c r="C64" s="167"/>
      <c r="D64" s="168" t="s">
        <v>101</v>
      </c>
      <c r="E64" s="169"/>
      <c r="F64" s="169"/>
      <c r="G64" s="169"/>
      <c r="H64" s="169"/>
      <c r="I64" s="169"/>
      <c r="J64" s="170">
        <f>J109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2"/>
      <c r="C65" s="173"/>
      <c r="D65" s="174" t="s">
        <v>102</v>
      </c>
      <c r="E65" s="175"/>
      <c r="F65" s="175"/>
      <c r="G65" s="175"/>
      <c r="H65" s="175"/>
      <c r="I65" s="175"/>
      <c r="J65" s="176">
        <f>J110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61" t="str">
        <f>E7</f>
        <v>Výměna 2 ks výtahů v budově č. p. 1026/II, ul. Františka Kotyzy, Rokycany, 0482021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95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0104 - D.1.4. Elektroinstalace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St. p. č. 3782, Františka Kotyzy 1026/II, Rokycany</v>
      </c>
      <c r="G79" s="41"/>
      <c r="H79" s="41"/>
      <c r="I79" s="33" t="s">
        <v>23</v>
      </c>
      <c r="J79" s="73" t="str">
        <f>IF(J12="","",J12)</f>
        <v>22. 6. 2021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Střední škola, Rokycany</v>
      </c>
      <c r="G81" s="41"/>
      <c r="H81" s="41"/>
      <c r="I81" s="33" t="s">
        <v>33</v>
      </c>
      <c r="J81" s="37" t="str">
        <f>E21</f>
        <v>SEAP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31</v>
      </c>
      <c r="D82" s="41"/>
      <c r="E82" s="41"/>
      <c r="F82" s="28" t="str">
        <f>IF(E18="","",E18)</f>
        <v>Vyplň údaj</v>
      </c>
      <c r="G82" s="41"/>
      <c r="H82" s="41"/>
      <c r="I82" s="33" t="s">
        <v>38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104</v>
      </c>
      <c r="D84" s="181" t="s">
        <v>61</v>
      </c>
      <c r="E84" s="181" t="s">
        <v>57</v>
      </c>
      <c r="F84" s="181" t="s">
        <v>58</v>
      </c>
      <c r="G84" s="181" t="s">
        <v>105</v>
      </c>
      <c r="H84" s="181" t="s">
        <v>106</v>
      </c>
      <c r="I84" s="181" t="s">
        <v>107</v>
      </c>
      <c r="J84" s="181" t="s">
        <v>99</v>
      </c>
      <c r="K84" s="182" t="s">
        <v>108</v>
      </c>
      <c r="L84" s="183"/>
      <c r="M84" s="93" t="s">
        <v>19</v>
      </c>
      <c r="N84" s="94" t="s">
        <v>46</v>
      </c>
      <c r="O84" s="94" t="s">
        <v>109</v>
      </c>
      <c r="P84" s="94" t="s">
        <v>110</v>
      </c>
      <c r="Q84" s="94" t="s">
        <v>111</v>
      </c>
      <c r="R84" s="94" t="s">
        <v>112</v>
      </c>
      <c r="S84" s="94" t="s">
        <v>113</v>
      </c>
      <c r="T84" s="95" t="s">
        <v>114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P86+P91+P109</f>
        <v>0</v>
      </c>
      <c r="Q85" s="97"/>
      <c r="R85" s="186">
        <f>R86+R91+R109</f>
        <v>0</v>
      </c>
      <c r="S85" s="97"/>
      <c r="T85" s="187">
        <f>T86+T91+T109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75</v>
      </c>
      <c r="AU85" s="18" t="s">
        <v>100</v>
      </c>
      <c r="BK85" s="188">
        <f>BK86+BK91+BK109</f>
        <v>0</v>
      </c>
    </row>
    <row r="86" spans="1:63" s="12" customFormat="1" ht="25.9" customHeight="1">
      <c r="A86" s="12"/>
      <c r="B86" s="189"/>
      <c r="C86" s="190"/>
      <c r="D86" s="191" t="s">
        <v>75</v>
      </c>
      <c r="E86" s="192" t="s">
        <v>236</v>
      </c>
      <c r="F86" s="192" t="s">
        <v>237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</v>
      </c>
      <c r="S86" s="197"/>
      <c r="T86" s="199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84</v>
      </c>
      <c r="AT86" s="201" t="s">
        <v>75</v>
      </c>
      <c r="AU86" s="201" t="s">
        <v>76</v>
      </c>
      <c r="AY86" s="200" t="s">
        <v>119</v>
      </c>
      <c r="BK86" s="202">
        <f>BK87</f>
        <v>0</v>
      </c>
    </row>
    <row r="87" spans="1:63" s="12" customFormat="1" ht="22.8" customHeight="1">
      <c r="A87" s="12"/>
      <c r="B87" s="189"/>
      <c r="C87" s="190"/>
      <c r="D87" s="191" t="s">
        <v>75</v>
      </c>
      <c r="E87" s="203" t="s">
        <v>163</v>
      </c>
      <c r="F87" s="203" t="s">
        <v>284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SUM(P88:P90)</f>
        <v>0</v>
      </c>
      <c r="Q87" s="197"/>
      <c r="R87" s="198">
        <f>SUM(R88:R90)</f>
        <v>0</v>
      </c>
      <c r="S87" s="197"/>
      <c r="T87" s="199">
        <f>SUM(T88:T90)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84</v>
      </c>
      <c r="AT87" s="201" t="s">
        <v>75</v>
      </c>
      <c r="AU87" s="201" t="s">
        <v>84</v>
      </c>
      <c r="AY87" s="200" t="s">
        <v>119</v>
      </c>
      <c r="BK87" s="202">
        <f>SUM(BK88:BK90)</f>
        <v>0</v>
      </c>
    </row>
    <row r="88" spans="1:65" s="2" customFormat="1" ht="37.8" customHeight="1">
      <c r="A88" s="39"/>
      <c r="B88" s="40"/>
      <c r="C88" s="205" t="s">
        <v>84</v>
      </c>
      <c r="D88" s="205" t="s">
        <v>122</v>
      </c>
      <c r="E88" s="206" t="s">
        <v>603</v>
      </c>
      <c r="F88" s="207" t="s">
        <v>604</v>
      </c>
      <c r="G88" s="208" t="s">
        <v>125</v>
      </c>
      <c r="H88" s="209">
        <v>2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140</v>
      </c>
      <c r="AT88" s="216" t="s">
        <v>122</v>
      </c>
      <c r="AU88" s="216" t="s">
        <v>86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84</v>
      </c>
      <c r="BK88" s="217">
        <f>ROUND(I88*H88,2)</f>
        <v>0</v>
      </c>
      <c r="BL88" s="18" t="s">
        <v>140</v>
      </c>
      <c r="BM88" s="216" t="s">
        <v>605</v>
      </c>
    </row>
    <row r="89" spans="1:47" s="2" customFormat="1" ht="12">
      <c r="A89" s="39"/>
      <c r="B89" s="40"/>
      <c r="C89" s="41"/>
      <c r="D89" s="218" t="s">
        <v>128</v>
      </c>
      <c r="E89" s="41"/>
      <c r="F89" s="219" t="s">
        <v>606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128</v>
      </c>
      <c r="AU89" s="18" t="s">
        <v>86</v>
      </c>
    </row>
    <row r="90" spans="1:65" s="2" customFormat="1" ht="14.4" customHeight="1">
      <c r="A90" s="39"/>
      <c r="B90" s="40"/>
      <c r="C90" s="205" t="s">
        <v>86</v>
      </c>
      <c r="D90" s="205" t="s">
        <v>122</v>
      </c>
      <c r="E90" s="206" t="s">
        <v>607</v>
      </c>
      <c r="F90" s="207" t="s">
        <v>608</v>
      </c>
      <c r="G90" s="208" t="s">
        <v>125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140</v>
      </c>
      <c r="AT90" s="216" t="s">
        <v>122</v>
      </c>
      <c r="AU90" s="216" t="s">
        <v>86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84</v>
      </c>
      <c r="BK90" s="217">
        <f>ROUND(I90*H90,2)</f>
        <v>0</v>
      </c>
      <c r="BL90" s="18" t="s">
        <v>140</v>
      </c>
      <c r="BM90" s="216" t="s">
        <v>609</v>
      </c>
    </row>
    <row r="91" spans="1:63" s="12" customFormat="1" ht="25.9" customHeight="1">
      <c r="A91" s="12"/>
      <c r="B91" s="189"/>
      <c r="C91" s="190"/>
      <c r="D91" s="191" t="s">
        <v>75</v>
      </c>
      <c r="E91" s="192" t="s">
        <v>412</v>
      </c>
      <c r="F91" s="192" t="s">
        <v>413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</f>
        <v>0</v>
      </c>
      <c r="Q91" s="197"/>
      <c r="R91" s="198">
        <f>R92</f>
        <v>0</v>
      </c>
      <c r="S91" s="197"/>
      <c r="T91" s="199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86</v>
      </c>
      <c r="AT91" s="201" t="s">
        <v>75</v>
      </c>
      <c r="AU91" s="201" t="s">
        <v>76</v>
      </c>
      <c r="AY91" s="200" t="s">
        <v>119</v>
      </c>
      <c r="BK91" s="202">
        <f>BK92</f>
        <v>0</v>
      </c>
    </row>
    <row r="92" spans="1:63" s="12" customFormat="1" ht="22.8" customHeight="1">
      <c r="A92" s="12"/>
      <c r="B92" s="189"/>
      <c r="C92" s="190"/>
      <c r="D92" s="191" t="s">
        <v>75</v>
      </c>
      <c r="E92" s="203" t="s">
        <v>610</v>
      </c>
      <c r="F92" s="203" t="s">
        <v>611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SUM(P93:P108)</f>
        <v>0</v>
      </c>
      <c r="Q92" s="197"/>
      <c r="R92" s="198">
        <f>SUM(R93:R108)</f>
        <v>0</v>
      </c>
      <c r="S92" s="197"/>
      <c r="T92" s="199">
        <f>SUM(T93:T108)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86</v>
      </c>
      <c r="AT92" s="201" t="s">
        <v>75</v>
      </c>
      <c r="AU92" s="201" t="s">
        <v>84</v>
      </c>
      <c r="AY92" s="200" t="s">
        <v>119</v>
      </c>
      <c r="BK92" s="202">
        <f>SUM(BK93:BK108)</f>
        <v>0</v>
      </c>
    </row>
    <row r="93" spans="1:65" s="2" customFormat="1" ht="24.15" customHeight="1">
      <c r="A93" s="39"/>
      <c r="B93" s="40"/>
      <c r="C93" s="205" t="s">
        <v>135</v>
      </c>
      <c r="D93" s="205" t="s">
        <v>122</v>
      </c>
      <c r="E93" s="206" t="s">
        <v>612</v>
      </c>
      <c r="F93" s="207" t="s">
        <v>613</v>
      </c>
      <c r="G93" s="208" t="s">
        <v>125</v>
      </c>
      <c r="H93" s="209">
        <v>2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47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197</v>
      </c>
      <c r="AT93" s="216" t="s">
        <v>122</v>
      </c>
      <c r="AU93" s="216" t="s">
        <v>86</v>
      </c>
      <c r="AY93" s="18" t="s">
        <v>119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84</v>
      </c>
      <c r="BK93" s="217">
        <f>ROUND(I93*H93,2)</f>
        <v>0</v>
      </c>
      <c r="BL93" s="18" t="s">
        <v>197</v>
      </c>
      <c r="BM93" s="216" t="s">
        <v>614</v>
      </c>
    </row>
    <row r="94" spans="1:47" s="2" customFormat="1" ht="12">
      <c r="A94" s="39"/>
      <c r="B94" s="40"/>
      <c r="C94" s="41"/>
      <c r="D94" s="218" t="s">
        <v>128</v>
      </c>
      <c r="E94" s="41"/>
      <c r="F94" s="219" t="s">
        <v>615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128</v>
      </c>
      <c r="AU94" s="18" t="s">
        <v>86</v>
      </c>
    </row>
    <row r="95" spans="1:65" s="2" customFormat="1" ht="14.4" customHeight="1">
      <c r="A95" s="39"/>
      <c r="B95" s="40"/>
      <c r="C95" s="205" t="s">
        <v>140</v>
      </c>
      <c r="D95" s="205" t="s">
        <v>122</v>
      </c>
      <c r="E95" s="206" t="s">
        <v>616</v>
      </c>
      <c r="F95" s="207" t="s">
        <v>617</v>
      </c>
      <c r="G95" s="208" t="s">
        <v>125</v>
      </c>
      <c r="H95" s="209">
        <v>2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47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197</v>
      </c>
      <c r="AT95" s="216" t="s">
        <v>122</v>
      </c>
      <c r="AU95" s="216" t="s">
        <v>86</v>
      </c>
      <c r="AY95" s="18" t="s">
        <v>119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84</v>
      </c>
      <c r="BK95" s="217">
        <f>ROUND(I95*H95,2)</f>
        <v>0</v>
      </c>
      <c r="BL95" s="18" t="s">
        <v>197</v>
      </c>
      <c r="BM95" s="216" t="s">
        <v>618</v>
      </c>
    </row>
    <row r="96" spans="1:47" s="2" customFormat="1" ht="12">
      <c r="A96" s="39"/>
      <c r="B96" s="40"/>
      <c r="C96" s="41"/>
      <c r="D96" s="218" t="s">
        <v>128</v>
      </c>
      <c r="E96" s="41"/>
      <c r="F96" s="219" t="s">
        <v>619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128</v>
      </c>
      <c r="AU96" s="18" t="s">
        <v>86</v>
      </c>
    </row>
    <row r="97" spans="1:65" s="2" customFormat="1" ht="14.4" customHeight="1">
      <c r="A97" s="39"/>
      <c r="B97" s="40"/>
      <c r="C97" s="205" t="s">
        <v>118</v>
      </c>
      <c r="D97" s="205" t="s">
        <v>122</v>
      </c>
      <c r="E97" s="206" t="s">
        <v>620</v>
      </c>
      <c r="F97" s="207" t="s">
        <v>621</v>
      </c>
      <c r="G97" s="208" t="s">
        <v>125</v>
      </c>
      <c r="H97" s="209">
        <v>2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197</v>
      </c>
      <c r="AT97" s="216" t="s">
        <v>122</v>
      </c>
      <c r="AU97" s="216" t="s">
        <v>86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84</v>
      </c>
      <c r="BK97" s="217">
        <f>ROUND(I97*H97,2)</f>
        <v>0</v>
      </c>
      <c r="BL97" s="18" t="s">
        <v>197</v>
      </c>
      <c r="BM97" s="216" t="s">
        <v>622</v>
      </c>
    </row>
    <row r="98" spans="1:47" s="2" customFormat="1" ht="12">
      <c r="A98" s="39"/>
      <c r="B98" s="40"/>
      <c r="C98" s="41"/>
      <c r="D98" s="218" t="s">
        <v>128</v>
      </c>
      <c r="E98" s="41"/>
      <c r="F98" s="219" t="s">
        <v>619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128</v>
      </c>
      <c r="AU98" s="18" t="s">
        <v>86</v>
      </c>
    </row>
    <row r="99" spans="1:65" s="2" customFormat="1" ht="14.4" customHeight="1">
      <c r="A99" s="39"/>
      <c r="B99" s="40"/>
      <c r="C99" s="205" t="s">
        <v>148</v>
      </c>
      <c r="D99" s="205" t="s">
        <v>122</v>
      </c>
      <c r="E99" s="206" t="s">
        <v>623</v>
      </c>
      <c r="F99" s="207" t="s">
        <v>624</v>
      </c>
      <c r="G99" s="208" t="s">
        <v>125</v>
      </c>
      <c r="H99" s="209">
        <v>2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47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197</v>
      </c>
      <c r="AT99" s="216" t="s">
        <v>122</v>
      </c>
      <c r="AU99" s="216" t="s">
        <v>86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84</v>
      </c>
      <c r="BK99" s="217">
        <f>ROUND(I99*H99,2)</f>
        <v>0</v>
      </c>
      <c r="BL99" s="18" t="s">
        <v>197</v>
      </c>
      <c r="BM99" s="216" t="s">
        <v>625</v>
      </c>
    </row>
    <row r="100" spans="1:47" s="2" customFormat="1" ht="12">
      <c r="A100" s="39"/>
      <c r="B100" s="40"/>
      <c r="C100" s="41"/>
      <c r="D100" s="218" t="s">
        <v>128</v>
      </c>
      <c r="E100" s="41"/>
      <c r="F100" s="219" t="s">
        <v>619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128</v>
      </c>
      <c r="AU100" s="18" t="s">
        <v>86</v>
      </c>
    </row>
    <row r="101" spans="1:65" s="2" customFormat="1" ht="24.15" customHeight="1">
      <c r="A101" s="39"/>
      <c r="B101" s="40"/>
      <c r="C101" s="205" t="s">
        <v>153</v>
      </c>
      <c r="D101" s="205" t="s">
        <v>122</v>
      </c>
      <c r="E101" s="206" t="s">
        <v>626</v>
      </c>
      <c r="F101" s="207" t="s">
        <v>627</v>
      </c>
      <c r="G101" s="208" t="s">
        <v>125</v>
      </c>
      <c r="H101" s="209">
        <v>2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47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197</v>
      </c>
      <c r="AT101" s="216" t="s">
        <v>122</v>
      </c>
      <c r="AU101" s="216" t="s">
        <v>86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84</v>
      </c>
      <c r="BK101" s="217">
        <f>ROUND(I101*H101,2)</f>
        <v>0</v>
      </c>
      <c r="BL101" s="18" t="s">
        <v>197</v>
      </c>
      <c r="BM101" s="216" t="s">
        <v>628</v>
      </c>
    </row>
    <row r="102" spans="1:65" s="2" customFormat="1" ht="14.4" customHeight="1">
      <c r="A102" s="39"/>
      <c r="B102" s="40"/>
      <c r="C102" s="205" t="s">
        <v>158</v>
      </c>
      <c r="D102" s="205" t="s">
        <v>122</v>
      </c>
      <c r="E102" s="206" t="s">
        <v>629</v>
      </c>
      <c r="F102" s="207" t="s">
        <v>630</v>
      </c>
      <c r="G102" s="208" t="s">
        <v>125</v>
      </c>
      <c r="H102" s="209">
        <v>2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197</v>
      </c>
      <c r="AT102" s="216" t="s">
        <v>122</v>
      </c>
      <c r="AU102" s="216" t="s">
        <v>86</v>
      </c>
      <c r="AY102" s="18" t="s">
        <v>119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84</v>
      </c>
      <c r="BK102" s="217">
        <f>ROUND(I102*H102,2)</f>
        <v>0</v>
      </c>
      <c r="BL102" s="18" t="s">
        <v>197</v>
      </c>
      <c r="BM102" s="216" t="s">
        <v>631</v>
      </c>
    </row>
    <row r="103" spans="1:47" s="2" customFormat="1" ht="12">
      <c r="A103" s="39"/>
      <c r="B103" s="40"/>
      <c r="C103" s="41"/>
      <c r="D103" s="218" t="s">
        <v>128</v>
      </c>
      <c r="E103" s="41"/>
      <c r="F103" s="219" t="s">
        <v>619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128</v>
      </c>
      <c r="AU103" s="18" t="s">
        <v>86</v>
      </c>
    </row>
    <row r="104" spans="1:65" s="2" customFormat="1" ht="24.15" customHeight="1">
      <c r="A104" s="39"/>
      <c r="B104" s="40"/>
      <c r="C104" s="205" t="s">
        <v>163</v>
      </c>
      <c r="D104" s="205" t="s">
        <v>122</v>
      </c>
      <c r="E104" s="206" t="s">
        <v>632</v>
      </c>
      <c r="F104" s="207" t="s">
        <v>633</v>
      </c>
      <c r="G104" s="208" t="s">
        <v>125</v>
      </c>
      <c r="H104" s="209">
        <v>6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47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197</v>
      </c>
      <c r="AT104" s="216" t="s">
        <v>122</v>
      </c>
      <c r="AU104" s="216" t="s">
        <v>86</v>
      </c>
      <c r="AY104" s="18" t="s">
        <v>119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84</v>
      </c>
      <c r="BK104" s="217">
        <f>ROUND(I104*H104,2)</f>
        <v>0</v>
      </c>
      <c r="BL104" s="18" t="s">
        <v>197</v>
      </c>
      <c r="BM104" s="216" t="s">
        <v>634</v>
      </c>
    </row>
    <row r="105" spans="1:65" s="2" customFormat="1" ht="24.15" customHeight="1">
      <c r="A105" s="39"/>
      <c r="B105" s="40"/>
      <c r="C105" s="205" t="s">
        <v>168</v>
      </c>
      <c r="D105" s="205" t="s">
        <v>122</v>
      </c>
      <c r="E105" s="206" t="s">
        <v>635</v>
      </c>
      <c r="F105" s="207" t="s">
        <v>636</v>
      </c>
      <c r="G105" s="208" t="s">
        <v>291</v>
      </c>
      <c r="H105" s="209">
        <v>24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47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197</v>
      </c>
      <c r="AT105" s="216" t="s">
        <v>122</v>
      </c>
      <c r="AU105" s="216" t="s">
        <v>86</v>
      </c>
      <c r="AY105" s="18" t="s">
        <v>119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84</v>
      </c>
      <c r="BK105" s="217">
        <f>ROUND(I105*H105,2)</f>
        <v>0</v>
      </c>
      <c r="BL105" s="18" t="s">
        <v>197</v>
      </c>
      <c r="BM105" s="216" t="s">
        <v>637</v>
      </c>
    </row>
    <row r="106" spans="1:65" s="2" customFormat="1" ht="24.15" customHeight="1">
      <c r="A106" s="39"/>
      <c r="B106" s="40"/>
      <c r="C106" s="205" t="s">
        <v>173</v>
      </c>
      <c r="D106" s="205" t="s">
        <v>122</v>
      </c>
      <c r="E106" s="206" t="s">
        <v>638</v>
      </c>
      <c r="F106" s="207" t="s">
        <v>639</v>
      </c>
      <c r="G106" s="208" t="s">
        <v>291</v>
      </c>
      <c r="H106" s="209">
        <v>18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47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197</v>
      </c>
      <c r="AT106" s="216" t="s">
        <v>122</v>
      </c>
      <c r="AU106" s="216" t="s">
        <v>86</v>
      </c>
      <c r="AY106" s="18" t="s">
        <v>119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84</v>
      </c>
      <c r="BK106" s="217">
        <f>ROUND(I106*H106,2)</f>
        <v>0</v>
      </c>
      <c r="BL106" s="18" t="s">
        <v>197</v>
      </c>
      <c r="BM106" s="216" t="s">
        <v>640</v>
      </c>
    </row>
    <row r="107" spans="1:65" s="2" customFormat="1" ht="37.8" customHeight="1">
      <c r="A107" s="39"/>
      <c r="B107" s="40"/>
      <c r="C107" s="205" t="s">
        <v>178</v>
      </c>
      <c r="D107" s="205" t="s">
        <v>122</v>
      </c>
      <c r="E107" s="206" t="s">
        <v>641</v>
      </c>
      <c r="F107" s="207" t="s">
        <v>642</v>
      </c>
      <c r="G107" s="208" t="s">
        <v>125</v>
      </c>
      <c r="H107" s="209">
        <v>2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47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197</v>
      </c>
      <c r="AT107" s="216" t="s">
        <v>122</v>
      </c>
      <c r="AU107" s="216" t="s">
        <v>86</v>
      </c>
      <c r="AY107" s="18" t="s">
        <v>119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84</v>
      </c>
      <c r="BK107" s="217">
        <f>ROUND(I107*H107,2)</f>
        <v>0</v>
      </c>
      <c r="BL107" s="18" t="s">
        <v>197</v>
      </c>
      <c r="BM107" s="216" t="s">
        <v>643</v>
      </c>
    </row>
    <row r="108" spans="1:65" s="2" customFormat="1" ht="24.15" customHeight="1">
      <c r="A108" s="39"/>
      <c r="B108" s="40"/>
      <c r="C108" s="205" t="s">
        <v>183</v>
      </c>
      <c r="D108" s="205" t="s">
        <v>122</v>
      </c>
      <c r="E108" s="206" t="s">
        <v>644</v>
      </c>
      <c r="F108" s="207" t="s">
        <v>645</v>
      </c>
      <c r="G108" s="208" t="s">
        <v>125</v>
      </c>
      <c r="H108" s="209">
        <v>2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47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197</v>
      </c>
      <c r="AT108" s="216" t="s">
        <v>122</v>
      </c>
      <c r="AU108" s="216" t="s">
        <v>86</v>
      </c>
      <c r="AY108" s="18" t="s">
        <v>119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84</v>
      </c>
      <c r="BK108" s="217">
        <f>ROUND(I108*H108,2)</f>
        <v>0</v>
      </c>
      <c r="BL108" s="18" t="s">
        <v>197</v>
      </c>
      <c r="BM108" s="216" t="s">
        <v>646</v>
      </c>
    </row>
    <row r="109" spans="1:63" s="12" customFormat="1" ht="25.9" customHeight="1">
      <c r="A109" s="12"/>
      <c r="B109" s="189"/>
      <c r="C109" s="190"/>
      <c r="D109" s="191" t="s">
        <v>75</v>
      </c>
      <c r="E109" s="192" t="s">
        <v>116</v>
      </c>
      <c r="F109" s="192" t="s">
        <v>117</v>
      </c>
      <c r="G109" s="190"/>
      <c r="H109" s="190"/>
      <c r="I109" s="193"/>
      <c r="J109" s="194">
        <f>BK109</f>
        <v>0</v>
      </c>
      <c r="K109" s="190"/>
      <c r="L109" s="195"/>
      <c r="M109" s="196"/>
      <c r="N109" s="197"/>
      <c r="O109" s="197"/>
      <c r="P109" s="198">
        <f>P110</f>
        <v>0</v>
      </c>
      <c r="Q109" s="197"/>
      <c r="R109" s="198">
        <f>R110</f>
        <v>0</v>
      </c>
      <c r="S109" s="197"/>
      <c r="T109" s="199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118</v>
      </c>
      <c r="AT109" s="201" t="s">
        <v>75</v>
      </c>
      <c r="AU109" s="201" t="s">
        <v>76</v>
      </c>
      <c r="AY109" s="200" t="s">
        <v>119</v>
      </c>
      <c r="BK109" s="202">
        <f>BK110</f>
        <v>0</v>
      </c>
    </row>
    <row r="110" spans="1:63" s="12" customFormat="1" ht="22.8" customHeight="1">
      <c r="A110" s="12"/>
      <c r="B110" s="189"/>
      <c r="C110" s="190"/>
      <c r="D110" s="191" t="s">
        <v>75</v>
      </c>
      <c r="E110" s="203" t="s">
        <v>120</v>
      </c>
      <c r="F110" s="203" t="s">
        <v>121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SUM(P111:P115)</f>
        <v>0</v>
      </c>
      <c r="Q110" s="197"/>
      <c r="R110" s="198">
        <f>SUM(R111:R115)</f>
        <v>0</v>
      </c>
      <c r="S110" s="197"/>
      <c r="T110" s="199">
        <f>SUM(T111:T115)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118</v>
      </c>
      <c r="AT110" s="201" t="s">
        <v>75</v>
      </c>
      <c r="AU110" s="201" t="s">
        <v>84</v>
      </c>
      <c r="AY110" s="200" t="s">
        <v>119</v>
      </c>
      <c r="BK110" s="202">
        <f>SUM(BK111:BK115)</f>
        <v>0</v>
      </c>
    </row>
    <row r="111" spans="1:65" s="2" customFormat="1" ht="37.8" customHeight="1">
      <c r="A111" s="39"/>
      <c r="B111" s="40"/>
      <c r="C111" s="205" t="s">
        <v>188</v>
      </c>
      <c r="D111" s="205" t="s">
        <v>122</v>
      </c>
      <c r="E111" s="206" t="s">
        <v>647</v>
      </c>
      <c r="F111" s="207" t="s">
        <v>648</v>
      </c>
      <c r="G111" s="208" t="s">
        <v>649</v>
      </c>
      <c r="H111" s="209">
        <v>2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126</v>
      </c>
      <c r="AT111" s="216" t="s">
        <v>122</v>
      </c>
      <c r="AU111" s="216" t="s">
        <v>86</v>
      </c>
      <c r="AY111" s="18" t="s">
        <v>119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84</v>
      </c>
      <c r="BK111" s="217">
        <f>ROUND(I111*H111,2)</f>
        <v>0</v>
      </c>
      <c r="BL111" s="18" t="s">
        <v>126</v>
      </c>
      <c r="BM111" s="216" t="s">
        <v>650</v>
      </c>
    </row>
    <row r="112" spans="1:47" s="2" customFormat="1" ht="12">
      <c r="A112" s="39"/>
      <c r="B112" s="40"/>
      <c r="C112" s="41"/>
      <c r="D112" s="218" t="s">
        <v>128</v>
      </c>
      <c r="E112" s="41"/>
      <c r="F112" s="219" t="s">
        <v>651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128</v>
      </c>
      <c r="AU112" s="18" t="s">
        <v>86</v>
      </c>
    </row>
    <row r="113" spans="1:65" s="2" customFormat="1" ht="14.4" customHeight="1">
      <c r="A113" s="39"/>
      <c r="B113" s="40"/>
      <c r="C113" s="205" t="s">
        <v>8</v>
      </c>
      <c r="D113" s="205" t="s">
        <v>122</v>
      </c>
      <c r="E113" s="206" t="s">
        <v>652</v>
      </c>
      <c r="F113" s="207" t="s">
        <v>160</v>
      </c>
      <c r="G113" s="208" t="s">
        <v>176</v>
      </c>
      <c r="H113" s="209">
        <v>2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126</v>
      </c>
      <c r="AT113" s="216" t="s">
        <v>122</v>
      </c>
      <c r="AU113" s="216" t="s">
        <v>86</v>
      </c>
      <c r="AY113" s="18" t="s">
        <v>119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84</v>
      </c>
      <c r="BK113" s="217">
        <f>ROUND(I113*H113,2)</f>
        <v>0</v>
      </c>
      <c r="BL113" s="18" t="s">
        <v>126</v>
      </c>
      <c r="BM113" s="216" t="s">
        <v>653</v>
      </c>
    </row>
    <row r="114" spans="1:47" s="2" customFormat="1" ht="12">
      <c r="A114" s="39"/>
      <c r="B114" s="40"/>
      <c r="C114" s="41"/>
      <c r="D114" s="218" t="s">
        <v>128</v>
      </c>
      <c r="E114" s="41"/>
      <c r="F114" s="219" t="s">
        <v>654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128</v>
      </c>
      <c r="AU114" s="18" t="s">
        <v>86</v>
      </c>
    </row>
    <row r="115" spans="1:65" s="2" customFormat="1" ht="24.15" customHeight="1">
      <c r="A115" s="39"/>
      <c r="B115" s="40"/>
      <c r="C115" s="205" t="s">
        <v>197</v>
      </c>
      <c r="D115" s="205" t="s">
        <v>122</v>
      </c>
      <c r="E115" s="206" t="s">
        <v>655</v>
      </c>
      <c r="F115" s="207" t="s">
        <v>656</v>
      </c>
      <c r="G115" s="208" t="s">
        <v>176</v>
      </c>
      <c r="H115" s="209">
        <v>2</v>
      </c>
      <c r="I115" s="210"/>
      <c r="J115" s="211">
        <f>ROUND(I115*H115,2)</f>
        <v>0</v>
      </c>
      <c r="K115" s="207" t="s">
        <v>19</v>
      </c>
      <c r="L115" s="45"/>
      <c r="M115" s="272" t="s">
        <v>19</v>
      </c>
      <c r="N115" s="273" t="s">
        <v>47</v>
      </c>
      <c r="O115" s="226"/>
      <c r="P115" s="274">
        <f>O115*H115</f>
        <v>0</v>
      </c>
      <c r="Q115" s="274">
        <v>0</v>
      </c>
      <c r="R115" s="274">
        <f>Q115*H115</f>
        <v>0</v>
      </c>
      <c r="S115" s="274">
        <v>0</v>
      </c>
      <c r="T115" s="27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126</v>
      </c>
      <c r="AT115" s="216" t="s">
        <v>122</v>
      </c>
      <c r="AU115" s="216" t="s">
        <v>86</v>
      </c>
      <c r="AY115" s="18" t="s">
        <v>119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84</v>
      </c>
      <c r="BK115" s="217">
        <f>ROUND(I115*H115,2)</f>
        <v>0</v>
      </c>
      <c r="BL115" s="18" t="s">
        <v>126</v>
      </c>
      <c r="BM115" s="216" t="s">
        <v>657</v>
      </c>
    </row>
    <row r="116" spans="1:31" s="2" customFormat="1" ht="6.95" customHeight="1">
      <c r="A116" s="3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45"/>
      <c r="M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</sheetData>
  <sheetProtection password="B036" sheet="1" objects="1" scenarios="1" formatColumns="0" formatRows="0" autoFilter="0"/>
  <autoFilter ref="C84:K11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658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659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660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661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662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663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664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665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666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667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668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83</v>
      </c>
      <c r="F18" s="287" t="s">
        <v>669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670</v>
      </c>
      <c r="F19" s="287" t="s">
        <v>671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672</v>
      </c>
      <c r="F20" s="287" t="s">
        <v>673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674</v>
      </c>
      <c r="F21" s="287" t="s">
        <v>82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675</v>
      </c>
      <c r="F22" s="287" t="s">
        <v>676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677</v>
      </c>
      <c r="F23" s="287" t="s">
        <v>678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679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680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681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682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683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684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685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686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687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104</v>
      </c>
      <c r="F36" s="287"/>
      <c r="G36" s="287" t="s">
        <v>688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689</v>
      </c>
      <c r="F37" s="287"/>
      <c r="G37" s="287" t="s">
        <v>690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57</v>
      </c>
      <c r="F38" s="287"/>
      <c r="G38" s="287" t="s">
        <v>691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58</v>
      </c>
      <c r="F39" s="287"/>
      <c r="G39" s="287" t="s">
        <v>692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105</v>
      </c>
      <c r="F40" s="287"/>
      <c r="G40" s="287" t="s">
        <v>693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106</v>
      </c>
      <c r="F41" s="287"/>
      <c r="G41" s="287" t="s">
        <v>694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695</v>
      </c>
      <c r="F42" s="287"/>
      <c r="G42" s="287" t="s">
        <v>696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697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698</v>
      </c>
      <c r="F44" s="287"/>
      <c r="G44" s="287" t="s">
        <v>699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108</v>
      </c>
      <c r="F45" s="287"/>
      <c r="G45" s="287" t="s">
        <v>700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701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702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703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704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705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706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707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708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709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710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711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712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713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714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715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716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717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718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719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720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721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722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723</v>
      </c>
      <c r="D76" s="305"/>
      <c r="E76" s="305"/>
      <c r="F76" s="305" t="s">
        <v>724</v>
      </c>
      <c r="G76" s="306"/>
      <c r="H76" s="305" t="s">
        <v>58</v>
      </c>
      <c r="I76" s="305" t="s">
        <v>61</v>
      </c>
      <c r="J76" s="305" t="s">
        <v>725</v>
      </c>
      <c r="K76" s="304"/>
    </row>
    <row r="77" spans="2:11" s="1" customFormat="1" ht="17.25" customHeight="1">
      <c r="B77" s="302"/>
      <c r="C77" s="307" t="s">
        <v>726</v>
      </c>
      <c r="D77" s="307"/>
      <c r="E77" s="307"/>
      <c r="F77" s="308" t="s">
        <v>727</v>
      </c>
      <c r="G77" s="309"/>
      <c r="H77" s="307"/>
      <c r="I77" s="307"/>
      <c r="J77" s="307" t="s">
        <v>728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57</v>
      </c>
      <c r="D79" s="312"/>
      <c r="E79" s="312"/>
      <c r="F79" s="313" t="s">
        <v>729</v>
      </c>
      <c r="G79" s="314"/>
      <c r="H79" s="290" t="s">
        <v>730</v>
      </c>
      <c r="I79" s="290" t="s">
        <v>731</v>
      </c>
      <c r="J79" s="290">
        <v>20</v>
      </c>
      <c r="K79" s="304"/>
    </row>
    <row r="80" spans="2:11" s="1" customFormat="1" ht="15" customHeight="1">
      <c r="B80" s="302"/>
      <c r="C80" s="290" t="s">
        <v>732</v>
      </c>
      <c r="D80" s="290"/>
      <c r="E80" s="290"/>
      <c r="F80" s="313" t="s">
        <v>729</v>
      </c>
      <c r="G80" s="314"/>
      <c r="H80" s="290" t="s">
        <v>733</v>
      </c>
      <c r="I80" s="290" t="s">
        <v>731</v>
      </c>
      <c r="J80" s="290">
        <v>120</v>
      </c>
      <c r="K80" s="304"/>
    </row>
    <row r="81" spans="2:11" s="1" customFormat="1" ht="15" customHeight="1">
      <c r="B81" s="315"/>
      <c r="C81" s="290" t="s">
        <v>734</v>
      </c>
      <c r="D81" s="290"/>
      <c r="E81" s="290"/>
      <c r="F81" s="313" t="s">
        <v>735</v>
      </c>
      <c r="G81" s="314"/>
      <c r="H81" s="290" t="s">
        <v>736</v>
      </c>
      <c r="I81" s="290" t="s">
        <v>731</v>
      </c>
      <c r="J81" s="290">
        <v>50</v>
      </c>
      <c r="K81" s="304"/>
    </row>
    <row r="82" spans="2:11" s="1" customFormat="1" ht="15" customHeight="1">
      <c r="B82" s="315"/>
      <c r="C82" s="290" t="s">
        <v>737</v>
      </c>
      <c r="D82" s="290"/>
      <c r="E82" s="290"/>
      <c r="F82" s="313" t="s">
        <v>729</v>
      </c>
      <c r="G82" s="314"/>
      <c r="H82" s="290" t="s">
        <v>738</v>
      </c>
      <c r="I82" s="290" t="s">
        <v>739</v>
      </c>
      <c r="J82" s="290"/>
      <c r="K82" s="304"/>
    </row>
    <row r="83" spans="2:11" s="1" customFormat="1" ht="15" customHeight="1">
      <c r="B83" s="315"/>
      <c r="C83" s="316" t="s">
        <v>740</v>
      </c>
      <c r="D83" s="316"/>
      <c r="E83" s="316"/>
      <c r="F83" s="317" t="s">
        <v>735</v>
      </c>
      <c r="G83" s="316"/>
      <c r="H83" s="316" t="s">
        <v>741</v>
      </c>
      <c r="I83" s="316" t="s">
        <v>731</v>
      </c>
      <c r="J83" s="316">
        <v>15</v>
      </c>
      <c r="K83" s="304"/>
    </row>
    <row r="84" spans="2:11" s="1" customFormat="1" ht="15" customHeight="1">
      <c r="B84" s="315"/>
      <c r="C84" s="316" t="s">
        <v>742</v>
      </c>
      <c r="D84" s="316"/>
      <c r="E84" s="316"/>
      <c r="F84" s="317" t="s">
        <v>735</v>
      </c>
      <c r="G84" s="316"/>
      <c r="H84" s="316" t="s">
        <v>743</v>
      </c>
      <c r="I84" s="316" t="s">
        <v>731</v>
      </c>
      <c r="J84" s="316">
        <v>15</v>
      </c>
      <c r="K84" s="304"/>
    </row>
    <row r="85" spans="2:11" s="1" customFormat="1" ht="15" customHeight="1">
      <c r="B85" s="315"/>
      <c r="C85" s="316" t="s">
        <v>744</v>
      </c>
      <c r="D85" s="316"/>
      <c r="E85" s="316"/>
      <c r="F85" s="317" t="s">
        <v>735</v>
      </c>
      <c r="G85" s="316"/>
      <c r="H85" s="316" t="s">
        <v>745</v>
      </c>
      <c r="I85" s="316" t="s">
        <v>731</v>
      </c>
      <c r="J85" s="316">
        <v>20</v>
      </c>
      <c r="K85" s="304"/>
    </row>
    <row r="86" spans="2:11" s="1" customFormat="1" ht="15" customHeight="1">
      <c r="B86" s="315"/>
      <c r="C86" s="316" t="s">
        <v>746</v>
      </c>
      <c r="D86" s="316"/>
      <c r="E86" s="316"/>
      <c r="F86" s="317" t="s">
        <v>735</v>
      </c>
      <c r="G86" s="316"/>
      <c r="H86" s="316" t="s">
        <v>747</v>
      </c>
      <c r="I86" s="316" t="s">
        <v>731</v>
      </c>
      <c r="J86" s="316">
        <v>20</v>
      </c>
      <c r="K86" s="304"/>
    </row>
    <row r="87" spans="2:11" s="1" customFormat="1" ht="15" customHeight="1">
      <c r="B87" s="315"/>
      <c r="C87" s="290" t="s">
        <v>748</v>
      </c>
      <c r="D87" s="290"/>
      <c r="E87" s="290"/>
      <c r="F87" s="313" t="s">
        <v>735</v>
      </c>
      <c r="G87" s="314"/>
      <c r="H87" s="290" t="s">
        <v>749</v>
      </c>
      <c r="I87" s="290" t="s">
        <v>731</v>
      </c>
      <c r="J87" s="290">
        <v>50</v>
      </c>
      <c r="K87" s="304"/>
    </row>
    <row r="88" spans="2:11" s="1" customFormat="1" ht="15" customHeight="1">
      <c r="B88" s="315"/>
      <c r="C88" s="290" t="s">
        <v>750</v>
      </c>
      <c r="D88" s="290"/>
      <c r="E88" s="290"/>
      <c r="F88" s="313" t="s">
        <v>735</v>
      </c>
      <c r="G88" s="314"/>
      <c r="H88" s="290" t="s">
        <v>751</v>
      </c>
      <c r="I88" s="290" t="s">
        <v>731</v>
      </c>
      <c r="J88" s="290">
        <v>20</v>
      </c>
      <c r="K88" s="304"/>
    </row>
    <row r="89" spans="2:11" s="1" customFormat="1" ht="15" customHeight="1">
      <c r="B89" s="315"/>
      <c r="C89" s="290" t="s">
        <v>752</v>
      </c>
      <c r="D89" s="290"/>
      <c r="E89" s="290"/>
      <c r="F89" s="313" t="s">
        <v>735</v>
      </c>
      <c r="G89" s="314"/>
      <c r="H89" s="290" t="s">
        <v>753</v>
      </c>
      <c r="I89" s="290" t="s">
        <v>731</v>
      </c>
      <c r="J89" s="290">
        <v>20</v>
      </c>
      <c r="K89" s="304"/>
    </row>
    <row r="90" spans="2:11" s="1" customFormat="1" ht="15" customHeight="1">
      <c r="B90" s="315"/>
      <c r="C90" s="290" t="s">
        <v>754</v>
      </c>
      <c r="D90" s="290"/>
      <c r="E90" s="290"/>
      <c r="F90" s="313" t="s">
        <v>735</v>
      </c>
      <c r="G90" s="314"/>
      <c r="H90" s="290" t="s">
        <v>755</v>
      </c>
      <c r="I90" s="290" t="s">
        <v>731</v>
      </c>
      <c r="J90" s="290">
        <v>50</v>
      </c>
      <c r="K90" s="304"/>
    </row>
    <row r="91" spans="2:11" s="1" customFormat="1" ht="15" customHeight="1">
      <c r="B91" s="315"/>
      <c r="C91" s="290" t="s">
        <v>756</v>
      </c>
      <c r="D91" s="290"/>
      <c r="E91" s="290"/>
      <c r="F91" s="313" t="s">
        <v>735</v>
      </c>
      <c r="G91" s="314"/>
      <c r="H91" s="290" t="s">
        <v>756</v>
      </c>
      <c r="I91" s="290" t="s">
        <v>731</v>
      </c>
      <c r="J91" s="290">
        <v>50</v>
      </c>
      <c r="K91" s="304"/>
    </row>
    <row r="92" spans="2:11" s="1" customFormat="1" ht="15" customHeight="1">
      <c r="B92" s="315"/>
      <c r="C92" s="290" t="s">
        <v>757</v>
      </c>
      <c r="D92" s="290"/>
      <c r="E92" s="290"/>
      <c r="F92" s="313" t="s">
        <v>735</v>
      </c>
      <c r="G92" s="314"/>
      <c r="H92" s="290" t="s">
        <v>758</v>
      </c>
      <c r="I92" s="290" t="s">
        <v>731</v>
      </c>
      <c r="J92" s="290">
        <v>255</v>
      </c>
      <c r="K92" s="304"/>
    </row>
    <row r="93" spans="2:11" s="1" customFormat="1" ht="15" customHeight="1">
      <c r="B93" s="315"/>
      <c r="C93" s="290" t="s">
        <v>759</v>
      </c>
      <c r="D93" s="290"/>
      <c r="E93" s="290"/>
      <c r="F93" s="313" t="s">
        <v>729</v>
      </c>
      <c r="G93" s="314"/>
      <c r="H93" s="290" t="s">
        <v>760</v>
      </c>
      <c r="I93" s="290" t="s">
        <v>761</v>
      </c>
      <c r="J93" s="290"/>
      <c r="K93" s="304"/>
    </row>
    <row r="94" spans="2:11" s="1" customFormat="1" ht="15" customHeight="1">
      <c r="B94" s="315"/>
      <c r="C94" s="290" t="s">
        <v>762</v>
      </c>
      <c r="D94" s="290"/>
      <c r="E94" s="290"/>
      <c r="F94" s="313" t="s">
        <v>729</v>
      </c>
      <c r="G94" s="314"/>
      <c r="H94" s="290" t="s">
        <v>763</v>
      </c>
      <c r="I94" s="290" t="s">
        <v>764</v>
      </c>
      <c r="J94" s="290"/>
      <c r="K94" s="304"/>
    </row>
    <row r="95" spans="2:11" s="1" customFormat="1" ht="15" customHeight="1">
      <c r="B95" s="315"/>
      <c r="C95" s="290" t="s">
        <v>765</v>
      </c>
      <c r="D95" s="290"/>
      <c r="E95" s="290"/>
      <c r="F95" s="313" t="s">
        <v>729</v>
      </c>
      <c r="G95" s="314"/>
      <c r="H95" s="290" t="s">
        <v>765</v>
      </c>
      <c r="I95" s="290" t="s">
        <v>764</v>
      </c>
      <c r="J95" s="290"/>
      <c r="K95" s="304"/>
    </row>
    <row r="96" spans="2:11" s="1" customFormat="1" ht="15" customHeight="1">
      <c r="B96" s="315"/>
      <c r="C96" s="290" t="s">
        <v>42</v>
      </c>
      <c r="D96" s="290"/>
      <c r="E96" s="290"/>
      <c r="F96" s="313" t="s">
        <v>729</v>
      </c>
      <c r="G96" s="314"/>
      <c r="H96" s="290" t="s">
        <v>766</v>
      </c>
      <c r="I96" s="290" t="s">
        <v>764</v>
      </c>
      <c r="J96" s="290"/>
      <c r="K96" s="304"/>
    </row>
    <row r="97" spans="2:11" s="1" customFormat="1" ht="15" customHeight="1">
      <c r="B97" s="315"/>
      <c r="C97" s="290" t="s">
        <v>52</v>
      </c>
      <c r="D97" s="290"/>
      <c r="E97" s="290"/>
      <c r="F97" s="313" t="s">
        <v>729</v>
      </c>
      <c r="G97" s="314"/>
      <c r="H97" s="290" t="s">
        <v>767</v>
      </c>
      <c r="I97" s="290" t="s">
        <v>764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768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723</v>
      </c>
      <c r="D103" s="305"/>
      <c r="E103" s="305"/>
      <c r="F103" s="305" t="s">
        <v>724</v>
      </c>
      <c r="G103" s="306"/>
      <c r="H103" s="305" t="s">
        <v>58</v>
      </c>
      <c r="I103" s="305" t="s">
        <v>61</v>
      </c>
      <c r="J103" s="305" t="s">
        <v>725</v>
      </c>
      <c r="K103" s="304"/>
    </row>
    <row r="104" spans="2:11" s="1" customFormat="1" ht="17.25" customHeight="1">
      <c r="B104" s="302"/>
      <c r="C104" s="307" t="s">
        <v>726</v>
      </c>
      <c r="D104" s="307"/>
      <c r="E104" s="307"/>
      <c r="F104" s="308" t="s">
        <v>727</v>
      </c>
      <c r="G104" s="309"/>
      <c r="H104" s="307"/>
      <c r="I104" s="307"/>
      <c r="J104" s="307" t="s">
        <v>728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57</v>
      </c>
      <c r="D106" s="312"/>
      <c r="E106" s="312"/>
      <c r="F106" s="313" t="s">
        <v>729</v>
      </c>
      <c r="G106" s="290"/>
      <c r="H106" s="290" t="s">
        <v>769</v>
      </c>
      <c r="I106" s="290" t="s">
        <v>731</v>
      </c>
      <c r="J106" s="290">
        <v>20</v>
      </c>
      <c r="K106" s="304"/>
    </row>
    <row r="107" spans="2:11" s="1" customFormat="1" ht="15" customHeight="1">
      <c r="B107" s="302"/>
      <c r="C107" s="290" t="s">
        <v>732</v>
      </c>
      <c r="D107" s="290"/>
      <c r="E107" s="290"/>
      <c r="F107" s="313" t="s">
        <v>729</v>
      </c>
      <c r="G107" s="290"/>
      <c r="H107" s="290" t="s">
        <v>769</v>
      </c>
      <c r="I107" s="290" t="s">
        <v>731</v>
      </c>
      <c r="J107" s="290">
        <v>120</v>
      </c>
      <c r="K107" s="304"/>
    </row>
    <row r="108" spans="2:11" s="1" customFormat="1" ht="15" customHeight="1">
      <c r="B108" s="315"/>
      <c r="C108" s="290" t="s">
        <v>734</v>
      </c>
      <c r="D108" s="290"/>
      <c r="E108" s="290"/>
      <c r="F108" s="313" t="s">
        <v>735</v>
      </c>
      <c r="G108" s="290"/>
      <c r="H108" s="290" t="s">
        <v>769</v>
      </c>
      <c r="I108" s="290" t="s">
        <v>731</v>
      </c>
      <c r="J108" s="290">
        <v>50</v>
      </c>
      <c r="K108" s="304"/>
    </row>
    <row r="109" spans="2:11" s="1" customFormat="1" ht="15" customHeight="1">
      <c r="B109" s="315"/>
      <c r="C109" s="290" t="s">
        <v>737</v>
      </c>
      <c r="D109" s="290"/>
      <c r="E109" s="290"/>
      <c r="F109" s="313" t="s">
        <v>729</v>
      </c>
      <c r="G109" s="290"/>
      <c r="H109" s="290" t="s">
        <v>769</v>
      </c>
      <c r="I109" s="290" t="s">
        <v>739</v>
      </c>
      <c r="J109" s="290"/>
      <c r="K109" s="304"/>
    </row>
    <row r="110" spans="2:11" s="1" customFormat="1" ht="15" customHeight="1">
      <c r="B110" s="315"/>
      <c r="C110" s="290" t="s">
        <v>748</v>
      </c>
      <c r="D110" s="290"/>
      <c r="E110" s="290"/>
      <c r="F110" s="313" t="s">
        <v>735</v>
      </c>
      <c r="G110" s="290"/>
      <c r="H110" s="290" t="s">
        <v>769</v>
      </c>
      <c r="I110" s="290" t="s">
        <v>731</v>
      </c>
      <c r="J110" s="290">
        <v>50</v>
      </c>
      <c r="K110" s="304"/>
    </row>
    <row r="111" spans="2:11" s="1" customFormat="1" ht="15" customHeight="1">
      <c r="B111" s="315"/>
      <c r="C111" s="290" t="s">
        <v>756</v>
      </c>
      <c r="D111" s="290"/>
      <c r="E111" s="290"/>
      <c r="F111" s="313" t="s">
        <v>735</v>
      </c>
      <c r="G111" s="290"/>
      <c r="H111" s="290" t="s">
        <v>769</v>
      </c>
      <c r="I111" s="290" t="s">
        <v>731</v>
      </c>
      <c r="J111" s="290">
        <v>50</v>
      </c>
      <c r="K111" s="304"/>
    </row>
    <row r="112" spans="2:11" s="1" customFormat="1" ht="15" customHeight="1">
      <c r="B112" s="315"/>
      <c r="C112" s="290" t="s">
        <v>754</v>
      </c>
      <c r="D112" s="290"/>
      <c r="E112" s="290"/>
      <c r="F112" s="313" t="s">
        <v>735</v>
      </c>
      <c r="G112" s="290"/>
      <c r="H112" s="290" t="s">
        <v>769</v>
      </c>
      <c r="I112" s="290" t="s">
        <v>731</v>
      </c>
      <c r="J112" s="290">
        <v>50</v>
      </c>
      <c r="K112" s="304"/>
    </row>
    <row r="113" spans="2:11" s="1" customFormat="1" ht="15" customHeight="1">
      <c r="B113" s="315"/>
      <c r="C113" s="290" t="s">
        <v>57</v>
      </c>
      <c r="D113" s="290"/>
      <c r="E113" s="290"/>
      <c r="F113" s="313" t="s">
        <v>729</v>
      </c>
      <c r="G113" s="290"/>
      <c r="H113" s="290" t="s">
        <v>770</v>
      </c>
      <c r="I113" s="290" t="s">
        <v>731</v>
      </c>
      <c r="J113" s="290">
        <v>20</v>
      </c>
      <c r="K113" s="304"/>
    </row>
    <row r="114" spans="2:11" s="1" customFormat="1" ht="15" customHeight="1">
      <c r="B114" s="315"/>
      <c r="C114" s="290" t="s">
        <v>771</v>
      </c>
      <c r="D114" s="290"/>
      <c r="E114" s="290"/>
      <c r="F114" s="313" t="s">
        <v>729</v>
      </c>
      <c r="G114" s="290"/>
      <c r="H114" s="290" t="s">
        <v>772</v>
      </c>
      <c r="I114" s="290" t="s">
        <v>731</v>
      </c>
      <c r="J114" s="290">
        <v>120</v>
      </c>
      <c r="K114" s="304"/>
    </row>
    <row r="115" spans="2:11" s="1" customFormat="1" ht="15" customHeight="1">
      <c r="B115" s="315"/>
      <c r="C115" s="290" t="s">
        <v>42</v>
      </c>
      <c r="D115" s="290"/>
      <c r="E115" s="290"/>
      <c r="F115" s="313" t="s">
        <v>729</v>
      </c>
      <c r="G115" s="290"/>
      <c r="H115" s="290" t="s">
        <v>773</v>
      </c>
      <c r="I115" s="290" t="s">
        <v>764</v>
      </c>
      <c r="J115" s="290"/>
      <c r="K115" s="304"/>
    </row>
    <row r="116" spans="2:11" s="1" customFormat="1" ht="15" customHeight="1">
      <c r="B116" s="315"/>
      <c r="C116" s="290" t="s">
        <v>52</v>
      </c>
      <c r="D116" s="290"/>
      <c r="E116" s="290"/>
      <c r="F116" s="313" t="s">
        <v>729</v>
      </c>
      <c r="G116" s="290"/>
      <c r="H116" s="290" t="s">
        <v>774</v>
      </c>
      <c r="I116" s="290" t="s">
        <v>764</v>
      </c>
      <c r="J116" s="290"/>
      <c r="K116" s="304"/>
    </row>
    <row r="117" spans="2:11" s="1" customFormat="1" ht="15" customHeight="1">
      <c r="B117" s="315"/>
      <c r="C117" s="290" t="s">
        <v>61</v>
      </c>
      <c r="D117" s="290"/>
      <c r="E117" s="290"/>
      <c r="F117" s="313" t="s">
        <v>729</v>
      </c>
      <c r="G117" s="290"/>
      <c r="H117" s="290" t="s">
        <v>775</v>
      </c>
      <c r="I117" s="290" t="s">
        <v>776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777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723</v>
      </c>
      <c r="D123" s="305"/>
      <c r="E123" s="305"/>
      <c r="F123" s="305" t="s">
        <v>724</v>
      </c>
      <c r="G123" s="306"/>
      <c r="H123" s="305" t="s">
        <v>58</v>
      </c>
      <c r="I123" s="305" t="s">
        <v>61</v>
      </c>
      <c r="J123" s="305" t="s">
        <v>725</v>
      </c>
      <c r="K123" s="334"/>
    </row>
    <row r="124" spans="2:11" s="1" customFormat="1" ht="17.25" customHeight="1">
      <c r="B124" s="333"/>
      <c r="C124" s="307" t="s">
        <v>726</v>
      </c>
      <c r="D124" s="307"/>
      <c r="E124" s="307"/>
      <c r="F124" s="308" t="s">
        <v>727</v>
      </c>
      <c r="G124" s="309"/>
      <c r="H124" s="307"/>
      <c r="I124" s="307"/>
      <c r="J124" s="307" t="s">
        <v>728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732</v>
      </c>
      <c r="D126" s="312"/>
      <c r="E126" s="312"/>
      <c r="F126" s="313" t="s">
        <v>729</v>
      </c>
      <c r="G126" s="290"/>
      <c r="H126" s="290" t="s">
        <v>769</v>
      </c>
      <c r="I126" s="290" t="s">
        <v>731</v>
      </c>
      <c r="J126" s="290">
        <v>120</v>
      </c>
      <c r="K126" s="338"/>
    </row>
    <row r="127" spans="2:11" s="1" customFormat="1" ht="15" customHeight="1">
      <c r="B127" s="335"/>
      <c r="C127" s="290" t="s">
        <v>778</v>
      </c>
      <c r="D127" s="290"/>
      <c r="E127" s="290"/>
      <c r="F127" s="313" t="s">
        <v>729</v>
      </c>
      <c r="G127" s="290"/>
      <c r="H127" s="290" t="s">
        <v>779</v>
      </c>
      <c r="I127" s="290" t="s">
        <v>731</v>
      </c>
      <c r="J127" s="290" t="s">
        <v>780</v>
      </c>
      <c r="K127" s="338"/>
    </row>
    <row r="128" spans="2:11" s="1" customFormat="1" ht="15" customHeight="1">
      <c r="B128" s="335"/>
      <c r="C128" s="290" t="s">
        <v>677</v>
      </c>
      <c r="D128" s="290"/>
      <c r="E128" s="290"/>
      <c r="F128" s="313" t="s">
        <v>729</v>
      </c>
      <c r="G128" s="290"/>
      <c r="H128" s="290" t="s">
        <v>781</v>
      </c>
      <c r="I128" s="290" t="s">
        <v>731</v>
      </c>
      <c r="J128" s="290" t="s">
        <v>780</v>
      </c>
      <c r="K128" s="338"/>
    </row>
    <row r="129" spans="2:11" s="1" customFormat="1" ht="15" customHeight="1">
      <c r="B129" s="335"/>
      <c r="C129" s="290" t="s">
        <v>740</v>
      </c>
      <c r="D129" s="290"/>
      <c r="E129" s="290"/>
      <c r="F129" s="313" t="s">
        <v>735</v>
      </c>
      <c r="G129" s="290"/>
      <c r="H129" s="290" t="s">
        <v>741</v>
      </c>
      <c r="I129" s="290" t="s">
        <v>731</v>
      </c>
      <c r="J129" s="290">
        <v>15</v>
      </c>
      <c r="K129" s="338"/>
    </row>
    <row r="130" spans="2:11" s="1" customFormat="1" ht="15" customHeight="1">
      <c r="B130" s="335"/>
      <c r="C130" s="316" t="s">
        <v>742</v>
      </c>
      <c r="D130" s="316"/>
      <c r="E130" s="316"/>
      <c r="F130" s="317" t="s">
        <v>735</v>
      </c>
      <c r="G130" s="316"/>
      <c r="H130" s="316" t="s">
        <v>743</v>
      </c>
      <c r="I130" s="316" t="s">
        <v>731</v>
      </c>
      <c r="J130" s="316">
        <v>15</v>
      </c>
      <c r="K130" s="338"/>
    </row>
    <row r="131" spans="2:11" s="1" customFormat="1" ht="15" customHeight="1">
      <c r="B131" s="335"/>
      <c r="C131" s="316" t="s">
        <v>744</v>
      </c>
      <c r="D131" s="316"/>
      <c r="E131" s="316"/>
      <c r="F131" s="317" t="s">
        <v>735</v>
      </c>
      <c r="G131" s="316"/>
      <c r="H131" s="316" t="s">
        <v>745</v>
      </c>
      <c r="I131" s="316" t="s">
        <v>731</v>
      </c>
      <c r="J131" s="316">
        <v>20</v>
      </c>
      <c r="K131" s="338"/>
    </row>
    <row r="132" spans="2:11" s="1" customFormat="1" ht="15" customHeight="1">
      <c r="B132" s="335"/>
      <c r="C132" s="316" t="s">
        <v>746</v>
      </c>
      <c r="D132" s="316"/>
      <c r="E132" s="316"/>
      <c r="F132" s="317" t="s">
        <v>735</v>
      </c>
      <c r="G132" s="316"/>
      <c r="H132" s="316" t="s">
        <v>747</v>
      </c>
      <c r="I132" s="316" t="s">
        <v>731</v>
      </c>
      <c r="J132" s="316">
        <v>20</v>
      </c>
      <c r="K132" s="338"/>
    </row>
    <row r="133" spans="2:11" s="1" customFormat="1" ht="15" customHeight="1">
      <c r="B133" s="335"/>
      <c r="C133" s="290" t="s">
        <v>734</v>
      </c>
      <c r="D133" s="290"/>
      <c r="E133" s="290"/>
      <c r="F133" s="313" t="s">
        <v>735</v>
      </c>
      <c r="G133" s="290"/>
      <c r="H133" s="290" t="s">
        <v>769</v>
      </c>
      <c r="I133" s="290" t="s">
        <v>731</v>
      </c>
      <c r="J133" s="290">
        <v>50</v>
      </c>
      <c r="K133" s="338"/>
    </row>
    <row r="134" spans="2:11" s="1" customFormat="1" ht="15" customHeight="1">
      <c r="B134" s="335"/>
      <c r="C134" s="290" t="s">
        <v>748</v>
      </c>
      <c r="D134" s="290"/>
      <c r="E134" s="290"/>
      <c r="F134" s="313" t="s">
        <v>735</v>
      </c>
      <c r="G134" s="290"/>
      <c r="H134" s="290" t="s">
        <v>769</v>
      </c>
      <c r="I134" s="290" t="s">
        <v>731</v>
      </c>
      <c r="J134" s="290">
        <v>50</v>
      </c>
      <c r="K134" s="338"/>
    </row>
    <row r="135" spans="2:11" s="1" customFormat="1" ht="15" customHeight="1">
      <c r="B135" s="335"/>
      <c r="C135" s="290" t="s">
        <v>754</v>
      </c>
      <c r="D135" s="290"/>
      <c r="E135" s="290"/>
      <c r="F135" s="313" t="s">
        <v>735</v>
      </c>
      <c r="G135" s="290"/>
      <c r="H135" s="290" t="s">
        <v>769</v>
      </c>
      <c r="I135" s="290" t="s">
        <v>731</v>
      </c>
      <c r="J135" s="290">
        <v>50</v>
      </c>
      <c r="K135" s="338"/>
    </row>
    <row r="136" spans="2:11" s="1" customFormat="1" ht="15" customHeight="1">
      <c r="B136" s="335"/>
      <c r="C136" s="290" t="s">
        <v>756</v>
      </c>
      <c r="D136" s="290"/>
      <c r="E136" s="290"/>
      <c r="F136" s="313" t="s">
        <v>735</v>
      </c>
      <c r="G136" s="290"/>
      <c r="H136" s="290" t="s">
        <v>769</v>
      </c>
      <c r="I136" s="290" t="s">
        <v>731</v>
      </c>
      <c r="J136" s="290">
        <v>50</v>
      </c>
      <c r="K136" s="338"/>
    </row>
    <row r="137" spans="2:11" s="1" customFormat="1" ht="15" customHeight="1">
      <c r="B137" s="335"/>
      <c r="C137" s="290" t="s">
        <v>757</v>
      </c>
      <c r="D137" s="290"/>
      <c r="E137" s="290"/>
      <c r="F137" s="313" t="s">
        <v>735</v>
      </c>
      <c r="G137" s="290"/>
      <c r="H137" s="290" t="s">
        <v>782</v>
      </c>
      <c r="I137" s="290" t="s">
        <v>731</v>
      </c>
      <c r="J137" s="290">
        <v>255</v>
      </c>
      <c r="K137" s="338"/>
    </row>
    <row r="138" spans="2:11" s="1" customFormat="1" ht="15" customHeight="1">
      <c r="B138" s="335"/>
      <c r="C138" s="290" t="s">
        <v>759</v>
      </c>
      <c r="D138" s="290"/>
      <c r="E138" s="290"/>
      <c r="F138" s="313" t="s">
        <v>729</v>
      </c>
      <c r="G138" s="290"/>
      <c r="H138" s="290" t="s">
        <v>783</v>
      </c>
      <c r="I138" s="290" t="s">
        <v>761</v>
      </c>
      <c r="J138" s="290"/>
      <c r="K138" s="338"/>
    </row>
    <row r="139" spans="2:11" s="1" customFormat="1" ht="15" customHeight="1">
      <c r="B139" s="335"/>
      <c r="C139" s="290" t="s">
        <v>762</v>
      </c>
      <c r="D139" s="290"/>
      <c r="E139" s="290"/>
      <c r="F139" s="313" t="s">
        <v>729</v>
      </c>
      <c r="G139" s="290"/>
      <c r="H139" s="290" t="s">
        <v>784</v>
      </c>
      <c r="I139" s="290" t="s">
        <v>764</v>
      </c>
      <c r="J139" s="290"/>
      <c r="K139" s="338"/>
    </row>
    <row r="140" spans="2:11" s="1" customFormat="1" ht="15" customHeight="1">
      <c r="B140" s="335"/>
      <c r="C140" s="290" t="s">
        <v>765</v>
      </c>
      <c r="D140" s="290"/>
      <c r="E140" s="290"/>
      <c r="F140" s="313" t="s">
        <v>729</v>
      </c>
      <c r="G140" s="290"/>
      <c r="H140" s="290" t="s">
        <v>765</v>
      </c>
      <c r="I140" s="290" t="s">
        <v>764</v>
      </c>
      <c r="J140" s="290"/>
      <c r="K140" s="338"/>
    </row>
    <row r="141" spans="2:11" s="1" customFormat="1" ht="15" customHeight="1">
      <c r="B141" s="335"/>
      <c r="C141" s="290" t="s">
        <v>42</v>
      </c>
      <c r="D141" s="290"/>
      <c r="E141" s="290"/>
      <c r="F141" s="313" t="s">
        <v>729</v>
      </c>
      <c r="G141" s="290"/>
      <c r="H141" s="290" t="s">
        <v>785</v>
      </c>
      <c r="I141" s="290" t="s">
        <v>764</v>
      </c>
      <c r="J141" s="290"/>
      <c r="K141" s="338"/>
    </row>
    <row r="142" spans="2:11" s="1" customFormat="1" ht="15" customHeight="1">
      <c r="B142" s="335"/>
      <c r="C142" s="290" t="s">
        <v>786</v>
      </c>
      <c r="D142" s="290"/>
      <c r="E142" s="290"/>
      <c r="F142" s="313" t="s">
        <v>729</v>
      </c>
      <c r="G142" s="290"/>
      <c r="H142" s="290" t="s">
        <v>787</v>
      </c>
      <c r="I142" s="290" t="s">
        <v>764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788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723</v>
      </c>
      <c r="D148" s="305"/>
      <c r="E148" s="305"/>
      <c r="F148" s="305" t="s">
        <v>724</v>
      </c>
      <c r="G148" s="306"/>
      <c r="H148" s="305" t="s">
        <v>58</v>
      </c>
      <c r="I148" s="305" t="s">
        <v>61</v>
      </c>
      <c r="J148" s="305" t="s">
        <v>725</v>
      </c>
      <c r="K148" s="304"/>
    </row>
    <row r="149" spans="2:11" s="1" customFormat="1" ht="17.25" customHeight="1">
      <c r="B149" s="302"/>
      <c r="C149" s="307" t="s">
        <v>726</v>
      </c>
      <c r="D149" s="307"/>
      <c r="E149" s="307"/>
      <c r="F149" s="308" t="s">
        <v>727</v>
      </c>
      <c r="G149" s="309"/>
      <c r="H149" s="307"/>
      <c r="I149" s="307"/>
      <c r="J149" s="307" t="s">
        <v>728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732</v>
      </c>
      <c r="D151" s="290"/>
      <c r="E151" s="290"/>
      <c r="F151" s="343" t="s">
        <v>729</v>
      </c>
      <c r="G151" s="290"/>
      <c r="H151" s="342" t="s">
        <v>769</v>
      </c>
      <c r="I151" s="342" t="s">
        <v>731</v>
      </c>
      <c r="J151" s="342">
        <v>120</v>
      </c>
      <c r="K151" s="338"/>
    </row>
    <row r="152" spans="2:11" s="1" customFormat="1" ht="15" customHeight="1">
      <c r="B152" s="315"/>
      <c r="C152" s="342" t="s">
        <v>778</v>
      </c>
      <c r="D152" s="290"/>
      <c r="E152" s="290"/>
      <c r="F152" s="343" t="s">
        <v>729</v>
      </c>
      <c r="G152" s="290"/>
      <c r="H152" s="342" t="s">
        <v>789</v>
      </c>
      <c r="I152" s="342" t="s">
        <v>731</v>
      </c>
      <c r="J152" s="342" t="s">
        <v>780</v>
      </c>
      <c r="K152" s="338"/>
    </row>
    <row r="153" spans="2:11" s="1" customFormat="1" ht="15" customHeight="1">
      <c r="B153" s="315"/>
      <c r="C153" s="342" t="s">
        <v>677</v>
      </c>
      <c r="D153" s="290"/>
      <c r="E153" s="290"/>
      <c r="F153" s="343" t="s">
        <v>729</v>
      </c>
      <c r="G153" s="290"/>
      <c r="H153" s="342" t="s">
        <v>790</v>
      </c>
      <c r="I153" s="342" t="s">
        <v>731</v>
      </c>
      <c r="J153" s="342" t="s">
        <v>780</v>
      </c>
      <c r="K153" s="338"/>
    </row>
    <row r="154" spans="2:11" s="1" customFormat="1" ht="15" customHeight="1">
      <c r="B154" s="315"/>
      <c r="C154" s="342" t="s">
        <v>734</v>
      </c>
      <c r="D154" s="290"/>
      <c r="E154" s="290"/>
      <c r="F154" s="343" t="s">
        <v>735</v>
      </c>
      <c r="G154" s="290"/>
      <c r="H154" s="342" t="s">
        <v>769</v>
      </c>
      <c r="I154" s="342" t="s">
        <v>731</v>
      </c>
      <c r="J154" s="342">
        <v>50</v>
      </c>
      <c r="K154" s="338"/>
    </row>
    <row r="155" spans="2:11" s="1" customFormat="1" ht="15" customHeight="1">
      <c r="B155" s="315"/>
      <c r="C155" s="342" t="s">
        <v>737</v>
      </c>
      <c r="D155" s="290"/>
      <c r="E155" s="290"/>
      <c r="F155" s="343" t="s">
        <v>729</v>
      </c>
      <c r="G155" s="290"/>
      <c r="H155" s="342" t="s">
        <v>769</v>
      </c>
      <c r="I155" s="342" t="s">
        <v>739</v>
      </c>
      <c r="J155" s="342"/>
      <c r="K155" s="338"/>
    </row>
    <row r="156" spans="2:11" s="1" customFormat="1" ht="15" customHeight="1">
      <c r="B156" s="315"/>
      <c r="C156" s="342" t="s">
        <v>748</v>
      </c>
      <c r="D156" s="290"/>
      <c r="E156" s="290"/>
      <c r="F156" s="343" t="s">
        <v>735</v>
      </c>
      <c r="G156" s="290"/>
      <c r="H156" s="342" t="s">
        <v>769</v>
      </c>
      <c r="I156" s="342" t="s">
        <v>731</v>
      </c>
      <c r="J156" s="342">
        <v>50</v>
      </c>
      <c r="K156" s="338"/>
    </row>
    <row r="157" spans="2:11" s="1" customFormat="1" ht="15" customHeight="1">
      <c r="B157" s="315"/>
      <c r="C157" s="342" t="s">
        <v>756</v>
      </c>
      <c r="D157" s="290"/>
      <c r="E157" s="290"/>
      <c r="F157" s="343" t="s">
        <v>735</v>
      </c>
      <c r="G157" s="290"/>
      <c r="H157" s="342" t="s">
        <v>769</v>
      </c>
      <c r="I157" s="342" t="s">
        <v>731</v>
      </c>
      <c r="J157" s="342">
        <v>50</v>
      </c>
      <c r="K157" s="338"/>
    </row>
    <row r="158" spans="2:11" s="1" customFormat="1" ht="15" customHeight="1">
      <c r="B158" s="315"/>
      <c r="C158" s="342" t="s">
        <v>754</v>
      </c>
      <c r="D158" s="290"/>
      <c r="E158" s="290"/>
      <c r="F158" s="343" t="s">
        <v>735</v>
      </c>
      <c r="G158" s="290"/>
      <c r="H158" s="342" t="s">
        <v>769</v>
      </c>
      <c r="I158" s="342" t="s">
        <v>731</v>
      </c>
      <c r="J158" s="342">
        <v>50</v>
      </c>
      <c r="K158" s="338"/>
    </row>
    <row r="159" spans="2:11" s="1" customFormat="1" ht="15" customHeight="1">
      <c r="B159" s="315"/>
      <c r="C159" s="342" t="s">
        <v>98</v>
      </c>
      <c r="D159" s="290"/>
      <c r="E159" s="290"/>
      <c r="F159" s="343" t="s">
        <v>729</v>
      </c>
      <c r="G159" s="290"/>
      <c r="H159" s="342" t="s">
        <v>791</v>
      </c>
      <c r="I159" s="342" t="s">
        <v>731</v>
      </c>
      <c r="J159" s="342" t="s">
        <v>792</v>
      </c>
      <c r="K159" s="338"/>
    </row>
    <row r="160" spans="2:11" s="1" customFormat="1" ht="15" customHeight="1">
      <c r="B160" s="315"/>
      <c r="C160" s="342" t="s">
        <v>793</v>
      </c>
      <c r="D160" s="290"/>
      <c r="E160" s="290"/>
      <c r="F160" s="343" t="s">
        <v>729</v>
      </c>
      <c r="G160" s="290"/>
      <c r="H160" s="342" t="s">
        <v>794</v>
      </c>
      <c r="I160" s="342" t="s">
        <v>764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795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723</v>
      </c>
      <c r="D166" s="305"/>
      <c r="E166" s="305"/>
      <c r="F166" s="305" t="s">
        <v>724</v>
      </c>
      <c r="G166" s="347"/>
      <c r="H166" s="348" t="s">
        <v>58</v>
      </c>
      <c r="I166" s="348" t="s">
        <v>61</v>
      </c>
      <c r="J166" s="305" t="s">
        <v>725</v>
      </c>
      <c r="K166" s="282"/>
    </row>
    <row r="167" spans="2:11" s="1" customFormat="1" ht="17.25" customHeight="1">
      <c r="B167" s="283"/>
      <c r="C167" s="307" t="s">
        <v>726</v>
      </c>
      <c r="D167" s="307"/>
      <c r="E167" s="307"/>
      <c r="F167" s="308" t="s">
        <v>727</v>
      </c>
      <c r="G167" s="349"/>
      <c r="H167" s="350"/>
      <c r="I167" s="350"/>
      <c r="J167" s="307" t="s">
        <v>728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732</v>
      </c>
      <c r="D169" s="290"/>
      <c r="E169" s="290"/>
      <c r="F169" s="313" t="s">
        <v>729</v>
      </c>
      <c r="G169" s="290"/>
      <c r="H169" s="290" t="s">
        <v>769</v>
      </c>
      <c r="I169" s="290" t="s">
        <v>731</v>
      </c>
      <c r="J169" s="290">
        <v>120</v>
      </c>
      <c r="K169" s="338"/>
    </row>
    <row r="170" spans="2:11" s="1" customFormat="1" ht="15" customHeight="1">
      <c r="B170" s="315"/>
      <c r="C170" s="290" t="s">
        <v>778</v>
      </c>
      <c r="D170" s="290"/>
      <c r="E170" s="290"/>
      <c r="F170" s="313" t="s">
        <v>729</v>
      </c>
      <c r="G170" s="290"/>
      <c r="H170" s="290" t="s">
        <v>779</v>
      </c>
      <c r="I170" s="290" t="s">
        <v>731</v>
      </c>
      <c r="J170" s="290" t="s">
        <v>780</v>
      </c>
      <c r="K170" s="338"/>
    </row>
    <row r="171" spans="2:11" s="1" customFormat="1" ht="15" customHeight="1">
      <c r="B171" s="315"/>
      <c r="C171" s="290" t="s">
        <v>677</v>
      </c>
      <c r="D171" s="290"/>
      <c r="E171" s="290"/>
      <c r="F171" s="313" t="s">
        <v>729</v>
      </c>
      <c r="G171" s="290"/>
      <c r="H171" s="290" t="s">
        <v>796</v>
      </c>
      <c r="I171" s="290" t="s">
        <v>731</v>
      </c>
      <c r="J171" s="290" t="s">
        <v>780</v>
      </c>
      <c r="K171" s="338"/>
    </row>
    <row r="172" spans="2:11" s="1" customFormat="1" ht="15" customHeight="1">
      <c r="B172" s="315"/>
      <c r="C172" s="290" t="s">
        <v>734</v>
      </c>
      <c r="D172" s="290"/>
      <c r="E172" s="290"/>
      <c r="F172" s="313" t="s">
        <v>735</v>
      </c>
      <c r="G172" s="290"/>
      <c r="H172" s="290" t="s">
        <v>796</v>
      </c>
      <c r="I172" s="290" t="s">
        <v>731</v>
      </c>
      <c r="J172" s="290">
        <v>50</v>
      </c>
      <c r="K172" s="338"/>
    </row>
    <row r="173" spans="2:11" s="1" customFormat="1" ht="15" customHeight="1">
      <c r="B173" s="315"/>
      <c r="C173" s="290" t="s">
        <v>737</v>
      </c>
      <c r="D173" s="290"/>
      <c r="E173" s="290"/>
      <c r="F173" s="313" t="s">
        <v>729</v>
      </c>
      <c r="G173" s="290"/>
      <c r="H173" s="290" t="s">
        <v>796</v>
      </c>
      <c r="I173" s="290" t="s">
        <v>739</v>
      </c>
      <c r="J173" s="290"/>
      <c r="K173" s="338"/>
    </row>
    <row r="174" spans="2:11" s="1" customFormat="1" ht="15" customHeight="1">
      <c r="B174" s="315"/>
      <c r="C174" s="290" t="s">
        <v>748</v>
      </c>
      <c r="D174" s="290"/>
      <c r="E174" s="290"/>
      <c r="F174" s="313" t="s">
        <v>735</v>
      </c>
      <c r="G174" s="290"/>
      <c r="H174" s="290" t="s">
        <v>796</v>
      </c>
      <c r="I174" s="290" t="s">
        <v>731</v>
      </c>
      <c r="J174" s="290">
        <v>50</v>
      </c>
      <c r="K174" s="338"/>
    </row>
    <row r="175" spans="2:11" s="1" customFormat="1" ht="15" customHeight="1">
      <c r="B175" s="315"/>
      <c r="C175" s="290" t="s">
        <v>756</v>
      </c>
      <c r="D175" s="290"/>
      <c r="E175" s="290"/>
      <c r="F175" s="313" t="s">
        <v>735</v>
      </c>
      <c r="G175" s="290"/>
      <c r="H175" s="290" t="s">
        <v>796</v>
      </c>
      <c r="I175" s="290" t="s">
        <v>731</v>
      </c>
      <c r="J175" s="290">
        <v>50</v>
      </c>
      <c r="K175" s="338"/>
    </row>
    <row r="176" spans="2:11" s="1" customFormat="1" ht="15" customHeight="1">
      <c r="B176" s="315"/>
      <c r="C176" s="290" t="s">
        <v>754</v>
      </c>
      <c r="D176" s="290"/>
      <c r="E176" s="290"/>
      <c r="F176" s="313" t="s">
        <v>735</v>
      </c>
      <c r="G176" s="290"/>
      <c r="H176" s="290" t="s">
        <v>796</v>
      </c>
      <c r="I176" s="290" t="s">
        <v>731</v>
      </c>
      <c r="J176" s="290">
        <v>50</v>
      </c>
      <c r="K176" s="338"/>
    </row>
    <row r="177" spans="2:11" s="1" customFormat="1" ht="15" customHeight="1">
      <c r="B177" s="315"/>
      <c r="C177" s="290" t="s">
        <v>104</v>
      </c>
      <c r="D177" s="290"/>
      <c r="E177" s="290"/>
      <c r="F177" s="313" t="s">
        <v>729</v>
      </c>
      <c r="G177" s="290"/>
      <c r="H177" s="290" t="s">
        <v>797</v>
      </c>
      <c r="I177" s="290" t="s">
        <v>798</v>
      </c>
      <c r="J177" s="290"/>
      <c r="K177" s="338"/>
    </row>
    <row r="178" spans="2:11" s="1" customFormat="1" ht="15" customHeight="1">
      <c r="B178" s="315"/>
      <c r="C178" s="290" t="s">
        <v>61</v>
      </c>
      <c r="D178" s="290"/>
      <c r="E178" s="290"/>
      <c r="F178" s="313" t="s">
        <v>729</v>
      </c>
      <c r="G178" s="290"/>
      <c r="H178" s="290" t="s">
        <v>799</v>
      </c>
      <c r="I178" s="290" t="s">
        <v>800</v>
      </c>
      <c r="J178" s="290">
        <v>1</v>
      </c>
      <c r="K178" s="338"/>
    </row>
    <row r="179" spans="2:11" s="1" customFormat="1" ht="15" customHeight="1">
      <c r="B179" s="315"/>
      <c r="C179" s="290" t="s">
        <v>57</v>
      </c>
      <c r="D179" s="290"/>
      <c r="E179" s="290"/>
      <c r="F179" s="313" t="s">
        <v>729</v>
      </c>
      <c r="G179" s="290"/>
      <c r="H179" s="290" t="s">
        <v>801</v>
      </c>
      <c r="I179" s="290" t="s">
        <v>731</v>
      </c>
      <c r="J179" s="290">
        <v>20</v>
      </c>
      <c r="K179" s="338"/>
    </row>
    <row r="180" spans="2:11" s="1" customFormat="1" ht="15" customHeight="1">
      <c r="B180" s="315"/>
      <c r="C180" s="290" t="s">
        <v>58</v>
      </c>
      <c r="D180" s="290"/>
      <c r="E180" s="290"/>
      <c r="F180" s="313" t="s">
        <v>729</v>
      </c>
      <c r="G180" s="290"/>
      <c r="H180" s="290" t="s">
        <v>802</v>
      </c>
      <c r="I180" s="290" t="s">
        <v>731</v>
      </c>
      <c r="J180" s="290">
        <v>255</v>
      </c>
      <c r="K180" s="338"/>
    </row>
    <row r="181" spans="2:11" s="1" customFormat="1" ht="15" customHeight="1">
      <c r="B181" s="315"/>
      <c r="C181" s="290" t="s">
        <v>105</v>
      </c>
      <c r="D181" s="290"/>
      <c r="E181" s="290"/>
      <c r="F181" s="313" t="s">
        <v>729</v>
      </c>
      <c r="G181" s="290"/>
      <c r="H181" s="290" t="s">
        <v>693</v>
      </c>
      <c r="I181" s="290" t="s">
        <v>731</v>
      </c>
      <c r="J181" s="290">
        <v>10</v>
      </c>
      <c r="K181" s="338"/>
    </row>
    <row r="182" spans="2:11" s="1" customFormat="1" ht="15" customHeight="1">
      <c r="B182" s="315"/>
      <c r="C182" s="290" t="s">
        <v>106</v>
      </c>
      <c r="D182" s="290"/>
      <c r="E182" s="290"/>
      <c r="F182" s="313" t="s">
        <v>729</v>
      </c>
      <c r="G182" s="290"/>
      <c r="H182" s="290" t="s">
        <v>803</v>
      </c>
      <c r="I182" s="290" t="s">
        <v>764</v>
      </c>
      <c r="J182" s="290"/>
      <c r="K182" s="338"/>
    </row>
    <row r="183" spans="2:11" s="1" customFormat="1" ht="15" customHeight="1">
      <c r="B183" s="315"/>
      <c r="C183" s="290" t="s">
        <v>804</v>
      </c>
      <c r="D183" s="290"/>
      <c r="E183" s="290"/>
      <c r="F183" s="313" t="s">
        <v>729</v>
      </c>
      <c r="G183" s="290"/>
      <c r="H183" s="290" t="s">
        <v>805</v>
      </c>
      <c r="I183" s="290" t="s">
        <v>764</v>
      </c>
      <c r="J183" s="290"/>
      <c r="K183" s="338"/>
    </row>
    <row r="184" spans="2:11" s="1" customFormat="1" ht="15" customHeight="1">
      <c r="B184" s="315"/>
      <c r="C184" s="290" t="s">
        <v>793</v>
      </c>
      <c r="D184" s="290"/>
      <c r="E184" s="290"/>
      <c r="F184" s="313" t="s">
        <v>729</v>
      </c>
      <c r="G184" s="290"/>
      <c r="H184" s="290" t="s">
        <v>806</v>
      </c>
      <c r="I184" s="290" t="s">
        <v>764</v>
      </c>
      <c r="J184" s="290"/>
      <c r="K184" s="338"/>
    </row>
    <row r="185" spans="2:11" s="1" customFormat="1" ht="15" customHeight="1">
      <c r="B185" s="315"/>
      <c r="C185" s="290" t="s">
        <v>108</v>
      </c>
      <c r="D185" s="290"/>
      <c r="E185" s="290"/>
      <c r="F185" s="313" t="s">
        <v>735</v>
      </c>
      <c r="G185" s="290"/>
      <c r="H185" s="290" t="s">
        <v>807</v>
      </c>
      <c r="I185" s="290" t="s">
        <v>731</v>
      </c>
      <c r="J185" s="290">
        <v>50</v>
      </c>
      <c r="K185" s="338"/>
    </row>
    <row r="186" spans="2:11" s="1" customFormat="1" ht="15" customHeight="1">
      <c r="B186" s="315"/>
      <c r="C186" s="290" t="s">
        <v>808</v>
      </c>
      <c r="D186" s="290"/>
      <c r="E186" s="290"/>
      <c r="F186" s="313" t="s">
        <v>735</v>
      </c>
      <c r="G186" s="290"/>
      <c r="H186" s="290" t="s">
        <v>809</v>
      </c>
      <c r="I186" s="290" t="s">
        <v>810</v>
      </c>
      <c r="J186" s="290"/>
      <c r="K186" s="338"/>
    </row>
    <row r="187" spans="2:11" s="1" customFormat="1" ht="15" customHeight="1">
      <c r="B187" s="315"/>
      <c r="C187" s="290" t="s">
        <v>811</v>
      </c>
      <c r="D187" s="290"/>
      <c r="E187" s="290"/>
      <c r="F187" s="313" t="s">
        <v>735</v>
      </c>
      <c r="G187" s="290"/>
      <c r="H187" s="290" t="s">
        <v>812</v>
      </c>
      <c r="I187" s="290" t="s">
        <v>810</v>
      </c>
      <c r="J187" s="290"/>
      <c r="K187" s="338"/>
    </row>
    <row r="188" spans="2:11" s="1" customFormat="1" ht="15" customHeight="1">
      <c r="B188" s="315"/>
      <c r="C188" s="290" t="s">
        <v>813</v>
      </c>
      <c r="D188" s="290"/>
      <c r="E188" s="290"/>
      <c r="F188" s="313" t="s">
        <v>735</v>
      </c>
      <c r="G188" s="290"/>
      <c r="H188" s="290" t="s">
        <v>814</v>
      </c>
      <c r="I188" s="290" t="s">
        <v>810</v>
      </c>
      <c r="J188" s="290"/>
      <c r="K188" s="338"/>
    </row>
    <row r="189" spans="2:11" s="1" customFormat="1" ht="15" customHeight="1">
      <c r="B189" s="315"/>
      <c r="C189" s="351" t="s">
        <v>815</v>
      </c>
      <c r="D189" s="290"/>
      <c r="E189" s="290"/>
      <c r="F189" s="313" t="s">
        <v>735</v>
      </c>
      <c r="G189" s="290"/>
      <c r="H189" s="290" t="s">
        <v>816</v>
      </c>
      <c r="I189" s="290" t="s">
        <v>817</v>
      </c>
      <c r="J189" s="352" t="s">
        <v>818</v>
      </c>
      <c r="K189" s="338"/>
    </row>
    <row r="190" spans="2:11" s="1" customFormat="1" ht="15" customHeight="1">
      <c r="B190" s="315"/>
      <c r="C190" s="351" t="s">
        <v>46</v>
      </c>
      <c r="D190" s="290"/>
      <c r="E190" s="290"/>
      <c r="F190" s="313" t="s">
        <v>729</v>
      </c>
      <c r="G190" s="290"/>
      <c r="H190" s="287" t="s">
        <v>819</v>
      </c>
      <c r="I190" s="290" t="s">
        <v>820</v>
      </c>
      <c r="J190" s="290"/>
      <c r="K190" s="338"/>
    </row>
    <row r="191" spans="2:11" s="1" customFormat="1" ht="15" customHeight="1">
      <c r="B191" s="315"/>
      <c r="C191" s="351" t="s">
        <v>821</v>
      </c>
      <c r="D191" s="290"/>
      <c r="E191" s="290"/>
      <c r="F191" s="313" t="s">
        <v>729</v>
      </c>
      <c r="G191" s="290"/>
      <c r="H191" s="290" t="s">
        <v>822</v>
      </c>
      <c r="I191" s="290" t="s">
        <v>764</v>
      </c>
      <c r="J191" s="290"/>
      <c r="K191" s="338"/>
    </row>
    <row r="192" spans="2:11" s="1" customFormat="1" ht="15" customHeight="1">
      <c r="B192" s="315"/>
      <c r="C192" s="351" t="s">
        <v>823</v>
      </c>
      <c r="D192" s="290"/>
      <c r="E192" s="290"/>
      <c r="F192" s="313" t="s">
        <v>729</v>
      </c>
      <c r="G192" s="290"/>
      <c r="H192" s="290" t="s">
        <v>824</v>
      </c>
      <c r="I192" s="290" t="s">
        <v>764</v>
      </c>
      <c r="J192" s="290"/>
      <c r="K192" s="338"/>
    </row>
    <row r="193" spans="2:11" s="1" customFormat="1" ht="15" customHeight="1">
      <c r="B193" s="315"/>
      <c r="C193" s="351" t="s">
        <v>825</v>
      </c>
      <c r="D193" s="290"/>
      <c r="E193" s="290"/>
      <c r="F193" s="313" t="s">
        <v>735</v>
      </c>
      <c r="G193" s="290"/>
      <c r="H193" s="290" t="s">
        <v>826</v>
      </c>
      <c r="I193" s="290" t="s">
        <v>764</v>
      </c>
      <c r="J193" s="290"/>
      <c r="K193" s="338"/>
    </row>
    <row r="194" spans="2:11" s="1" customFormat="1" ht="15" customHeight="1">
      <c r="B194" s="344"/>
      <c r="C194" s="353"/>
      <c r="D194" s="324"/>
      <c r="E194" s="324"/>
      <c r="F194" s="324"/>
      <c r="G194" s="324"/>
      <c r="H194" s="324"/>
      <c r="I194" s="324"/>
      <c r="J194" s="324"/>
      <c r="K194" s="345"/>
    </row>
    <row r="195" spans="2:11" s="1" customFormat="1" ht="18.75" customHeight="1">
      <c r="B195" s="326"/>
      <c r="C195" s="336"/>
      <c r="D195" s="336"/>
      <c r="E195" s="336"/>
      <c r="F195" s="346"/>
      <c r="G195" s="336"/>
      <c r="H195" s="336"/>
      <c r="I195" s="336"/>
      <c r="J195" s="336"/>
      <c r="K195" s="326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827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54" t="s">
        <v>828</v>
      </c>
      <c r="D200" s="354"/>
      <c r="E200" s="354"/>
      <c r="F200" s="354" t="s">
        <v>829</v>
      </c>
      <c r="G200" s="355"/>
      <c r="H200" s="354" t="s">
        <v>830</v>
      </c>
      <c r="I200" s="354"/>
      <c r="J200" s="354"/>
      <c r="K200" s="282"/>
    </row>
    <row r="201" spans="2:11" s="1" customFormat="1" ht="5.25" customHeight="1">
      <c r="B201" s="315"/>
      <c r="C201" s="310"/>
      <c r="D201" s="310"/>
      <c r="E201" s="310"/>
      <c r="F201" s="310"/>
      <c r="G201" s="336"/>
      <c r="H201" s="310"/>
      <c r="I201" s="310"/>
      <c r="J201" s="310"/>
      <c r="K201" s="338"/>
    </row>
    <row r="202" spans="2:11" s="1" customFormat="1" ht="15" customHeight="1">
      <c r="B202" s="315"/>
      <c r="C202" s="290" t="s">
        <v>820</v>
      </c>
      <c r="D202" s="290"/>
      <c r="E202" s="290"/>
      <c r="F202" s="313" t="s">
        <v>47</v>
      </c>
      <c r="G202" s="290"/>
      <c r="H202" s="290" t="s">
        <v>831</v>
      </c>
      <c r="I202" s="290"/>
      <c r="J202" s="290"/>
      <c r="K202" s="338"/>
    </row>
    <row r="203" spans="2:11" s="1" customFormat="1" ht="15" customHeight="1">
      <c r="B203" s="315"/>
      <c r="C203" s="290"/>
      <c r="D203" s="290"/>
      <c r="E203" s="290"/>
      <c r="F203" s="313" t="s">
        <v>48</v>
      </c>
      <c r="G203" s="290"/>
      <c r="H203" s="290" t="s">
        <v>832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51</v>
      </c>
      <c r="G204" s="290"/>
      <c r="H204" s="290" t="s">
        <v>833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49</v>
      </c>
      <c r="G205" s="290"/>
      <c r="H205" s="290" t="s">
        <v>834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50</v>
      </c>
      <c r="G206" s="290"/>
      <c r="H206" s="290" t="s">
        <v>835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/>
      <c r="G207" s="290"/>
      <c r="H207" s="290"/>
      <c r="I207" s="290"/>
      <c r="J207" s="290"/>
      <c r="K207" s="338"/>
    </row>
    <row r="208" spans="2:11" s="1" customFormat="1" ht="15" customHeight="1">
      <c r="B208" s="315"/>
      <c r="C208" s="290" t="s">
        <v>776</v>
      </c>
      <c r="D208" s="290"/>
      <c r="E208" s="290"/>
      <c r="F208" s="313" t="s">
        <v>83</v>
      </c>
      <c r="G208" s="290"/>
      <c r="H208" s="290" t="s">
        <v>836</v>
      </c>
      <c r="I208" s="290"/>
      <c r="J208" s="290"/>
      <c r="K208" s="338"/>
    </row>
    <row r="209" spans="2:11" s="1" customFormat="1" ht="15" customHeight="1">
      <c r="B209" s="315"/>
      <c r="C209" s="290"/>
      <c r="D209" s="290"/>
      <c r="E209" s="290"/>
      <c r="F209" s="313" t="s">
        <v>672</v>
      </c>
      <c r="G209" s="290"/>
      <c r="H209" s="290" t="s">
        <v>673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670</v>
      </c>
      <c r="G210" s="290"/>
      <c r="H210" s="290" t="s">
        <v>837</v>
      </c>
      <c r="I210" s="290"/>
      <c r="J210" s="290"/>
      <c r="K210" s="338"/>
    </row>
    <row r="211" spans="2:11" s="1" customFormat="1" ht="15" customHeight="1">
      <c r="B211" s="356"/>
      <c r="C211" s="290"/>
      <c r="D211" s="290"/>
      <c r="E211" s="290"/>
      <c r="F211" s="313" t="s">
        <v>674</v>
      </c>
      <c r="G211" s="351"/>
      <c r="H211" s="342" t="s">
        <v>82</v>
      </c>
      <c r="I211" s="342"/>
      <c r="J211" s="342"/>
      <c r="K211" s="357"/>
    </row>
    <row r="212" spans="2:11" s="1" customFormat="1" ht="15" customHeight="1">
      <c r="B212" s="356"/>
      <c r="C212" s="290"/>
      <c r="D212" s="290"/>
      <c r="E212" s="290"/>
      <c r="F212" s="313" t="s">
        <v>675</v>
      </c>
      <c r="G212" s="351"/>
      <c r="H212" s="342" t="s">
        <v>121</v>
      </c>
      <c r="I212" s="342"/>
      <c r="J212" s="342"/>
      <c r="K212" s="357"/>
    </row>
    <row r="213" spans="2:11" s="1" customFormat="1" ht="15" customHeight="1">
      <c r="B213" s="356"/>
      <c r="C213" s="290"/>
      <c r="D213" s="290"/>
      <c r="E213" s="290"/>
      <c r="F213" s="313"/>
      <c r="G213" s="351"/>
      <c r="H213" s="342"/>
      <c r="I213" s="342"/>
      <c r="J213" s="342"/>
      <c r="K213" s="357"/>
    </row>
    <row r="214" spans="2:11" s="1" customFormat="1" ht="15" customHeight="1">
      <c r="B214" s="356"/>
      <c r="C214" s="290" t="s">
        <v>800</v>
      </c>
      <c r="D214" s="290"/>
      <c r="E214" s="290"/>
      <c r="F214" s="313">
        <v>1</v>
      </c>
      <c r="G214" s="351"/>
      <c r="H214" s="342" t="s">
        <v>838</v>
      </c>
      <c r="I214" s="342"/>
      <c r="J214" s="342"/>
      <c r="K214" s="357"/>
    </row>
    <row r="215" spans="2:11" s="1" customFormat="1" ht="15" customHeight="1">
      <c r="B215" s="356"/>
      <c r="C215" s="290"/>
      <c r="D215" s="290"/>
      <c r="E215" s="290"/>
      <c r="F215" s="313">
        <v>2</v>
      </c>
      <c r="G215" s="351"/>
      <c r="H215" s="342" t="s">
        <v>839</v>
      </c>
      <c r="I215" s="342"/>
      <c r="J215" s="342"/>
      <c r="K215" s="357"/>
    </row>
    <row r="216" spans="2:11" s="1" customFormat="1" ht="15" customHeight="1">
      <c r="B216" s="356"/>
      <c r="C216" s="290"/>
      <c r="D216" s="290"/>
      <c r="E216" s="290"/>
      <c r="F216" s="313">
        <v>3</v>
      </c>
      <c r="G216" s="351"/>
      <c r="H216" s="342" t="s">
        <v>840</v>
      </c>
      <c r="I216" s="342"/>
      <c r="J216" s="342"/>
      <c r="K216" s="357"/>
    </row>
    <row r="217" spans="2:11" s="1" customFormat="1" ht="15" customHeight="1">
      <c r="B217" s="356"/>
      <c r="C217" s="290"/>
      <c r="D217" s="290"/>
      <c r="E217" s="290"/>
      <c r="F217" s="313">
        <v>4</v>
      </c>
      <c r="G217" s="351"/>
      <c r="H217" s="342" t="s">
        <v>841</v>
      </c>
      <c r="I217" s="342"/>
      <c r="J217" s="342"/>
      <c r="K217" s="357"/>
    </row>
    <row r="218" spans="2:11" s="1" customFormat="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volduchy-prace\sopatrny</dc:creator>
  <cp:keywords/>
  <dc:description/>
  <cp:lastModifiedBy>volduchy-prace\sopatrny</cp:lastModifiedBy>
  <dcterms:created xsi:type="dcterms:W3CDTF">2021-06-28T11:30:45Z</dcterms:created>
  <dcterms:modified xsi:type="dcterms:W3CDTF">2021-06-28T11:30:52Z</dcterms:modified>
  <cp:category/>
  <cp:version/>
  <cp:contentType/>
  <cp:contentStatus/>
</cp:coreProperties>
</file>