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III-190 2  Mrákov-Maxov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III-190 2  Mrákov-Maxov'!$C$89:$K$1013</definedName>
    <definedName name="_xlnm.Print_Area" localSheetId="1">'1 - III-190 2  Mrákov-Maxov'!$C$4:$J$39,'1 - III-190 2  Mrákov-Maxov'!$C$45:$J$71,'1 - III-190 2  Mrákov-Maxov'!$C$77:$K$1013</definedName>
    <definedName name="_xlnm._FilterDatabase" localSheetId="2" hidden="1">'VON - vedlejší a ostatní ...'!$C$79:$K$114</definedName>
    <definedName name="_xlnm.Print_Area" localSheetId="2">'VON - vedlejší a ostatní ...'!$C$4:$J$39,'VON - vedlejší a ostatní ...'!$C$45:$J$61,'VON - vedlejší a ostatní ...'!$C$67:$K$114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III-190 2  Mrákov-Maxov'!$89:$89</definedName>
    <definedName name="_xlnm.Print_Titles" localSheetId="2">'VON - vedlejší a ostatní ...'!$79:$79</definedName>
  </definedNames>
  <calcPr fullCalcOnLoad="1"/>
</workbook>
</file>

<file path=xl/sharedStrings.xml><?xml version="1.0" encoding="utf-8"?>
<sst xmlns="http://schemas.openxmlformats.org/spreadsheetml/2006/main" count="9550" uniqueCount="1302">
  <si>
    <t>Export Komplet</t>
  </si>
  <si>
    <t>VZ</t>
  </si>
  <si>
    <t>2.0</t>
  </si>
  <si>
    <t>ZAMOK</t>
  </si>
  <si>
    <t>False</t>
  </si>
  <si>
    <t>{a8c15c91-3bec-4bce-9db2-dd0e911c009c}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</si>
  <si>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</si>
  <si>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</si>
  <si>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</si>
  <si>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</si>
  <si>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</si>
  <si>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</si>
  <si>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</si>
  <si>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</si>
  <si>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435-18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</si>
  <si>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</si>
  <si>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</si>
  <si>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III/190 2   Mrákov-Maxov</t>
  </si>
  <si>
    <t>KSO:</t>
  </si>
  <si>
    <t>822 24</t>
  </si>
  <si>
    <t>CC-CZ:</t>
  </si>
  <si>
    <t/>
  </si>
  <si>
    <t>Místo:</t>
  </si>
  <si>
    <t>sil.III/190 2 v úseku Mrákov-Maxov</t>
  </si>
  <si>
    <t>Datum:</t>
  </si>
  <si>
    <t>2. 4. 2019</t>
  </si>
  <si>
    <t>Zadavatel:</t>
  </si>
  <si>
    <t>IČ:</t>
  </si>
  <si>
    <t>SÚS PK,Domažlice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</si>
  <si>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</si>
  <si>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</si>
  <si>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</si>
  <si>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</si>
  <si>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</si>
  <si>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</si>
  <si>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</si>
  <si>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</si>
  <si>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</si>
  <si>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</si>
  <si>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</si>
  <si>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</si>
  <si>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</si>
  <si>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</si>
  <si>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</si>
  <si>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</si>
  <si>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</si>
  <si>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</si>
  <si>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</si>
  <si>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</si>
  <si>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</si>
  <si>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</si>
  <si>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</si>
  <si>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</si>
  <si>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</si>
  <si>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</si>
  <si>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</si>
  <si>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</si>
  <si>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</si>
  <si>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</si>
  <si>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</si>
  <si>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</si>
  <si>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</si>
  <si>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</si>
  <si>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</si>
  <si>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</si>
  <si>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</si>
  <si>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</si>
  <si>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</si>
  <si>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</si>
  <si>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</si>
  <si>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</si>
  <si>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</si>
  <si>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</si>
  <si>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</si>
  <si>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</si>
  <si>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</si>
  <si>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</si>
  <si>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</si>
  <si>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</si>
  <si>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III/190 2  Mrákov-Maxov</t>
  </si>
  <si>
    <t>STA</t>
  </si>
  <si>
    <t>{6091c83e-8d47-4deb-9c56-f8c80a012364}</t>
  </si>
  <si>
    <t>2</t>
  </si>
  <si>
    <t>VON</t>
  </si>
  <si>
    <t>vedlejší a ostatní náklady</t>
  </si>
  <si>
    <t>ING</t>
  </si>
  <si>
    <t>{ede35ac5-80f1-4dc2-af57-b2911bc07c62}</t>
  </si>
  <si>
    <t>KRYCÍ LIST SOUPISU PRACÍ</t>
  </si>
  <si>
    <t>Objekt:</t>
  </si>
  <si>
    <t>1 - III/190 2  Mrákov-Maxov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</si>
  <si>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</si>
  <si>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</si>
  <si>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</si>
  <si>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</si>
  <si>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</si>
  <si>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</si>
  <si>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</si>
  <si>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</si>
  <si>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</si>
  <si>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</si>
  <si>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</si>
  <si>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</si>
  <si>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</si>
  <si>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</si>
  <si>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</si>
  <si>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</si>
  <si>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</si>
  <si>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</si>
  <si>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</si>
  <si>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</si>
  <si>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</si>
  <si>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</si>
  <si>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</si>
  <si>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</si>
  <si>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</si>
  <si>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</si>
  <si>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</si>
  <si>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</si>
  <si>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</si>
  <si>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</si>
  <si>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</si>
  <si>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</si>
  <si>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</si>
  <si>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</si>
  <si>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podkladu živičného tl 50 mm strojně pl přes 200 m2</t>
  </si>
  <si>
    <t>m2</t>
  </si>
  <si>
    <t>CS ÚRS 2019 01</t>
  </si>
  <si>
    <t>4</t>
  </si>
  <si>
    <t>646355357</t>
  </si>
  <si>
    <t>PP</t>
  </si>
  <si>
    <t>Odstranění podkladů nebo krytů strojně plochy jednotlivě přes 200 m2 s přemístěním hmot na skládku na vzdálenost do 20 m nebo s naložením na dopravní prostředek živičných, o tl. vrstvy do 50 mm</t>
  </si>
  <si>
    <t>VV</t>
  </si>
  <si>
    <t>4430.1 "v miste sanace kraje"</t>
  </si>
  <si>
    <t>1323 "rezerva"</t>
  </si>
  <si>
    <t>Součet</t>
  </si>
  <si>
    <t>113107324</t>
  </si>
  <si>
    <t>Odstranění podkladu z kameniva drceného tl 400 mm strojně pl do 50 m2  - propustky</t>
  </si>
  <si>
    <t>-689341454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</si>
  <si>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</si>
  <si>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4.8*3.0</t>
  </si>
  <si>
    <t>Mezisoučet P2</t>
  </si>
  <si>
    <t>3</t>
  </si>
  <si>
    <t>3.0*5.2</t>
  </si>
  <si>
    <t>Mezisoučet p4</t>
  </si>
  <si>
    <t>5.0*5.0</t>
  </si>
  <si>
    <t>Mezisoučet p5</t>
  </si>
  <si>
    <t>4.0*5.1</t>
  </si>
  <si>
    <t>Mezisoučet p6</t>
  </si>
  <si>
    <t>3.0*4.6</t>
  </si>
  <si>
    <t>Mezisoučet p7</t>
  </si>
  <si>
    <t>4.0*5.0</t>
  </si>
  <si>
    <t>Mezisoučet p9</t>
  </si>
  <si>
    <t>Mezisoučet p10</t>
  </si>
  <si>
    <t>113107341</t>
  </si>
  <si>
    <t>Odstranění podkladu živičného tl 50 mm strojně pl do 50 m2   - propustky</t>
  </si>
  <si>
    <t>-149242790</t>
  </si>
  <si>
    <t>Odstranění podkladů nebo krytů strojně plochy jednotlivě do 50 m2 s přemístěním hmot na skládku na vzdálenost do 3 m nebo s naložením na dopravní prostředek živičných, o tl. vrstvy do 50 mm</t>
  </si>
  <si>
    <t>113154123</t>
  </si>
  <si>
    <t>Frézování živičného krytu tl 50 mm pruh š 1 m pl do 500 m2 bez překážek v trase</t>
  </si>
  <si>
    <t>301118125</t>
  </si>
  <si>
    <t>Frézování živičného podkladu nebo krytu s naložením na dopravní prostředek plochy do 500 m2 bez překážek v trase pruhu šířky přes 0,5 m do 1 m, tloušťky vrstvy 50 mm</t>
  </si>
  <si>
    <t>15+18+25+10+5+10+15+25 "v miste napojeni</t>
  </si>
  <si>
    <t>5</t>
  </si>
  <si>
    <t>113154433</t>
  </si>
  <si>
    <t>Frézování živičného krytu tl 50 mm pruh š 2 m pl přes 10000 m2 bez překážek v trase</t>
  </si>
  <si>
    <t>719905495</t>
  </si>
  <si>
    <t>Frézování živičného podkladu nebo krytu s naložením na dopravní prostředek plochy přes 10 000 m2 bez překážek v trase pruhu šířky do 2 m, tloušťky vrstvy 50 mm</t>
  </si>
  <si>
    <t>16806.5</t>
  </si>
  <si>
    <t>6</t>
  </si>
  <si>
    <t>11500110R</t>
  </si>
  <si>
    <t>Převedení vody potrubím DN do 150 vč.zemních prací+demontáž</t>
  </si>
  <si>
    <t>m</t>
  </si>
  <si>
    <t>1852630054</t>
  </si>
  <si>
    <t>15*2</t>
  </si>
  <si>
    <t>7</t>
  </si>
  <si>
    <t>115101201</t>
  </si>
  <si>
    <t>Čerpání vody na dopravní výšku do 10 m průměrný přítok do 500 l/min</t>
  </si>
  <si>
    <t>hod</t>
  </si>
  <si>
    <t>1081604257</t>
  </si>
  <si>
    <t>Čerpání vody na dopravní výšku do 10 m s uvažovaným průměrným přítokem do 500 l/min</t>
  </si>
  <si>
    <t>80</t>
  </si>
  <si>
    <t>8</t>
  </si>
  <si>
    <t>115101301</t>
  </si>
  <si>
    <t>Pohotovost čerpací soupravy pro dopravní výšku do 10 m přítok do 500 l/min</t>
  </si>
  <si>
    <t>den</t>
  </si>
  <si>
    <t>-1394662784</t>
  </si>
  <si>
    <t>Pohotovost záložní čerpací soupravy pro dopravní výšku do 10 m s uvažovaným průměrným přítokem do 500 l/min</t>
  </si>
  <si>
    <t>9</t>
  </si>
  <si>
    <t>122302202</t>
  </si>
  <si>
    <t>Odkopávky a prokopávky nezapažené pro silnice objemu do 1000 m3 v hornině tř. 4</t>
  </si>
  <si>
    <t>m3</t>
  </si>
  <si>
    <t>196498396</t>
  </si>
  <si>
    <t>Odkopávky a prokopávky nezapažené pro silnice s přemístěním výkopku v příčných profilech na vzdálenost do 15 m nebo s naložením na dopravní prostředek v hornině tř. 4 přes 100 do 1 000 m3</t>
  </si>
  <si>
    <t>4.8*3.0*0.5</t>
  </si>
  <si>
    <t>2.0*2.0+2.0*1.0+1.3*2.0+0,2*2 "odk. v místě původ. kuželů  u čela a v příkpě  vtoku a výtoku pro osaz.dlažby při úpravě svahu"</t>
  </si>
  <si>
    <t>3.0 "prohl.příkopu u vtoku a výtoku"</t>
  </si>
  <si>
    <t>Mezisoučet p2</t>
  </si>
  <si>
    <t>3.0*5.2*0.5</t>
  </si>
  <si>
    <t>4.0*0.5+0.95*2 "odk. v místě původ. kuželů  u čela a v příkpě  vtoku a výtoku pro osaz.dlažby při úpravě svahu"</t>
  </si>
  <si>
    <t>5.0*5.0*0.5</t>
  </si>
  <si>
    <t>4.0*1.0+2.0*0.2+1.0*0.3 "odk. v místě původ. kuželů  u čela a v příkpě  vtoku a výtoku pro osaz.dlažby při úpravě svahu"</t>
  </si>
  <si>
    <t>4.4*1.0+(0.75+0.2)*2 "odk. v místě původ. kuželů  u čela a v příkpě  vtoku a výtoku pro osaz.dlažby při úpravě svahu"</t>
  </si>
  <si>
    <t>3.0*4.6*0.5</t>
  </si>
  <si>
    <t>4.0*1.0+0.6*3.6+0.2*2 "odk. v místě původ. kuželů  u čela a v příkpě  vtoku a výtoku pro osaz.dlažby při úpravě svahu"</t>
  </si>
  <si>
    <t>2.0 "prohl.příkopu u vtoku a výtoku"</t>
  </si>
  <si>
    <t>20*0.5</t>
  </si>
  <si>
    <t>4.0*3.5+2.5*4.0 "odk. v místě původ. kuželů  u čela a v příkpě  vtoku a výtoku pro osaz.dlažby při úpravě svahu"</t>
  </si>
  <si>
    <t>(0.65+1.05)*2.0 "odk. v místě původ. kuželů  u čela a v příkpě  vtoku a výtoku pro osaz.dlažby při úpravě svahu"</t>
  </si>
  <si>
    <t>14.8 "prohl.příkopu u vtoku a výtoku"</t>
  </si>
  <si>
    <t xml:space="preserve">11*0.4 " odkop-kamen.žlab " </t>
  </si>
  <si>
    <t>10</t>
  </si>
  <si>
    <t>132301102</t>
  </si>
  <si>
    <t>Hloubení rýh š do 600 mm v hornině tř. 4 objemu přes 100 m3</t>
  </si>
  <si>
    <t>782540784</t>
  </si>
  <si>
    <t>Hloubení zapažených i nezapažených rýh šířky do 600 mm s urovnáním dna do předepsaného profilu a spádu v hornině tř. 4 přes 100 m3</t>
  </si>
  <si>
    <t>(0.6*1.0*0.7)*2</t>
  </si>
  <si>
    <t>(0.6*1.0*0.7)*3</t>
  </si>
  <si>
    <t>0.6*1.0*0.7+1.3*1.0*0.6</t>
  </si>
  <si>
    <t>(0.65+0.2)*1.5 "pro vyt.jimku"</t>
  </si>
  <si>
    <t>0.6*1.0*0.7+1.5*2.5 "pas+celo"</t>
  </si>
  <si>
    <t>(0.6*2.0*0.7)*2</t>
  </si>
  <si>
    <t>(3377+20)*0.2*0.3</t>
  </si>
  <si>
    <t>Mezisoučet</t>
  </si>
  <si>
    <t>215.93</t>
  </si>
  <si>
    <t>11</t>
  </si>
  <si>
    <t>132301201</t>
  </si>
  <si>
    <t>Hloubení rýh š do 2000 mm v hornině tř. 4 objemu do 100 m3</t>
  </si>
  <si>
    <t>376379538</t>
  </si>
  <si>
    <t>Hloubení zapažených i nezapažených rýh šířky přes 600 do 2 000 mm s urovnáním dna do předepsaného profilu a spádu v hornině tř. 4 do 100 m3</t>
  </si>
  <si>
    <t>0.57*6.8-(0.2*6.8) "propust."</t>
  </si>
  <si>
    <t>8.3*1.0*0.3 "pro san.vrstvu pod zakl.desku "</t>
  </si>
  <si>
    <t>(0.7+0.5)*1.3 "mezi cely a hranou silnice"</t>
  </si>
  <si>
    <t>1.0*10 "propust"</t>
  </si>
  <si>
    <t>4.65*2*0.3*1.0</t>
  </si>
  <si>
    <t>(1.1+2.1)*1.3 "mezi cely a hranou silnice"</t>
  </si>
  <si>
    <t>0.76*8.8+(7.8*0.9-(0.2*7.6)) "propust."</t>
  </si>
  <si>
    <t>1.0*8.4*0.3</t>
  </si>
  <si>
    <t>0.36*1.5 "pro dno jimky"</t>
  </si>
  <si>
    <t>0.8*1.3+0.9*1.3 "mezi cely a hranou silnice"</t>
  </si>
  <si>
    <t>0.5*0.8 "propust"</t>
  </si>
  <si>
    <t>1.0*8.3*0.3 "pod desku"</t>
  </si>
  <si>
    <t>(1.4+0.4)*1.3 "mezi cely a hranou silnice"</t>
  </si>
  <si>
    <t>0.98*7.2 "propust"</t>
  </si>
  <si>
    <t>6.8*1.0*0.3</t>
  </si>
  <si>
    <t>(1.4+0.6)*1.3 "mezi cely a hranou silnice"</t>
  </si>
  <si>
    <t>4,04*6.4-(2.5*6.4) "propust"</t>
  </si>
  <si>
    <t>9.6*2.0*0.3</t>
  </si>
  <si>
    <t>(0.2+0.25)*2.5 "mezi cely a hranou silnice"</t>
  </si>
  <si>
    <t>0.21*9.6</t>
  </si>
  <si>
    <t>8.4*1.0*0.3</t>
  </si>
  <si>
    <t>1.5*1.3+1.7*1.3 "mezi cely a hranou silnice"</t>
  </si>
  <si>
    <t>83.34</t>
  </si>
  <si>
    <t>12</t>
  </si>
  <si>
    <t>162601102</t>
  </si>
  <si>
    <t>Vodorovné přemístění do 5000 m výkopku/sypaniny z horniny tř. 1 až 4</t>
  </si>
  <si>
    <t>1322639193</t>
  </si>
  <si>
    <t>Vodorovné přemístění výkopku nebo sypaniny po suchu na obvyklém dopravním prostředku, bez naložení výkopku, avšak se složením bez rozhrnutí z horniny tř. 1 až 4 na vzdálenost přes 4 000 do 5 000 m</t>
  </si>
  <si>
    <t xml:space="preserve">165.76+215.93+83.34 " odkop.+rýhy" </t>
  </si>
  <si>
    <t xml:space="preserve">5935.5*0.05 "čišt.+nános" </t>
  </si>
  <si>
    <t>500*0.15 " čišt.dna"</t>
  </si>
  <si>
    <t>836.81</t>
  </si>
  <si>
    <t>13</t>
  </si>
  <si>
    <t>17110310R</t>
  </si>
  <si>
    <t>Vytvoření zemních hrázek + zpětné odstranění -pytle z pískem</t>
  </si>
  <si>
    <t>soubor</t>
  </si>
  <si>
    <t>1313660882</t>
  </si>
  <si>
    <t>dod.pytle z pískem naplnění +odvoz na skládku</t>
  </si>
  <si>
    <t>1 " 5*2 -pytle 1.2/1.2"</t>
  </si>
  <si>
    <t>14</t>
  </si>
  <si>
    <t>171201201</t>
  </si>
  <si>
    <t>Uložení sypaniny na skládky  vč. rozhrnutí výkopku</t>
  </si>
  <si>
    <t>-1420221707</t>
  </si>
  <si>
    <t>Uložení sypaniny na skládky vč. rozhrnutí výkopku</t>
  </si>
  <si>
    <t>17410110.</t>
  </si>
  <si>
    <t>Zásyp-dosyp  jam, šachet rýh nebo kolem objektů sypaninou se zhutněním</t>
  </si>
  <si>
    <t>281811974</t>
  </si>
  <si>
    <t>Zásyp sypaninou z jakékoliv horniny s uložením výkopku ve vrstvách se zhutněním jam, šachet, rýh nebo kolem objektů v těchto vykopávkách</t>
  </si>
  <si>
    <t>(3.0*6.3*2)*0.25 "dosyp v sanaci -propustky"</t>
  </si>
  <si>
    <t>(3.0*7.3*2)*0.25</t>
  </si>
  <si>
    <t>(5*6.7*2)*0.25</t>
  </si>
  <si>
    <t xml:space="preserve">7.8*0.9"dosyp v místě původ.propustku" </t>
  </si>
  <si>
    <t>(7.2*4*2)*0.25</t>
  </si>
  <si>
    <t xml:space="preserve">4.6*0.4"dosyp v místě původ.propustku" </t>
  </si>
  <si>
    <t>Mezisoučet P6</t>
  </si>
  <si>
    <t>3.0*6.5*0.25</t>
  </si>
  <si>
    <t>(4.0*9.5*2)*0.25</t>
  </si>
  <si>
    <t>0.16*2*9.6 "v klinech"</t>
  </si>
  <si>
    <t>(7*3.0*2)*0.25</t>
  </si>
  <si>
    <t>127.69+296.73 " dosyp kraje vozovky"</t>
  </si>
  <si>
    <t xml:space="preserve">7.5*0.2 " dosyp u čekárny  autobusu" </t>
  </si>
  <si>
    <t>523.78</t>
  </si>
  <si>
    <t>16</t>
  </si>
  <si>
    <t>M</t>
  </si>
  <si>
    <t>5834417R</t>
  </si>
  <si>
    <t>štěrkodrť frakce 0-32</t>
  </si>
  <si>
    <t>t</t>
  </si>
  <si>
    <t>-893753807</t>
  </si>
  <si>
    <t>(523.78-3.07)*1.89*1.01</t>
  </si>
  <si>
    <t>994</t>
  </si>
  <si>
    <t>17</t>
  </si>
  <si>
    <t>5834387R</t>
  </si>
  <si>
    <t>kamenivo drcené hrubé frakce 8/16</t>
  </si>
  <si>
    <t>2020280533</t>
  </si>
  <si>
    <t>3.07*1.89*1.01</t>
  </si>
  <si>
    <t>18</t>
  </si>
  <si>
    <t>181951101</t>
  </si>
  <si>
    <t>Úprava pláně v hornině tř. 1 až 4 bez zhutnění  pod zatravn.</t>
  </si>
  <si>
    <t>894697020</t>
  </si>
  <si>
    <t>Úprava pláně vyrovnáním výškových rozdílů v hornině tř. 1 až 4 bez zhutnění</t>
  </si>
  <si>
    <t>3.2*2.0</t>
  </si>
  <si>
    <t>2.5</t>
  </si>
  <si>
    <t>2.0*4.0</t>
  </si>
  <si>
    <t>19</t>
  </si>
  <si>
    <t>181951102</t>
  </si>
  <si>
    <t>Úprava pláně v hornině tř. 1 až 4 se zhutněním</t>
  </si>
  <si>
    <t>852230444</t>
  </si>
  <si>
    <t>Úprava pláně vyrovnáním výškových rozdílů v hornině tř. 1 až 4 se zhutněním</t>
  </si>
  <si>
    <t>9.5*1.0+3.0*4.8</t>
  </si>
  <si>
    <t>Mezisoučet  P2</t>
  </si>
  <si>
    <t>11.1*1.0+3.0*5.2</t>
  </si>
  <si>
    <t>8.4*1.0+5.0*5.0</t>
  </si>
  <si>
    <t>8.3*1.0+4*5.1</t>
  </si>
  <si>
    <t>8.2*1.0+1.6*2.5+3.0*4.6</t>
  </si>
  <si>
    <t>2.0*10.8+4.0*5.0</t>
  </si>
  <si>
    <t>9.6*1.0+3.0*5.0</t>
  </si>
  <si>
    <t>20</t>
  </si>
  <si>
    <t>182101101</t>
  </si>
  <si>
    <t>Svahování v zářezech v hornině tř. 1 až 4 propust-prikop</t>
  </si>
  <si>
    <t>-733021876</t>
  </si>
  <si>
    <t>Svahování trvalých svahů do projektovaných profilů s potřebným přemístěním výkopku při svahování v zářezech v hornině tř. 1 až 4</t>
  </si>
  <si>
    <t>15.5+3.0*2.0</t>
  </si>
  <si>
    <t>20+2*3</t>
  </si>
  <si>
    <t>15+5+9</t>
  </si>
  <si>
    <t>7.0+2*2.5</t>
  </si>
  <si>
    <t>(5.5+5.0)*2</t>
  </si>
  <si>
    <t>22+5+3+80</t>
  </si>
  <si>
    <t>183405212</t>
  </si>
  <si>
    <t>Výsev trávníku hydroosevem na hlušinu</t>
  </si>
  <si>
    <t>1166683799</t>
  </si>
  <si>
    <t>21.5+6.4</t>
  </si>
  <si>
    <t>28.5</t>
  </si>
  <si>
    <t>29</t>
  </si>
  <si>
    <t>12+2</t>
  </si>
  <si>
    <t>110</t>
  </si>
  <si>
    <t>22</t>
  </si>
  <si>
    <t>00572470</t>
  </si>
  <si>
    <t>osivo směs travní univerzál</t>
  </si>
  <si>
    <t>kg</t>
  </si>
  <si>
    <t>-466770694</t>
  </si>
  <si>
    <t>254.4*1.03*0.025</t>
  </si>
  <si>
    <t>6.55</t>
  </si>
  <si>
    <t>6,55*0,025 'Přepočtené koeficientem množství</t>
  </si>
  <si>
    <t>23</t>
  </si>
  <si>
    <t>185804312</t>
  </si>
  <si>
    <t>Zalití rostlin vodou plocha přes 20 m2 vč.dodávky</t>
  </si>
  <si>
    <t>-1175070121</t>
  </si>
  <si>
    <t>Zalití rostlin vodou plochy záhonů jednotlivě přes 20 m2</t>
  </si>
  <si>
    <t>254.4*0.015</t>
  </si>
  <si>
    <t>3.82</t>
  </si>
  <si>
    <t>Zakládání</t>
  </si>
  <si>
    <t>24</t>
  </si>
  <si>
    <t>271532212</t>
  </si>
  <si>
    <t>Podsyp pod základové konstrukce se zhutněním z hrubého kameniva frakce 0 až 32 mm</t>
  </si>
  <si>
    <t>-947747633</t>
  </si>
  <si>
    <t>Podsyp pod základové konstrukce se zhutněním a urovnáním povrchu z kameniva hrubého, frakce 0 - 32 mm</t>
  </si>
  <si>
    <t>0.6*1.0*2*0.1</t>
  </si>
  <si>
    <t>0.6*1.0*3*0.1</t>
  </si>
  <si>
    <t>(0.6*1.0*2+1.8*0.8+1.5*0.5+1.5*0.25+2*0.25)*0.1</t>
  </si>
  <si>
    <t>(0.6*1.0+1.55*0.25)*0.1</t>
  </si>
  <si>
    <t>0.6*2.0*2*0.1</t>
  </si>
  <si>
    <t>25</t>
  </si>
  <si>
    <t>274321511</t>
  </si>
  <si>
    <t>Základové pasy ze ŽB bez zvýšených nároků na prostředí tř. C 25/30 XF2</t>
  </si>
  <si>
    <t>621695078</t>
  </si>
  <si>
    <t>Základy z betonu železového (bez výztuže) pasy z betonu bez zvláštních nároků na prostředí tř. C 25/30 XF2</t>
  </si>
  <si>
    <t>0.6*1.0*0.6*2</t>
  </si>
  <si>
    <t>0.6*1.0*0.6*3</t>
  </si>
  <si>
    <t>0.6*1.0*0.6+1.2*0.6*1.0</t>
  </si>
  <si>
    <t>0.6*1.0*0.6</t>
  </si>
  <si>
    <t>0.6*2.0*0.6*2</t>
  </si>
  <si>
    <t xml:space="preserve">"výztuž započítána  - výztuž  desky " </t>
  </si>
  <si>
    <t>Svislé a kompletní konstrukce</t>
  </si>
  <si>
    <t>26</t>
  </si>
  <si>
    <t>31732111R</t>
  </si>
  <si>
    <t>Římsy ze ŽB C 30/37 XF4  + uzavírající čásri věnce  v jímce u P č.8</t>
  </si>
  <si>
    <t>1731539677</t>
  </si>
  <si>
    <t>Římsy ze ŽB C 30/37 XF4 + uzavírající čásri věnce v jímce u P č.8</t>
  </si>
  <si>
    <t>4.4*0.14+4.85*0.14+0.3*0.2</t>
  </si>
  <si>
    <t>1.36</t>
  </si>
  <si>
    <t>27</t>
  </si>
  <si>
    <t>317353121</t>
  </si>
  <si>
    <t>Bednění říms  a  uzavírající čásri věnce  v jímce - zřízení   u P č.8</t>
  </si>
  <si>
    <t>902048562</t>
  </si>
  <si>
    <t>Bednění říms a uzavírající čásri věnce v jímce - zřízení u P č.8</t>
  </si>
  <si>
    <t>4.4*0.2+4.4*0.25+0.7*0.25*2+0.2*4.4</t>
  </si>
  <si>
    <t>4.9*0.2+4.9*0.25+0.7*0.25*2+0.2*4.9</t>
  </si>
  <si>
    <t>6.8</t>
  </si>
  <si>
    <t>28</t>
  </si>
  <si>
    <t>317353221</t>
  </si>
  <si>
    <t>Bednění h říms  a  uzavírající čásri věnce  v jímce - odstranění   u P č.8</t>
  </si>
  <si>
    <t>30331643</t>
  </si>
  <si>
    <t>Bednění h říms a uzavírající čásri věnce v jímce - odstranění u P č.8</t>
  </si>
  <si>
    <t>317361116</t>
  </si>
  <si>
    <t>Výztuž říms a  uzavírající čásri věnce  v jímce z betonářské oceli 10 505   u P č.8</t>
  </si>
  <si>
    <t>502637018</t>
  </si>
  <si>
    <t>Výztuž říms a uzavírající čásri věnce v jímce z betonářské oceli 10 505 u P č.8</t>
  </si>
  <si>
    <t>211.56*0.001*1.05</t>
  </si>
  <si>
    <t>Vodorovné konstrukce</t>
  </si>
  <si>
    <t>30</t>
  </si>
  <si>
    <t>451311511</t>
  </si>
  <si>
    <t>Podklad pro dlažbu z betonu prostého mrazuvzdorného tř. C 25/30 XF2 vrstva tl do 100 mm</t>
  </si>
  <si>
    <t>-1972701822</t>
  </si>
  <si>
    <t>Podklad z prostého betonu pod dlažbu pro prostředí s mrazovými cykly, ve vrstvě tl. do 100 mm</t>
  </si>
  <si>
    <t>11.4+0.5</t>
  </si>
  <si>
    <t>14.8+0.5</t>
  </si>
  <si>
    <t>16.25+1.0</t>
  </si>
  <si>
    <t>11.7+3.0</t>
  </si>
  <si>
    <t>14.9+2.0</t>
  </si>
  <si>
    <t>31+1.0</t>
  </si>
  <si>
    <t>9.6</t>
  </si>
  <si>
    <t>31</t>
  </si>
  <si>
    <t>451541111</t>
  </si>
  <si>
    <t>Lože pod potrubí otevřený výkop ze štěrkodrtě  fr.32-63mm  propustek</t>
  </si>
  <si>
    <t>-974564593</t>
  </si>
  <si>
    <t>Lože pod potrubí, stoky a drobné objekty v otevřeném výkopu ze štěrkodrtě 0-63 mm</t>
  </si>
  <si>
    <t>8,3*0.3</t>
  </si>
  <si>
    <t>4.65*2*1.0*0.3</t>
  </si>
  <si>
    <t>8.4*0.3</t>
  </si>
  <si>
    <t>8.3*0.3</t>
  </si>
  <si>
    <t>6.6*1.0*0.3</t>
  </si>
  <si>
    <t>32</t>
  </si>
  <si>
    <t>452111111</t>
  </si>
  <si>
    <t>Osazení betonových pražců otevřený výkop pl do 25000 mm2</t>
  </si>
  <si>
    <t>kus</t>
  </si>
  <si>
    <t>-1919482192</t>
  </si>
  <si>
    <t>Osazení betonových dílců pražců pod potrubí v otevřeném výkopu, průřezové plochy do 25000 mm2</t>
  </si>
  <si>
    <t>6.0 "p2"</t>
  </si>
  <si>
    <t>7.0 "p4"</t>
  </si>
  <si>
    <t>6.0*4 "p5+6+7+10"</t>
  </si>
  <si>
    <t>37.</t>
  </si>
  <si>
    <t>33</t>
  </si>
  <si>
    <t>59223729R</t>
  </si>
  <si>
    <t>podkladek betonový pod hrdlové trouby TBX-Q 60/15/17  60 x 17 x 15 cm</t>
  </si>
  <si>
    <t>1758909485</t>
  </si>
  <si>
    <t>6.06 "p2"</t>
  </si>
  <si>
    <t>7.07 "p4"</t>
  </si>
  <si>
    <t>6.06*4 "p5+6+7+10"</t>
  </si>
  <si>
    <t>37.4</t>
  </si>
  <si>
    <t>34</t>
  </si>
  <si>
    <t>452321161</t>
  </si>
  <si>
    <t>Podkladní desky ze ŽB tř. C 25/30 XF2 otevřený výkop   propustek</t>
  </si>
  <si>
    <t>585943936</t>
  </si>
  <si>
    <t>Podkladní a zajišťovací konstrukce z betonu železového v otevřeném výkopu desky pod potrubí, stoky a drobné objekty z betonu tř. C 25/30 XF2</t>
  </si>
  <si>
    <t>8.3*1.0*0.2</t>
  </si>
  <si>
    <t>11.2*0.2</t>
  </si>
  <si>
    <t>8.4*1.0*0.2</t>
  </si>
  <si>
    <t>1.0*9.5*0.2</t>
  </si>
  <si>
    <t>8.2*0.2*1.0</t>
  </si>
  <si>
    <t>10.8*2.0*0.2</t>
  </si>
  <si>
    <t>(8.4+1.2)*1.0*0.2</t>
  </si>
  <si>
    <t>35</t>
  </si>
  <si>
    <t>45236821R</t>
  </si>
  <si>
    <t>Výztuž podkladních desek  a v základ.pasech otevřený výkop ze svařovaných sítí Kari</t>
  </si>
  <si>
    <t>-231862132</t>
  </si>
  <si>
    <t>Výztuž podkladních desek a v základ.pasech otevřený výkop ze svařovaných sítí Kari</t>
  </si>
  <si>
    <t>(9.3+1.4)*1.0*1.05*7.667*0.001</t>
  </si>
  <si>
    <t>(11.2++2.1)*1.0*1.05*7.667*0.001</t>
  </si>
  <si>
    <t>(9.4*1.0+0.7*1.0+1.2*1.0)*1.05*7.667*0.001</t>
  </si>
  <si>
    <t>(9.4+1.4)*1.0*1.05*7.667*0.001</t>
  </si>
  <si>
    <t>(8.2*1.0+0.7)*1.05*7.667*0.001</t>
  </si>
  <si>
    <t>(10.6+0.7+0.7*2)*1.05*7.667*0.001</t>
  </si>
  <si>
    <t>(9.4+1.4*1.0)*1.05*7.667*0.001</t>
  </si>
  <si>
    <t>36</t>
  </si>
  <si>
    <t>46551313R</t>
  </si>
  <si>
    <t>Dlažba z lomového kamene na cementovou maltu s vyspárováním tl 150 mm</t>
  </si>
  <si>
    <t>-1562756743</t>
  </si>
  <si>
    <t>Dlažba z lomového kamene lomařsky upraveného na cementovou maltu, s vyspárováním cementovou maltou, tl. kamene 150 mm</t>
  </si>
  <si>
    <t>3.6*2.0+3.3*2.0-1.2*2</t>
  </si>
  <si>
    <t>4.2*2.0-1.2+4.4*2.0-1.2</t>
  </si>
  <si>
    <t>2.55*3.0++3.5*2+2*2-(1.2*2)</t>
  </si>
  <si>
    <t>(2.9+3.6)*2-1.3</t>
  </si>
  <si>
    <t>Mezisoučet  p6</t>
  </si>
  <si>
    <t>(3.8*2-1.2)+8.5</t>
  </si>
  <si>
    <t>(5.05*4.0-1.4)+3.4*4.0-1.4</t>
  </si>
  <si>
    <t>(3.0*2-0.6)+(2.4*2-0.6)</t>
  </si>
  <si>
    <t>Komunikace pozemní</t>
  </si>
  <si>
    <t>37</t>
  </si>
  <si>
    <t>564871111</t>
  </si>
  <si>
    <t>Podklad ze štěrkodrtě ŠD tl 250 mm</t>
  </si>
  <si>
    <t>22724163</t>
  </si>
  <si>
    <t>Podklad ze štěrkodrti ŠD s rozprostřením a zhutněním, po zhutnění tl. 250 mm</t>
  </si>
  <si>
    <t>5.5*3.0 "spod.konstr.vrstva "</t>
  </si>
  <si>
    <t>6.5*3.0</t>
  </si>
  <si>
    <t>6.0*5.0</t>
  </si>
  <si>
    <t>6.6*4</t>
  </si>
  <si>
    <t>5.6*3.0</t>
  </si>
  <si>
    <t>6.0*4.0</t>
  </si>
  <si>
    <t>38</t>
  </si>
  <si>
    <t>565135111</t>
  </si>
  <si>
    <t>Asfaltový beton vrstva podkladní ACP 16 (obalované kamenivo OKS) tl 50 mm š do 3 m</t>
  </si>
  <si>
    <t>289651811</t>
  </si>
  <si>
    <t>Asfaltový beton vrstva podkladní ACP 16 (obalované kamenivo střednězrnné - OKS) s rozprostřením a zhutněním v pruhu šířky do 3 m, po zhutnění tl. 50 mm</t>
  </si>
  <si>
    <t xml:space="preserve">4430.7+1323 " +rezerva" </t>
  </si>
  <si>
    <t>39</t>
  </si>
  <si>
    <t>565145121</t>
  </si>
  <si>
    <t>Asfaltový beton vrstva podkladní ACP 16 (obalované kamenivo OKS) tl 60 mm š přes 3 m</t>
  </si>
  <si>
    <t>-1522065138</t>
  </si>
  <si>
    <t>Asfaltový beton vrstva podkladní ACP 16 (obalované kamenivo střednězrnné - OKS) s rozprostřením a zhutněním v pruhu šířky přes 3 m, po zhutnění tl. 60 mm</t>
  </si>
  <si>
    <t>(28760.25*1.02)-(150+125) "1653.47m3-tabulka kubatur"</t>
  </si>
  <si>
    <t>29060.46</t>
  </si>
  <si>
    <t>40</t>
  </si>
  <si>
    <t>567122114</t>
  </si>
  <si>
    <t>Podklad ze směsi stmelené cementem SC C 8/10 (KSC I) tl 150 mm</t>
  </si>
  <si>
    <t>-1589013243</t>
  </si>
  <si>
    <t>Podklad ze směsi stmelené cementem SC bez dilatačních spár, s rozprostřením a zhutněním SC C 8/10 (KSC I), po zhutnění tl. 150 mm</t>
  </si>
  <si>
    <t>5.2*3.0</t>
  </si>
  <si>
    <t>5.8*3.0</t>
  </si>
  <si>
    <t>5.5*5.0</t>
  </si>
  <si>
    <t>5.6*4.0</t>
  </si>
  <si>
    <t>5.3*3.0</t>
  </si>
  <si>
    <t>5.3*4.0</t>
  </si>
  <si>
    <t>41</t>
  </si>
  <si>
    <t>569831111</t>
  </si>
  <si>
    <t>Zpevnění krajnic štěrkodrtí tl 100 mm</t>
  </si>
  <si>
    <t>1266760798</t>
  </si>
  <si>
    <t>Zpevnění krajnic nebo komunikací pro pěší s rozprostřením a zhutněním, po zhutnění štěrkodrtí tl. 100 mm</t>
  </si>
  <si>
    <t>11+10*2+5+38+10*6+15+10*5+12+10+15+12+10*2+12+13+12+14+11+14*3+20+12</t>
  </si>
  <si>
    <t>42</t>
  </si>
  <si>
    <t>56985111R</t>
  </si>
  <si>
    <t>Zpevnění krajnic štěrkodrtí tl 200 mm</t>
  </si>
  <si>
    <t>1249474378</t>
  </si>
  <si>
    <t>Zpevnění krajnic nebo komunikací pro pěší s rozprostřením a zhutněním, po zhutnění štěrkodrtí tl. 200 mm</t>
  </si>
  <si>
    <t>4748.4-2584.5</t>
  </si>
  <si>
    <t>43</t>
  </si>
  <si>
    <t>56995115R</t>
  </si>
  <si>
    <t xml:space="preserve">Zpevnění krajnic asfaltovým recyklátem tl 200 mm  bez dodávky recyklátu </t>
  </si>
  <si>
    <t>1909239175</t>
  </si>
  <si>
    <t>Zpevnění krajnic nebo komunikací pro pěší s rozprostřením a zhutněním, po zhutnění asfaltovým recyklátem tl. 200 mm</t>
  </si>
  <si>
    <t>((511.98+4.92)/0.2)"  tl 200mm"</t>
  </si>
  <si>
    <t>44</t>
  </si>
  <si>
    <t>573231106</t>
  </si>
  <si>
    <t>Postřik živičný spojovací ze silniční emulze v množství 0,30 kg/m2</t>
  </si>
  <si>
    <t>634577812</t>
  </si>
  <si>
    <t>Postřik spojovací PS bez posypu kamenivem ze silniční emulze, v množství 0,30 kg/m2</t>
  </si>
  <si>
    <t>30340.25+30474-(985+76)</t>
  </si>
  <si>
    <t>45</t>
  </si>
  <si>
    <t>573231107</t>
  </si>
  <si>
    <t>Postřik živičný spojovací ze silniční emulze v množství 0,40 kg/m2</t>
  </si>
  <si>
    <t>-1868582024</t>
  </si>
  <si>
    <t>Postřik spojovací PS bez posypu kamenivem ze silniční emulze, v množství 0,40 kg/m2</t>
  </si>
  <si>
    <t>29060.46+985+76</t>
  </si>
  <si>
    <t>46</t>
  </si>
  <si>
    <t>577134121</t>
  </si>
  <si>
    <t>Asfaltový beton vrstva obrusná ACO 11 (ABS) tř. I tl 40 mm š přes 3 m z nemodifikovaného asfaltu</t>
  </si>
  <si>
    <t>2045840405</t>
  </si>
  <si>
    <t>Asfaltový beton vrstva obrusná ACO 11 (ABS) s rozprostřením a se zhutněním z nemodifikovaného asfaltu v pruhu šířky přes 3 m tř. I, po zhutnění tl. 40 mm</t>
  </si>
  <si>
    <t>28760.25+985+76+90+60+73+5.0+33+47+60+51+100 "+rezerva"</t>
  </si>
  <si>
    <t>47</t>
  </si>
  <si>
    <t>577155122</t>
  </si>
  <si>
    <t>Asfaltový beton vrstva ložní ACL 16 (ABH) tl 60 mm š přes 3 m z nemodifikovaného asfaltu</t>
  </si>
  <si>
    <t>2056115211</t>
  </si>
  <si>
    <t>Asfaltový beton vrstva ložní ACL 16 (ABH) s rozprostřením a zhutněním z nemodifikovaného asfaltu v pruhu šířky přes 3 m, po zhutnění tl. 60 mm</t>
  </si>
  <si>
    <t>(28760.25-(25+15)+90+985+51+33+73+31+52+37+100)*1.01</t>
  </si>
  <si>
    <t>30474</t>
  </si>
  <si>
    <t>48</t>
  </si>
  <si>
    <t>59716111R</t>
  </si>
  <si>
    <t>Rigol dlážděný do lože z betonu tl 100 mm z kamen.dlažby vč.vyspárov.betonem</t>
  </si>
  <si>
    <t>-1459291420</t>
  </si>
  <si>
    <t>11.0</t>
  </si>
  <si>
    <t>49</t>
  </si>
  <si>
    <t>597069111</t>
  </si>
  <si>
    <t>Příplatek ZKD 10 mm tl lože přes 100 mm u rigolu dlážděného</t>
  </si>
  <si>
    <t>1278670733</t>
  </si>
  <si>
    <t>Rigol dlážděný Příplatek k cenám za každých dalších i započatých 10 mm tloušťky lože přes 100 mm</t>
  </si>
  <si>
    <t>11*10</t>
  </si>
  <si>
    <t>Trubní vedení</t>
  </si>
  <si>
    <t>50</t>
  </si>
  <si>
    <t>81239212R</t>
  </si>
  <si>
    <t>Vyplění-ucpávka trubních propustků   DN 400  popílkobetonem</t>
  </si>
  <si>
    <t>351334850</t>
  </si>
  <si>
    <t>Vyplění-ucpávka trubních propustků DN 400 popílkobetonem</t>
  </si>
  <si>
    <t>51</t>
  </si>
  <si>
    <t>82039113R</t>
  </si>
  <si>
    <t>Kolmé říznutí železobetonové trouby DN  do 600 mm se začištěním  s úpravou dříků  -strojní řez</t>
  </si>
  <si>
    <t>498752540</t>
  </si>
  <si>
    <t>Kolmé říznutí železobetonové trouby DN do 600 mm se začištěním s úpravou dříků -strojní řez</t>
  </si>
  <si>
    <t>1*4 "p2+p4+p5+p7"</t>
  </si>
  <si>
    <t>Ostatní konstrukce a práce+přesun hmot</t>
  </si>
  <si>
    <t>52</t>
  </si>
  <si>
    <t>912211111</t>
  </si>
  <si>
    <t>Montáž směrového sloupku silničního plastového prosté uložení bez betonového základu</t>
  </si>
  <si>
    <t>237137150</t>
  </si>
  <si>
    <t>Montáž směrového sloupku plastového s odrazkou prostým uložením bez betonového základu silničního</t>
  </si>
  <si>
    <t>53</t>
  </si>
  <si>
    <t>40445158R</t>
  </si>
  <si>
    <t>sloupek silniční plastový s odrazovými skly směrový 1200 mm -červený  Z11C+D</t>
  </si>
  <si>
    <t>-772086341</t>
  </si>
  <si>
    <t>10.1</t>
  </si>
  <si>
    <t>54</t>
  </si>
  <si>
    <t>914111111</t>
  </si>
  <si>
    <t>Montáž svislé dopravní značky do velikosti 1 m2 objímkami na sloupek nebo konzolu</t>
  </si>
  <si>
    <t>-1855756297</t>
  </si>
  <si>
    <t>Montáž svislé dopravní značky základní velikosti do 1 m2 objímkami na sloupky nebo konzoly</t>
  </si>
  <si>
    <t>55</t>
  </si>
  <si>
    <t>404440R</t>
  </si>
  <si>
    <t>značka dopravní svislá výstražná FeZn A1-A30 P1,P4 900mm</t>
  </si>
  <si>
    <t>451989415</t>
  </si>
  <si>
    <t>P</t>
  </si>
  <si>
    <t>Poznámka k položce:
dodávka vč. sloupku, upínacího materiálu, upínací spodní patky, spojovacího materíálu a vyhloubení a vybetonování zemní patky</t>
  </si>
  <si>
    <t>2 "P 1"</t>
  </si>
  <si>
    <t>2 "P 4"</t>
  </si>
  <si>
    <t>56</t>
  </si>
  <si>
    <t>915111112</t>
  </si>
  <si>
    <t>Vodorovné dopravní značení dělící čáry souvislé š 125 mm retroreflexní bílá barva</t>
  </si>
  <si>
    <t>-60863151</t>
  </si>
  <si>
    <t>Vodorovné dopravní značení stříkané barvou dělící čára šířky 125 mm souvislá bílá retroreflexní</t>
  </si>
  <si>
    <t>57</t>
  </si>
  <si>
    <t>915121112</t>
  </si>
  <si>
    <t>Vodorovné dopravní značení vodící čáry souvislé š 250 mm retroreflexní bílá barva</t>
  </si>
  <si>
    <t>394302137</t>
  </si>
  <si>
    <t>Vodorovné dopravní značení stříkané barvou vodící čára bílá šířky 250 mm souvislá retroreflexní</t>
  </si>
  <si>
    <t>58</t>
  </si>
  <si>
    <t>915121122</t>
  </si>
  <si>
    <t>Vodorovné dopravní značení vodící čáry přerušované š 250 mm retroreflexní bílá barva</t>
  </si>
  <si>
    <t>-701441668</t>
  </si>
  <si>
    <t>Vodorovné dopravní značení stříkané barvou vodící čára bílá šířky 250 mm přerušovaná retroreflexní</t>
  </si>
  <si>
    <t>59</t>
  </si>
  <si>
    <t>915211112</t>
  </si>
  <si>
    <t>Vodorovné dopravní značení dělící čáry souvislé š 125 mm retroreflexní bílý plast</t>
  </si>
  <si>
    <t>94246016</t>
  </si>
  <si>
    <t>Vodorovné dopravní značení stříkaným plastem dělící čára šířky 125 mm souvislá bílá retroreflexní</t>
  </si>
  <si>
    <t>5785*2-130-12</t>
  </si>
  <si>
    <t>218*2+2*20</t>
  </si>
  <si>
    <t>60</t>
  </si>
  <si>
    <t>915221112</t>
  </si>
  <si>
    <t xml:space="preserve">Vodorovné dopravní značení vodící čáry souvislé š 250 mm retroreflexní bílý plast </t>
  </si>
  <si>
    <t>1965407015</t>
  </si>
  <si>
    <t>Vodorovné dopravní značení stříkaným plastem vodící čára bílá šířky 250 mm souvislá retroreflexní</t>
  </si>
  <si>
    <t>61</t>
  </si>
  <si>
    <t>915221122</t>
  </si>
  <si>
    <t>Vodorovné dopravní značení vodící čáry přerušované š 250 mm retroreflexní bílý plast</t>
  </si>
  <si>
    <t>1879208201</t>
  </si>
  <si>
    <t>Vodorovné dopravní značení stříkaným plastem vodící čára bílá šířky 250 mm přerušovaná retroreflexní</t>
  </si>
  <si>
    <t>130</t>
  </si>
  <si>
    <t>62</t>
  </si>
  <si>
    <t>916131213</t>
  </si>
  <si>
    <t xml:space="preserve">Osazení silničního obrubníku betonového stojatého s boční opěrou do lože z betonu prostého- CT- C30 F5 s přísadou zpomalovače tuhnutí </t>
  </si>
  <si>
    <t>-779936883</t>
  </si>
  <si>
    <t xml:space="preserve">Osazení silničního obrubníku betonového se zřízením lože, s vyplněním a zatřením spár cementovou maltou stojatého s boční opěrou z betonu prostého CT- C30 F5, s přísadou zpomalovače tuhnutí </t>
  </si>
  <si>
    <t>8+2 "dle proj."</t>
  </si>
  <si>
    <t>Mezisoučet 100/250/1000</t>
  </si>
  <si>
    <t>63</t>
  </si>
  <si>
    <t>5921701R</t>
  </si>
  <si>
    <t>obrubník betonový  100x10x25mm</t>
  </si>
  <si>
    <t>-185152320</t>
  </si>
  <si>
    <t>10*1.01</t>
  </si>
  <si>
    <t>64</t>
  </si>
  <si>
    <t>916991121</t>
  </si>
  <si>
    <t xml:space="preserve">Lože pod obrubníky, krajníky nebo obruby z dlažebních kostek z betonu prostého CT- C30 F5 s přísadou zpomalovače tuhnutí </t>
  </si>
  <si>
    <t>1319672247</t>
  </si>
  <si>
    <t xml:space="preserve">Lože pod obrubníky, krajníky nebo obruby z dlažebních kostek z betonu prostého CT- C30 F5 s přísadou zpomalovače tuhnutí </t>
  </si>
  <si>
    <t>0.05*10</t>
  </si>
  <si>
    <t>65</t>
  </si>
  <si>
    <t>91941114R</t>
  </si>
  <si>
    <t>Čelo propustku z betonu ŽB c 25/30 XA1,XF3  se zvýšenými nároky na prostředí pro propustek z trub DN 600 až 800  P7</t>
  </si>
  <si>
    <t>513713522</t>
  </si>
  <si>
    <t>Čelo propustku z betonu ŽB c 25/30 XA1,XF3 se zvýšenými nároky na prostředí pro propustek z trub DN 600 až 800 P7</t>
  </si>
  <si>
    <t>"beton. základ čela C25/30 XA1 -1.55*2.5*0.8=3.1m3"</t>
  </si>
  <si>
    <t>"beton.  čelo C25/30 XF3  -2.5*0.25*1.65-0.28*0.55=088m3"</t>
  </si>
  <si>
    <t>"bednění a odbednění  -10.7m2"</t>
  </si>
  <si>
    <t>"vložená KARI SÍT  8/100+8/100 -72.05kg +pruty 37.9kg"</t>
  </si>
  <si>
    <t>66</t>
  </si>
  <si>
    <t>91941311R</t>
  </si>
  <si>
    <t>Vtoková jímka z betonu ŽB propustku z trub do DN 800 P5</t>
  </si>
  <si>
    <t>-1361963750</t>
  </si>
  <si>
    <t xml:space="preserve">1 </t>
  </si>
  <si>
    <t xml:space="preserve">" beton jímka pasy+dno  C 30/37 XF4 -(0.83+1.18 m3)  dle prpj." </t>
  </si>
  <si>
    <t>"bednění a odbednění  -8,4m2"</t>
  </si>
  <si>
    <t xml:space="preserve">"dlažba z lom.kamene tl150mm s bet.vyspárov.  -1.0m2" </t>
  </si>
  <si>
    <t>"vložená KARI SÍT  8/100+8/100  -4.04m2"</t>
  </si>
  <si>
    <t xml:space="preserve">" bet.lože pod dlažbu  C30/37XF4 - tl..100mm  -1.0m2" </t>
  </si>
  <si>
    <t xml:space="preserve">" kamen.pohoz  -0.3m3" </t>
  </si>
  <si>
    <t>" osaz. a dod plast.potr.PP D 110mm  2*0.25m"</t>
  </si>
  <si>
    <t>67</t>
  </si>
  <si>
    <t>919521120</t>
  </si>
  <si>
    <t>Zřízení silničního propustku z trub betonových nebo ŽB DN 400</t>
  </si>
  <si>
    <t>-1303871566</t>
  </si>
  <si>
    <t>Zřízení silničního propustku z trub betonových nebo železobetonových DN 400 mm</t>
  </si>
  <si>
    <t>8.3</t>
  </si>
  <si>
    <t>8.35</t>
  </si>
  <si>
    <t>68</t>
  </si>
  <si>
    <t>59222010</t>
  </si>
  <si>
    <t>trouba železobetonová hrdlová přímá s integrovaným spojem 40X250 cm</t>
  </si>
  <si>
    <t>876782932</t>
  </si>
  <si>
    <t>5*1.01</t>
  </si>
  <si>
    <t>5.0*1.01</t>
  </si>
  <si>
    <t>69</t>
  </si>
  <si>
    <t>5922201R</t>
  </si>
  <si>
    <t>trouba železobetonová bez hrdla  pro integrovaný spoj 40 x 230 cm</t>
  </si>
  <si>
    <t>1736274399</t>
  </si>
  <si>
    <t>2.3*2*1.01</t>
  </si>
  <si>
    <t>Mezisoučet p6+p10</t>
  </si>
  <si>
    <t>5.0</t>
  </si>
  <si>
    <t>70</t>
  </si>
  <si>
    <t>5922203R</t>
  </si>
  <si>
    <t>Dod. -šikmé čelo propustku -potr. DN400</t>
  </si>
  <si>
    <t>181911856</t>
  </si>
  <si>
    <t>2.0*1.01*2</t>
  </si>
  <si>
    <t>71</t>
  </si>
  <si>
    <t>919521140</t>
  </si>
  <si>
    <t>Zřízení silničního propustku z trub betonových nebo ŽB DN 600</t>
  </si>
  <si>
    <t>-694705518</t>
  </si>
  <si>
    <t>Zřízení silničního propustku z trub betonových nebo železobetonových DN 600 mm</t>
  </si>
  <si>
    <t>9.5</t>
  </si>
  <si>
    <t>11.1</t>
  </si>
  <si>
    <t>Mezisoučet P4</t>
  </si>
  <si>
    <t>8.4</t>
  </si>
  <si>
    <t>6.75</t>
  </si>
  <si>
    <t>72</t>
  </si>
  <si>
    <t>59222012</t>
  </si>
  <si>
    <t>trouba železobetonová hrdlová přímá s integrovaným spojem 60X250 cm</t>
  </si>
  <si>
    <t>1960941747</t>
  </si>
  <si>
    <t>7.5*1.01</t>
  </si>
  <si>
    <t>73</t>
  </si>
  <si>
    <t>5922202R</t>
  </si>
  <si>
    <t>trouba železobetonová bez hrdla pro integrovaný spoj 60 x 230 cm</t>
  </si>
  <si>
    <t>792428050</t>
  </si>
  <si>
    <t>2.3 "P2"</t>
  </si>
  <si>
    <t>2.3"P4"</t>
  </si>
  <si>
    <t>2.3"P5"</t>
  </si>
  <si>
    <t>2.3 "p7"</t>
  </si>
  <si>
    <t>74</t>
  </si>
  <si>
    <t>5922204R</t>
  </si>
  <si>
    <t>Dod. -šikmé čelo propustku -potr. DN600</t>
  </si>
  <si>
    <t>451500698</t>
  </si>
  <si>
    <t>2.0*1.01 "p2"</t>
  </si>
  <si>
    <t>2.02 "p4"</t>
  </si>
  <si>
    <t>2.02 "p5"</t>
  </si>
  <si>
    <t>1.01 "p7"</t>
  </si>
  <si>
    <t>7.1</t>
  </si>
  <si>
    <t>75</t>
  </si>
  <si>
    <t>919521210</t>
  </si>
  <si>
    <t>Zřízení silničního propustku z trub betonových nebo ŽB DN 1200</t>
  </si>
  <si>
    <t>-1003573876</t>
  </si>
  <si>
    <t>Zřízení silničního propustku z trub betonových nebo železobetonových DN 1200 mm</t>
  </si>
  <si>
    <t>76</t>
  </si>
  <si>
    <t>5922210R</t>
  </si>
  <si>
    <t>trouba  patková železobetonová s integrovaným těsněním 120 x 250 x 14,0 cm</t>
  </si>
  <si>
    <t>-1556015747</t>
  </si>
  <si>
    <t>3.03</t>
  </si>
  <si>
    <t>77</t>
  </si>
  <si>
    <t>5922211R</t>
  </si>
  <si>
    <t>trouba  patková železobetonová s integrovaným těsněním -výtková -šikmé čelo DN1200</t>
  </si>
  <si>
    <t>1100115323</t>
  </si>
  <si>
    <t>1.01</t>
  </si>
  <si>
    <t>Mezisoučet P9</t>
  </si>
  <si>
    <t>78</t>
  </si>
  <si>
    <t>5922212R</t>
  </si>
  <si>
    <t>trouba  patková železobetonová s integrovaným těsněním -vtoková -šikmé čelo DN1200</t>
  </si>
  <si>
    <t>-1550767800</t>
  </si>
  <si>
    <t>79</t>
  </si>
  <si>
    <t>919535556</t>
  </si>
  <si>
    <t>Obetonování trubního propustku betonem se zvýšenými nároky na prostředí tř. C 25/30 XF2</t>
  </si>
  <si>
    <t>201986203</t>
  </si>
  <si>
    <t>Obetonování trubního propustku betonem prostým se zvýšenými nároky na prostředí tř. C 25/30 XF2</t>
  </si>
  <si>
    <t>(1.45-0.5)*6.4</t>
  </si>
  <si>
    <t>1.35*7.9</t>
  </si>
  <si>
    <t>(1.3-0.5)*6.7</t>
  </si>
  <si>
    <t>(1.1-0.24)*7.2</t>
  </si>
  <si>
    <t>(1.25-0.5)*6,7</t>
  </si>
  <si>
    <t>1.85*7.4</t>
  </si>
  <si>
    <t>(1.25-0.24)*7.05</t>
  </si>
  <si>
    <t>54.13</t>
  </si>
  <si>
    <t>91953555R</t>
  </si>
  <si>
    <t>Výztuž obetonování otevřený výkop ze svařovaných sítí Kari</t>
  </si>
  <si>
    <t>2019367900</t>
  </si>
  <si>
    <t>5.5*2*7.667*0.001*1.05</t>
  </si>
  <si>
    <t>7.4*1.5*7.667*0.001*1.05</t>
  </si>
  <si>
    <t>1.5*6.7*7.667*0.001*1.05</t>
  </si>
  <si>
    <t>6.6*1.5*7.667*0.001*1.05</t>
  </si>
  <si>
    <t>6.3*1.5*7.667*0.001*1.05</t>
  </si>
  <si>
    <t>3.0*7.4*7.667*0.001*1.05</t>
  </si>
  <si>
    <t>2.0*7.0*7.667*0.001*1.05</t>
  </si>
  <si>
    <t>81</t>
  </si>
  <si>
    <t>919721223</t>
  </si>
  <si>
    <t>Geomříž pro vyztužení asfaltového povrchu ze skelných vláken s geotextilií pevnost 100 kN/m</t>
  </si>
  <si>
    <t>-845697265</t>
  </si>
  <si>
    <t>Geomříž pro vyztužení asfaltového povrchu ze skelných vláken s geotextilií, podélná pevnost v tahu 100 kN/m</t>
  </si>
  <si>
    <t>3377*1.5+20*3.0</t>
  </si>
  <si>
    <t>1018*1.5 "rezerva"</t>
  </si>
  <si>
    <t>82</t>
  </si>
  <si>
    <t>919726203</t>
  </si>
  <si>
    <t>Geotextilie pro vyztužení, separaci a filtraci tkaná z PP podélná pevnost v tahu do 80 kN/m</t>
  </si>
  <si>
    <t>-1129509361</t>
  </si>
  <si>
    <t>Geotextilie tkaná pro vyztužení, separaci nebo filtraci z polypropylenu, podélná pevnost v tahu přes 50 do 80 kN/m</t>
  </si>
  <si>
    <t>5.7*6.4*1.05</t>
  </si>
  <si>
    <t>3.5*9.3*1.05</t>
  </si>
  <si>
    <t>8.0*7.8*1.05</t>
  </si>
  <si>
    <t>6.5*8.3*1.05</t>
  </si>
  <si>
    <t>6.3*6.6*1.05</t>
  </si>
  <si>
    <t>6.8*9.6*1.05</t>
  </si>
  <si>
    <t>5.2*8.4*1.05</t>
  </si>
  <si>
    <t>352.72</t>
  </si>
  <si>
    <t>83</t>
  </si>
  <si>
    <t>91973112R</t>
  </si>
  <si>
    <t>Zarovnání styčné plochy podkladu nebo krytu živičného tl do 50 mm  vč.asf.modif.zálivky</t>
  </si>
  <si>
    <t>-640173345</t>
  </si>
  <si>
    <t>Zarovnání styčné plochy podkladu nebo krytu podél vybourané části komunikace nebo zpevněné plochy živičné tl. do 50 mm</t>
  </si>
  <si>
    <t>5.7+13.5+7.5+9+3+16+5+26+5+5785+218</t>
  </si>
  <si>
    <t>5.5*30 " příčné trhliny"</t>
  </si>
  <si>
    <t>84</t>
  </si>
  <si>
    <t>919735111</t>
  </si>
  <si>
    <t>Řezání stávajícího živičného krytu hl do 50 mm</t>
  </si>
  <si>
    <t>1009846081</t>
  </si>
  <si>
    <t>Řezání stávajícího živičného krytu nebo podkladu hloubky do 50 mm</t>
  </si>
  <si>
    <t>2*4.8</t>
  </si>
  <si>
    <t>2*5.2</t>
  </si>
  <si>
    <t>2*5.0</t>
  </si>
  <si>
    <t>2*5.1</t>
  </si>
  <si>
    <t>2*4.6</t>
  </si>
  <si>
    <t>(4430.1-20*2)/1.3+59*1.3*2+2*0.7+20 " sanace"</t>
  </si>
  <si>
    <t>1018+30*1.3*2 "rezerva"</t>
  </si>
  <si>
    <t>5785+218 " střed.spára"</t>
  </si>
  <si>
    <t xml:space="preserve">5.5*30" příčné trhliny" </t>
  </si>
  <si>
    <t>85</t>
  </si>
  <si>
    <t>935112211</t>
  </si>
  <si>
    <t>Osazení příkopového žlabu do betonu tl 100 mm z betonových tvárnic š 800 mm  P5</t>
  </si>
  <si>
    <t>489704408</t>
  </si>
  <si>
    <t>Osazení betonového příkopového žlabu s vyplněním a zatřením spár cementovou maltou s ložem tl. 100 mm z betonu prostého z betonových příkopových tvárnic šířky přes 500 do 800 mm</t>
  </si>
  <si>
    <t>1.5</t>
  </si>
  <si>
    <t>86</t>
  </si>
  <si>
    <t>5922702R</t>
  </si>
  <si>
    <t>žlabovka příkopová betonová 500x600x90mm</t>
  </si>
  <si>
    <t>-1695689408</t>
  </si>
  <si>
    <t>1.5*1.03</t>
  </si>
  <si>
    <t>1.6</t>
  </si>
  <si>
    <t>87</t>
  </si>
  <si>
    <t>935112911</t>
  </si>
  <si>
    <t>Příplatek ZKD tl 10 mm lože přes 100 mm u příkopového žlabu osazeného do betonu</t>
  </si>
  <si>
    <t>-1350758586</t>
  </si>
  <si>
    <t>Osazení betonového příkopového žlabu s vyplněním a zatřením spár cementovou maltou Příplatek k cenám za každých dalších i započatých 10 mm tloušťky lože přes 100 mm</t>
  </si>
  <si>
    <t>1.5*0.68*10</t>
  </si>
  <si>
    <t>88</t>
  </si>
  <si>
    <t>938111111</t>
  </si>
  <si>
    <t>Čištění zdiva opěr, pilířů, křídel od mechu a jiné vegetace</t>
  </si>
  <si>
    <t>-1245816871</t>
  </si>
  <si>
    <t>14 "stáv.čela v hospod.sjezdech"</t>
  </si>
  <si>
    <t>6.5+9+4*0.9 ".čela  prop.č.8"</t>
  </si>
  <si>
    <t>3.14*0.4*7.0*2 "DN400"</t>
  </si>
  <si>
    <t>50.7</t>
  </si>
  <si>
    <t>89</t>
  </si>
  <si>
    <t>938902111</t>
  </si>
  <si>
    <t>Čištění příkopů komunikací příkopovým rypadlem objem nánosu do 0,15 m3/m</t>
  </si>
  <si>
    <t>1587554913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</si>
  <si>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</si>
  <si>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500</t>
  </si>
  <si>
    <t>90</t>
  </si>
  <si>
    <t>938902411</t>
  </si>
  <si>
    <t>Čištění propustků strojně tlakovou vodou D do 500 mm při tl nánosu do 25% DN</t>
  </si>
  <si>
    <t>-1327358613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</si>
  <si>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</si>
  <si>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7 " č.1"</t>
  </si>
  <si>
    <t>7 " č.3"</t>
  </si>
  <si>
    <t>91</t>
  </si>
  <si>
    <t>938902421</t>
  </si>
  <si>
    <t>Čištění propustků strojně tlakovou vodou D do 500 mm při tl nánosu do 50% DN</t>
  </si>
  <si>
    <t>1262565170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</si>
  <si>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</si>
  <si>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14*6+1*16</t>
  </si>
  <si>
    <t>92</t>
  </si>
  <si>
    <t>938902441</t>
  </si>
  <si>
    <t>Čištění propustků strojně tlakovou vodou D  400 mm při tl nánosu přes 75% DN</t>
  </si>
  <si>
    <t>-555272757</t>
  </si>
  <si>
    <t>Čištění propustků s odstraněním travnatého porostu nebo nánosu, s naložením na dopravní prostředek nebo s přemístěním na hromady na vzdálenost do 20 m strojně tlakovou vodou tloušťky nánosu přes 75% průměru propustku do 500 mm</t>
  </si>
  <si>
    <t>7+7</t>
  </si>
  <si>
    <t>93</t>
  </si>
  <si>
    <t>938909611</t>
  </si>
  <si>
    <t>Odstranění nánosu na krajnicích tl do 100 mm</t>
  </si>
  <si>
    <t>2061216520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</si>
  <si>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 -přemístění a uložení viz od. 001</t>
  </si>
  <si>
    <t xml:space="preserve">0.5*5785*2-(25+25+34+17+20+14)*0.5+(218*2*0.5) </t>
  </si>
  <si>
    <t>94</t>
  </si>
  <si>
    <t>953943124</t>
  </si>
  <si>
    <t>Osazování výrobků do 30 kg/kus do betonu bez jejich dodání u P š. 8</t>
  </si>
  <si>
    <t>379582970</t>
  </si>
  <si>
    <t>Osazování drobných kovových předmětů výrobků ostatních jinde neuvedených do betonu se zajištěním polohy k bednění či k výztuži před zabetonováním hmotnosti přes 15 do 30 kg/kus</t>
  </si>
  <si>
    <t>95</t>
  </si>
  <si>
    <t>5623062R</t>
  </si>
  <si>
    <t>poklop  čtvercový 600x600mm C250 ocelový uzamykatelný ,žárově pozink.  s rámem pro zabetonování do věnce -kotvy vč,vyvrtání dle projektu</t>
  </si>
  <si>
    <t>-593286858</t>
  </si>
  <si>
    <t>96</t>
  </si>
  <si>
    <t>95394512R</t>
  </si>
  <si>
    <t>Trny-kotvy   M 20  do betonu, ŽB nebo kamene s vyvrtáním otvoru vlepeny chemic.tmalem dl.45cm   u P č.8</t>
  </si>
  <si>
    <t>-284231919</t>
  </si>
  <si>
    <t>Trny-kotvy M 20 do betonu, ŽB nebo kamene s vyvrtáním otvoru vlepeny chemic.tmalem dl.45cm u P č.8</t>
  </si>
  <si>
    <t xml:space="preserve">20" prop.č.8" </t>
  </si>
  <si>
    <t>97</t>
  </si>
  <si>
    <t>961031511</t>
  </si>
  <si>
    <t>Bourání základového zdiva z tvárnic ztraceného bednění včetně výplně z betonu u P č.8</t>
  </si>
  <si>
    <t>-1189695779</t>
  </si>
  <si>
    <t>Bourání základového zdiva z tvárnic ztraceného bednění včetně výplně z betonu a výztuže</t>
  </si>
  <si>
    <t>0.5 "u  propust.c.8"</t>
  </si>
  <si>
    <t>98</t>
  </si>
  <si>
    <t>96202111R</t>
  </si>
  <si>
    <t>Bourání zdí -čel z   kamene nebo  betonu prokládaného kamenem +zemní práce</t>
  </si>
  <si>
    <t>-414730849</t>
  </si>
  <si>
    <t>Bourání zdí -čel z  kamene nebo betonu prokládaného kamenem +zemní práce</t>
  </si>
  <si>
    <t>1.75*0.4*1.2 "bet."</t>
  </si>
  <si>
    <t>0.8 "kam."</t>
  </si>
  <si>
    <t>1.0*0.4*0.8+1.3*0.4*1.3</t>
  </si>
  <si>
    <t>1.5*0.4*0.4</t>
  </si>
  <si>
    <t>2.5*1.0*0.4</t>
  </si>
  <si>
    <t>0.9*0.4*1.5+1.4*0.7*0.4</t>
  </si>
  <si>
    <t>1.5*1.8*0.45+1.1*0.8*0.4</t>
  </si>
  <si>
    <t>(3.0+2.4)*0.4*1.2</t>
  </si>
  <si>
    <t>(0.8*0.3*0.5)*4 "kamen."</t>
  </si>
  <si>
    <t>9.45</t>
  </si>
  <si>
    <t>99</t>
  </si>
  <si>
    <t>962051112R</t>
  </si>
  <si>
    <t>Bourání stávaj. z ŽB říms u P č.8</t>
  </si>
  <si>
    <t>-1721417650</t>
  </si>
  <si>
    <t>(4.4+4.9)*0.6*0.1 " římsa propust.č.8"</t>
  </si>
  <si>
    <t>0.6</t>
  </si>
  <si>
    <t>100</t>
  </si>
  <si>
    <t>966006132</t>
  </si>
  <si>
    <t>Odstranění značek dopravních nebo orientačních se sloupky s betonovými patkami</t>
  </si>
  <si>
    <t>-26508172</t>
  </si>
  <si>
    <t>Odstranění dopravních nebo orientačních značek se sloupkem s uložením hmot na vzdálenost do 20 m nebo s naložením na dopravní prostředek, se zásypem jam a jeho zhutněním s betonovou patkou</t>
  </si>
  <si>
    <t>101</t>
  </si>
  <si>
    <t>966008112R</t>
  </si>
  <si>
    <t>Bourání trubního propustku do DN 500 vč.zemních prací</t>
  </si>
  <si>
    <t>-1768537462</t>
  </si>
  <si>
    <t>Bourání trubního propustku s odklizením a uložením vybouraného materiálu na skládku na vzdálenost do 3 m nebo s naložením na dopravní prostředek z trub DN přes 300 do 500 mm</t>
  </si>
  <si>
    <t>8.0</t>
  </si>
  <si>
    <t>7.2</t>
  </si>
  <si>
    <t>102</t>
  </si>
  <si>
    <t>96600812R</t>
  </si>
  <si>
    <t>Bourání stáv.propustku s kamen.překladm a vyzděnýni stěnami s kamene  vč.zemních prací</t>
  </si>
  <si>
    <t>1431338667</t>
  </si>
  <si>
    <t>Bourání stáv.propustku s kamen.překladm a vyzděnýni stěnami s kamene vč.zemních prací</t>
  </si>
  <si>
    <t>4.9</t>
  </si>
  <si>
    <t>9.0</t>
  </si>
  <si>
    <t>103</t>
  </si>
  <si>
    <t>96600814R</t>
  </si>
  <si>
    <t>Bourání stáv.propustku s kamen.klenbou-ze zdiva kamenného plochy do 4 m2  vč.zemních prací</t>
  </si>
  <si>
    <t>-809128508</t>
  </si>
  <si>
    <t>Bourání stáv.propustku s kamen.klenbou-ze zdiva kamenného plochy do 4 m2 vč.zemních prací</t>
  </si>
  <si>
    <t>2.5*6.4-1*6.4</t>
  </si>
  <si>
    <t>104</t>
  </si>
  <si>
    <t>985131111</t>
  </si>
  <si>
    <t>Očištění ploch stěn, rubu kleneb a podlah tlakovou vodou</t>
  </si>
  <si>
    <t>1347857695</t>
  </si>
  <si>
    <t>4.0 " prop.č.1"</t>
  </si>
  <si>
    <t>4.0 " prop.č.3"</t>
  </si>
  <si>
    <t>105</t>
  </si>
  <si>
    <t>985131311</t>
  </si>
  <si>
    <t>Ruční dočištění ploch stěn, rubu kleneb a podlah ocelových kartáči -</t>
  </si>
  <si>
    <t>479984834</t>
  </si>
  <si>
    <t>Očištění ploch stěn, rubu kleneb a podlah ruční dočištění ocelovými kartáči</t>
  </si>
  <si>
    <t xml:space="preserve">(4.4+4.9)*0.5 " kamen.čelo" </t>
  </si>
  <si>
    <t>6.5+9+4*0.9 "čela  prop.č.8"</t>
  </si>
  <si>
    <t>Mezisoučet propust. č 8</t>
  </si>
  <si>
    <t>106</t>
  </si>
  <si>
    <t>98523210R</t>
  </si>
  <si>
    <t xml:space="preserve">Hloubkové spárování obnažených spár zdiva aktivovanou maltou spára hl do 80 mm </t>
  </si>
  <si>
    <t>1277847058</t>
  </si>
  <si>
    <t xml:space="preserve">5,0 " propust.č.8" </t>
  </si>
  <si>
    <t>2.0 " č.1"</t>
  </si>
  <si>
    <t>2.0 " č.3"</t>
  </si>
  <si>
    <t>107</t>
  </si>
  <si>
    <t>985323111</t>
  </si>
  <si>
    <t>Spojovací můstek reprofilovaného betonu na cementové bázi tl 1 mm u P č.8</t>
  </si>
  <si>
    <t>889228455</t>
  </si>
  <si>
    <t>Spojovací můstek reprofilovaného betonu na cementové bázi, tloušťky 1 mm</t>
  </si>
  <si>
    <t>(4.4+4.9)*0.5</t>
  </si>
  <si>
    <t>108</t>
  </si>
  <si>
    <t>985324111</t>
  </si>
  <si>
    <t>Ochranný  impregnační nátěr betonu dvojnásobný (OS-A)  pohledová plocha</t>
  </si>
  <si>
    <t>1118890443</t>
  </si>
  <si>
    <t>Ochranný nátěr betonu na bázi silanu impregnační dvojnásobný (OS-A)</t>
  </si>
  <si>
    <t>2.3+1.4+0.4+1.0</t>
  </si>
  <si>
    <t>(4.4+4.85)*0.7+9.25*0.25*2+0.14*4+9.25*0.2</t>
  </si>
  <si>
    <t>Mezisoučet římsy a věnce jímek</t>
  </si>
  <si>
    <t>109</t>
  </si>
  <si>
    <t>997221551</t>
  </si>
  <si>
    <t>Vodorovná doprava suti ze sypkých materiálů do 1 km</t>
  </si>
  <si>
    <t>-1126334763</t>
  </si>
  <si>
    <t>Vodorovná doprava suti bez naložení, ale se složením a s hrubým urovnáním ze sypkých materiálů, na vzdálenost do 1 km</t>
  </si>
  <si>
    <t>2919.262-92.259 " do 20km odpoč.vybour.hmoty"</t>
  </si>
  <si>
    <t>-(15.744+2151.232)  "frézov.drt"</t>
  </si>
  <si>
    <t>997221559</t>
  </si>
  <si>
    <t>Příplatek ZKD 1 km u vodorovné dopravy suti ze sypkých materiálů</t>
  </si>
  <si>
    <t>106604271</t>
  </si>
  <si>
    <t>Vodorovná doprava suti bez naložení, ale se složením a s hrubým urovnáním Příplatek k ceně za každý další i započatý 1 km přes 1 km</t>
  </si>
  <si>
    <t>660.027*19</t>
  </si>
  <si>
    <t>111</t>
  </si>
  <si>
    <t>99722155R</t>
  </si>
  <si>
    <t>Vodorovná doprava suti -frézovaná drt do 500m</t>
  </si>
  <si>
    <t>6492202</t>
  </si>
  <si>
    <t>(15.744+2151.232)*2</t>
  </si>
  <si>
    <t>112</t>
  </si>
  <si>
    <t>997221571</t>
  </si>
  <si>
    <t>Vodorovná doprava vybouraných hmot do 1 km</t>
  </si>
  <si>
    <t>1491087910</t>
  </si>
  <si>
    <t>Vodorovná doprava vybouraných hmot bez naložení, ale se složením a s hrubým urovnáním na vzdálenost do 1 km</t>
  </si>
  <si>
    <t>1.05+23.531+1.44+28.616+13.622+24</t>
  </si>
  <si>
    <t>113</t>
  </si>
  <si>
    <t>997221579</t>
  </si>
  <si>
    <t>Příplatek ZKD 1 km u vodorovné dopravy vybouraných hmot</t>
  </si>
  <si>
    <t>-451082843</t>
  </si>
  <si>
    <t>Vodorovná doprava vybouraných hmot bez naložení, ale se složením a s hrubým urovnáním na vzdálenost Příplatek k ceně za každý další i započatý 1 km přes 1 km</t>
  </si>
  <si>
    <t>92.259*19</t>
  </si>
  <si>
    <t>114</t>
  </si>
  <si>
    <t>997221611</t>
  </si>
  <si>
    <t xml:space="preserve">Nakládání suti na dopravní prostředky pro vodorovnou dopravu --frézovaná drt </t>
  </si>
  <si>
    <t>378282853</t>
  </si>
  <si>
    <t>Nakládání na dopravní prostředky pro vodorovnou dopravu suti</t>
  </si>
  <si>
    <t>(15.744+2151.232)</t>
  </si>
  <si>
    <t>115</t>
  </si>
  <si>
    <t>99722181R</t>
  </si>
  <si>
    <t>Poplatek za uložení na skládce (skládkovné) stavebního odpadu betonového/kamen.- čela</t>
  </si>
  <si>
    <t>-990036614</t>
  </si>
  <si>
    <t xml:space="preserve">Poplatek za uložení stavebního odpadu na skládce (skládkovné) z prostého betonu/kamen </t>
  </si>
  <si>
    <t>92.259</t>
  </si>
  <si>
    <t>116</t>
  </si>
  <si>
    <t>997221845</t>
  </si>
  <si>
    <t>Poplatek za uložení na skládce (skládkovné) odpadu asfaltového bez dehtu kód odpadu 170 302</t>
  </si>
  <si>
    <t>-118941218</t>
  </si>
  <si>
    <t>Poplatek za uložení stavebního odpadu na skládce (skládkovné) asfaltového bez obsahu dehtu zatříděného do Katalogu odpadů pod kódem 170 302</t>
  </si>
  <si>
    <t>563.504+12.054 "asf.kry"</t>
  </si>
  <si>
    <t>117</t>
  </si>
  <si>
    <t>997221855</t>
  </si>
  <si>
    <t>Poplatek za uložení na skládce (skládkovné) zeminy a kameniva kód odpadu 170 504</t>
  </si>
  <si>
    <t>1185535699</t>
  </si>
  <si>
    <t>Poplatek za uložení stavebního odpadu na skládce (skládkovné) zeminy a kameniva zatříděného do Katalogu odpadů pod kódem 170 504</t>
  </si>
  <si>
    <t>660.027-575.558</t>
  </si>
  <si>
    <t>998</t>
  </si>
  <si>
    <t>Přesun hmot</t>
  </si>
  <si>
    <t>118</t>
  </si>
  <si>
    <t>998225111</t>
  </si>
  <si>
    <t>Přesun hmot pro pozemní komunikace s krytem z kamene, monolitickým betonovým nebo živičným</t>
  </si>
  <si>
    <t>2102196248</t>
  </si>
  <si>
    <t>Přesun hmot pro komunikace s krytem z kameniva, monolitickým betonovým nebo živičným dopravní vzdálenost do 200 m jakékoliv délky objektu</t>
  </si>
  <si>
    <t>119</t>
  </si>
  <si>
    <t>998225191</t>
  </si>
  <si>
    <t>Příplatek k přesunu hmot pro pozemní komunikace s krytem z kamene, živičným, betonovým do 1000 m</t>
  </si>
  <si>
    <t>-1388172301</t>
  </si>
  <si>
    <t>Přesun hmot pro komunikace s krytem z kameniva, monolitickým betonovým nebo živičným Příplatek k ceně za zvětšený přesun přes vymezenou největší dopravní vzdálenost do 1000 m</t>
  </si>
  <si>
    <t>PSV</t>
  </si>
  <si>
    <t>Práce a dodávky PSV</t>
  </si>
  <si>
    <t>783</t>
  </si>
  <si>
    <t>Dokončovací práce - nátěry</t>
  </si>
  <si>
    <t>120</t>
  </si>
  <si>
    <t>78381310R</t>
  </si>
  <si>
    <t>Penetrační syntetický nátěr + 2x  asfalt.nátěr etonových povrchů -obsypaná část</t>
  </si>
  <si>
    <t>2098882613</t>
  </si>
  <si>
    <t>Penetrační syntetický nátěr + 2x asfalt.nátěr etonových povrchů -obsypaná část</t>
  </si>
  <si>
    <t>0.75*2+2*0.35+3.0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</si>
  <si>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</si>
  <si>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</si>
  <si>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</si>
  <si>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</si>
  <si>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</si>
  <si>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</si>
  <si>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</si>
  <si>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</si>
  <si>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582267861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</si>
  <si>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</si>
  <si>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</si>
  <si>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</si>
  <si>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885007591</t>
  </si>
  <si>
    <t xml:space="preserve">Geodetické práce před výstavbou - vytyčení stávajících podzemních sítí
</t>
  </si>
  <si>
    <t>012203000</t>
  </si>
  <si>
    <t>Geodetické práce při provádění stavby</t>
  </si>
  <si>
    <t>1029792447</t>
  </si>
  <si>
    <t>Průzkumné, geodetické a projektové práce geodetické práce při provádění stavby</t>
  </si>
  <si>
    <t>013254000</t>
  </si>
  <si>
    <t>Dokumentace skutečného provedení stavby vč.provedení geodetického zaměření</t>
  </si>
  <si>
    <t>1216932416</t>
  </si>
  <si>
    <t>030001000</t>
  </si>
  <si>
    <t>Zařízení staveniště</t>
  </si>
  <si>
    <t>329387050</t>
  </si>
  <si>
    <t>034403000</t>
  </si>
  <si>
    <t xml:space="preserve">Dopravní značení na staveništi </t>
  </si>
  <si>
    <t>-873474095</t>
  </si>
  <si>
    <t xml:space="preserve">Dopravní značení na staveništi -doprav.opatření během výstavby globální!" Výstavba komunikace,kanalizace,plynovodu a EL.přípojky" </t>
  </si>
  <si>
    <t>034503000</t>
  </si>
  <si>
    <t>Informační tabule na staveništi</t>
  </si>
  <si>
    <t>-1639623735</t>
  </si>
  <si>
    <t>034503000.1</t>
  </si>
  <si>
    <t>-1311431123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</si>
  <si>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s logem SÚSPK a nápisem "SPRÁVA A ÚDRŽBA SILNIC PLZEŇSKÉHO KRAJE, příspěvková organizace a piktogramem "smějící se smajlík"
velikost cedule min. š. 1m / 1,5m</t>
  </si>
  <si>
    <t>034503000.2</t>
  </si>
  <si>
    <t>-457688421</t>
  </si>
  <si>
    <t xml:space="preserve">Poznámka k položce:
Infocedule s informací o financování stavby z fondů SFDI, rozměr cedule dle požadavku zadavatele stavby </t>
  </si>
  <si>
    <t>042503000</t>
  </si>
  <si>
    <t>Plán BOZP na staveništi</t>
  </si>
  <si>
    <t>-1357581688</t>
  </si>
  <si>
    <t>045002000</t>
  </si>
  <si>
    <t>Kompletační a koordinační činnost</t>
  </si>
  <si>
    <t>-1857858996</t>
  </si>
  <si>
    <t>049103000</t>
  </si>
  <si>
    <t>Náklady vzniklé v souvislosti s realizací stavby</t>
  </si>
  <si>
    <t>Kč</t>
  </si>
  <si>
    <t>935581828</t>
  </si>
  <si>
    <t>Inženýrská činnost inženýrská činnost ostatní náklady vzniklé v souvislosti s realizací stavby - informace pro vlastníky sousedních nemovitostí</t>
  </si>
  <si>
    <t>070001000</t>
  </si>
  <si>
    <t>Provozní vlivy</t>
  </si>
  <si>
    <t>1375092910</t>
  </si>
  <si>
    <t>Základní rozdělení průvodních činností a nákladů provozní vlivy
vč.projednání a uhrazení nákladů spojených s uzavřením trasy linkových autobusů 400050 provozovateli linky</t>
  </si>
  <si>
    <t>094002000</t>
  </si>
  <si>
    <t>Ostatní náklady související s výstavbou</t>
  </si>
  <si>
    <t>124816622</t>
  </si>
  <si>
    <t xml:space="preserve">Ostatní náklady související s výstavbou - náklady spojené se zajištěním dopravy cestujících náhradní automobilovou dopravou na zrušené autobusové lince ČSAD Autobusy Plzeň a.s. v pracovních dnech dle schématu jízdního řádu linky 400050 po dobu úplné uzavírky sil. III/190 2 při předpokládané době úplné uzavírky 90 dní. </t>
  </si>
  <si>
    <t>090001000</t>
  </si>
  <si>
    <t>Ostatní náklady - infocedule o provedené stavbě</t>
  </si>
  <si>
    <t>-1881702056</t>
  </si>
  <si>
    <t>Poznámka k položce:
Ostatní náklady - stálá informační tabule s informací: názvu stavby, rokem provedení, s uvedením realizační firmy, popř. spolufinancování z fondů EU, SFDI apod., rozměr cedule min. 35/25 cm, tabule bude upevněna na osazený kámen s upravenou hlazenou stěnou pomocí vrutů uchycených do vyvrtaných otvorů na chemickou kotvu. Další specifikace přesného znění textu, materiálu cedule, druh textu atd. na tabuli dle specifikace zadavatele stavby.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</si>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</sst>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8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435-18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 xml:space="preserve">III/190 2   Mrákov-Maxov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sil.III/190 2 v úseku Mrákov-Maxov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2. 4. 2019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PK,Domažlice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J.Miška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Richtrová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4.4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'1 - III-190 2  Mrákov-Maxov'!J30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'1 - III-190 2  Mrákov-Maxov'!P90</f>
        <v>0</v>
      </c>
      <c r="AV55" s="122">
        <f>'1 - III-190 2  Mrákov-Maxov'!J33</f>
        <v>0</v>
      </c>
      <c r="AW55" s="122">
        <f>'1 - III-190 2  Mrákov-Maxov'!J34</f>
        <v>0</v>
      </c>
      <c r="AX55" s="122">
        <f>'1 - III-190 2  Mrákov-Maxov'!J35</f>
        <v>0</v>
      </c>
      <c r="AY55" s="122">
        <f>'1 - III-190 2  Mrákov-Maxov'!J36</f>
        <v>0</v>
      </c>
      <c r="AZ55" s="122">
        <f>'1 - III-190 2  Mrákov-Maxov'!F33</f>
        <v>0</v>
      </c>
      <c r="BA55" s="122">
        <f>'1 - III-190 2  Mrákov-Maxov'!F34</f>
        <v>0</v>
      </c>
      <c r="BB55" s="122">
        <f>'1 - III-190 2  Mrákov-Maxov'!F35</f>
        <v>0</v>
      </c>
      <c r="BC55" s="122">
        <f>'1 - III-190 2  Mrákov-Maxov'!F36</f>
        <v>0</v>
      </c>
      <c r="BD55" s="124">
        <f>'1 - III-190 2  Mrákov-Maxov'!F37</f>
        <v>0</v>
      </c>
      <c r="BE55" s="7"/>
      <c r="BT55" s="125" t="s">
        <v>78</v>
      </c>
      <c r="BV55" s="125" t="s">
        <v>75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4.4" customHeight="1">
      <c r="A56" s="113" t="s">
        <v>77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 - vedlejší a ostatní 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85</v>
      </c>
      <c r="AR56" s="120"/>
      <c r="AS56" s="126">
        <v>0</v>
      </c>
      <c r="AT56" s="127">
        <f>ROUND(SUM(AV56:AW56),2)</f>
        <v>0</v>
      </c>
      <c r="AU56" s="128">
        <f>'VON - vedlejší a ostatní ...'!P80</f>
        <v>0</v>
      </c>
      <c r="AV56" s="127">
        <f>'VON - vedlejší a ostatní ...'!J33</f>
        <v>0</v>
      </c>
      <c r="AW56" s="127">
        <f>'VON - vedlejší a ostatní ...'!J34</f>
        <v>0</v>
      </c>
      <c r="AX56" s="127">
        <f>'VON - vedlejší a ostatní ...'!J35</f>
        <v>0</v>
      </c>
      <c r="AY56" s="127">
        <f>'VON - vedlejší a ostatní ...'!J36</f>
        <v>0</v>
      </c>
      <c r="AZ56" s="127">
        <f>'VON - vedlejší a ostatní ...'!F33</f>
        <v>0</v>
      </c>
      <c r="BA56" s="127">
        <f>'VON - vedlejší a ostatní ...'!F34</f>
        <v>0</v>
      </c>
      <c r="BB56" s="127">
        <f>'VON - vedlejší a ostatní ...'!F35</f>
        <v>0</v>
      </c>
      <c r="BC56" s="127">
        <f>'VON - vedlejší a ostatní ...'!F36</f>
        <v>0</v>
      </c>
      <c r="BD56" s="129">
        <f>'VON - vedlejší a ostatní ...'!F37</f>
        <v>0</v>
      </c>
      <c r="BE56" s="7"/>
      <c r="BT56" s="125" t="s">
        <v>78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III-190 2  Mrákov-Maxov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 xml:space="preserve">III/190 2   Mrákov-Maxov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89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2. 4. 2019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ROUND((SUM(BE90:BE1013)),2)</f>
        <v>0</v>
      </c>
      <c r="G33" s="40"/>
      <c r="H33" s="40"/>
      <c r="I33" s="150">
        <v>0.21</v>
      </c>
      <c r="J33" s="149">
        <f>ROUND(((SUM(BE90:BE1013))*I33),2)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ROUND((SUM(BF90:BF1013)),2)</f>
        <v>0</v>
      </c>
      <c r="G34" s="40"/>
      <c r="H34" s="40"/>
      <c r="I34" s="150">
        <v>0.15</v>
      </c>
      <c r="J34" s="149">
        <f>ROUND(((SUM(BF90:BF1013))*I34),2)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ROUND((SUM(BG90:BG1013)),2)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ROUND((SUM(BH90:BH1013)),2)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ROUND((SUM(BI90:BI1013)),2)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 xml:space="preserve">III/190 2   Mrákov-Maxov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 xml:space="preserve">1 - III/190 2  Mrákov-Maxov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sil.III/190 2 v úseku Mrákov-Maxov</v>
      </c>
      <c r="G52" s="42"/>
      <c r="H52" s="42"/>
      <c r="I52" s="34" t="s">
        <v>24</v>
      </c>
      <c r="J52" s="74" t="str">
        <f>IF(J12="","",J12)</f>
        <v>2. 4. 2019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26</v>
      </c>
      <c r="D54" s="42"/>
      <c r="E54" s="42"/>
      <c r="F54" s="29" t="str">
        <f>E15</f>
        <v>SÚS PK,Domažlice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94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95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96</v>
      </c>
      <c r="E62" s="176"/>
      <c r="F62" s="176"/>
      <c r="G62" s="176"/>
      <c r="H62" s="176"/>
      <c r="I62" s="176"/>
      <c r="J62" s="177">
        <f>J353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97</v>
      </c>
      <c r="E63" s="176"/>
      <c r="F63" s="176"/>
      <c r="G63" s="176"/>
      <c r="H63" s="176"/>
      <c r="I63" s="176"/>
      <c r="J63" s="177">
        <f>J389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98</v>
      </c>
      <c r="E64" s="176"/>
      <c r="F64" s="176"/>
      <c r="G64" s="176"/>
      <c r="H64" s="176"/>
      <c r="I64" s="176"/>
      <c r="J64" s="177">
        <f>J408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99</v>
      </c>
      <c r="E65" s="176"/>
      <c r="F65" s="176"/>
      <c r="G65" s="176"/>
      <c r="H65" s="176"/>
      <c r="I65" s="176"/>
      <c r="J65" s="177">
        <f>J508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100</v>
      </c>
      <c r="E66" s="176"/>
      <c r="F66" s="176"/>
      <c r="G66" s="176"/>
      <c r="H66" s="176"/>
      <c r="I66" s="176"/>
      <c r="J66" s="177">
        <f>J588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101</v>
      </c>
      <c r="E67" s="176"/>
      <c r="F67" s="176"/>
      <c r="G67" s="176"/>
      <c r="H67" s="176"/>
      <c r="I67" s="176"/>
      <c r="J67" s="177">
        <f>J597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102</v>
      </c>
      <c r="E68" s="176"/>
      <c r="F68" s="176"/>
      <c r="G68" s="176"/>
      <c r="H68" s="176"/>
      <c r="I68" s="176"/>
      <c r="J68" s="177">
        <f>J1002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103</v>
      </c>
      <c r="E69" s="170"/>
      <c r="F69" s="170"/>
      <c r="G69" s="170"/>
      <c r="H69" s="170"/>
      <c r="I69" s="170"/>
      <c r="J69" s="171">
        <f>J1007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104</v>
      </c>
      <c r="E70" s="176"/>
      <c r="F70" s="176"/>
      <c r="G70" s="176"/>
      <c r="H70" s="176"/>
      <c r="I70" s="176"/>
      <c r="J70" s="177">
        <f>J1008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105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4.4" customHeight="1">
      <c r="A80" s="40"/>
      <c r="B80" s="41"/>
      <c r="C80" s="42"/>
      <c r="D80" s="42"/>
      <c r="E80" s="162" t="str">
        <f>E7</f>
        <v xml:space="preserve">III/190 2   Mrákov-Maxov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88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6" customHeight="1">
      <c r="A82" s="40"/>
      <c r="B82" s="41"/>
      <c r="C82" s="42"/>
      <c r="D82" s="42"/>
      <c r="E82" s="71" t="str">
        <f>E9</f>
        <v xml:space="preserve">1 - III/190 2  Mrákov-Maxov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22</v>
      </c>
      <c r="D84" s="42"/>
      <c r="E84" s="42"/>
      <c r="F84" s="29" t="str">
        <f>F12</f>
        <v>sil.III/190 2 v úseku Mrákov-Maxov</v>
      </c>
      <c r="G84" s="42"/>
      <c r="H84" s="42"/>
      <c r="I84" s="34" t="s">
        <v>24</v>
      </c>
      <c r="J84" s="74" t="str">
        <f>IF(J12="","",J12)</f>
        <v>2. 4. 2019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34" t="s">
        <v>26</v>
      </c>
      <c r="D86" s="42"/>
      <c r="E86" s="42"/>
      <c r="F86" s="29" t="str">
        <f>E15</f>
        <v>SÚS PK,Domažlice</v>
      </c>
      <c r="G86" s="42"/>
      <c r="H86" s="42"/>
      <c r="I86" s="34" t="s">
        <v>32</v>
      </c>
      <c r="J86" s="38" t="str">
        <f>E21</f>
        <v>J.Miška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34" t="s">
        <v>30</v>
      </c>
      <c r="D87" s="42"/>
      <c r="E87" s="42"/>
      <c r="F87" s="29" t="str">
        <f>IF(E18="","",E18)</f>
        <v>Vyplň údaj</v>
      </c>
      <c r="G87" s="42"/>
      <c r="H87" s="42"/>
      <c r="I87" s="34" t="s">
        <v>35</v>
      </c>
      <c r="J87" s="38" t="str">
        <f>E24</f>
        <v>Richtrová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106</v>
      </c>
      <c r="D89" s="182" t="s">
        <v>58</v>
      </c>
      <c r="E89" s="182" t="s">
        <v>54</v>
      </c>
      <c r="F89" s="182" t="s">
        <v>55</v>
      </c>
      <c r="G89" s="182" t="s">
        <v>107</v>
      </c>
      <c r="H89" s="182" t="s">
        <v>108</v>
      </c>
      <c r="I89" s="182" t="s">
        <v>109</v>
      </c>
      <c r="J89" s="182" t="s">
        <v>92</v>
      </c>
      <c r="K89" s="183" t="s">
        <v>110</v>
      </c>
      <c r="L89" s="184"/>
      <c r="M89" s="94" t="s">
        <v>21</v>
      </c>
      <c r="N89" s="95" t="s">
        <v>43</v>
      </c>
      <c r="O89" s="95" t="s">
        <v>111</v>
      </c>
      <c r="P89" s="95" t="s">
        <v>112</v>
      </c>
      <c r="Q89" s="95" t="s">
        <v>113</v>
      </c>
      <c r="R89" s="95" t="s">
        <v>114</v>
      </c>
      <c r="S89" s="95" t="s">
        <v>115</v>
      </c>
      <c r="T89" s="96" t="s">
        <v>116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117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P91+P1007</f>
        <v>0</v>
      </c>
      <c r="Q90" s="98"/>
      <c r="R90" s="187">
        <f>R91+R1007</f>
        <v>3081.1349730300003</v>
      </c>
      <c r="S90" s="98"/>
      <c r="T90" s="188">
        <f>T91+T1007</f>
        <v>2919.34351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93</v>
      </c>
      <c r="BK90" s="189">
        <f>BK91+BK1007</f>
        <v>0</v>
      </c>
    </row>
    <row r="91" spans="1:63" s="12" customFormat="1" ht="25.9" customHeight="1">
      <c r="A91" s="12"/>
      <c r="B91" s="190"/>
      <c r="C91" s="191"/>
      <c r="D91" s="192" t="s">
        <v>72</v>
      </c>
      <c r="E91" s="193" t="s">
        <v>118</v>
      </c>
      <c r="F91" s="193" t="s">
        <v>119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P92+P353+P389+P408+P508+P588+P597+P1002</f>
        <v>0</v>
      </c>
      <c r="Q91" s="198"/>
      <c r="R91" s="199">
        <f>R92+R353+R389+R408+R508+R588+R597+R1002</f>
        <v>3081.1341930300005</v>
      </c>
      <c r="S91" s="198"/>
      <c r="T91" s="200">
        <f>T92+T353+T389+T408+T508+T588+T597+T1002</f>
        <v>2919.34351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78</v>
      </c>
      <c r="AT91" s="202" t="s">
        <v>72</v>
      </c>
      <c r="AU91" s="202" t="s">
        <v>73</v>
      </c>
      <c r="AY91" s="201" t="s">
        <v>120</v>
      </c>
      <c r="BK91" s="203">
        <f>BK92+BK353+BK389+BK408+BK508+BK588+BK597+BK1002</f>
        <v>0</v>
      </c>
    </row>
    <row r="92" spans="1:63" s="12" customFormat="1" ht="22.8" customHeight="1">
      <c r="A92" s="12"/>
      <c r="B92" s="190"/>
      <c r="C92" s="191"/>
      <c r="D92" s="192" t="s">
        <v>72</v>
      </c>
      <c r="E92" s="204" t="s">
        <v>78</v>
      </c>
      <c r="F92" s="204" t="s">
        <v>121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SUM(P93:P352)</f>
        <v>0</v>
      </c>
      <c r="Q92" s="198"/>
      <c r="R92" s="199">
        <f>SUM(R93:R352)</f>
        <v>1002.289437</v>
      </c>
      <c r="S92" s="198"/>
      <c r="T92" s="200">
        <f>SUM(T93:T352)</f>
        <v>2814.1738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78</v>
      </c>
      <c r="AT92" s="202" t="s">
        <v>72</v>
      </c>
      <c r="AU92" s="202" t="s">
        <v>78</v>
      </c>
      <c r="AY92" s="201" t="s">
        <v>120</v>
      </c>
      <c r="BK92" s="203">
        <f>SUM(BK93:BK352)</f>
        <v>0</v>
      </c>
    </row>
    <row r="93" spans="1:65" s="2" customFormat="1" ht="14.4" customHeight="1">
      <c r="A93" s="40"/>
      <c r="B93" s="41"/>
      <c r="C93" s="206" t="s">
        <v>78</v>
      </c>
      <c r="D93" s="206" t="s">
        <v>122</v>
      </c>
      <c r="E93" s="207" t="s">
        <v>123</v>
      </c>
      <c r="F93" s="208" t="s">
        <v>124</v>
      </c>
      <c r="G93" s="209" t="s">
        <v>125</v>
      </c>
      <c r="H93" s="210">
        <v>5753.1</v>
      </c>
      <c r="I93" s="211"/>
      <c r="J93" s="212">
        <f>ROUND(I93*H93,2)</f>
        <v>0</v>
      </c>
      <c r="K93" s="208" t="s">
        <v>126</v>
      </c>
      <c r="L93" s="46"/>
      <c r="M93" s="213" t="s">
        <v>21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0.098</v>
      </c>
      <c r="T93" s="216">
        <f>S93*H93</f>
        <v>563.8038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127</v>
      </c>
      <c r="AT93" s="217" t="s">
        <v>122</v>
      </c>
      <c r="AU93" s="217" t="s">
        <v>82</v>
      </c>
      <c r="AY93" s="19" t="s">
        <v>120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78</v>
      </c>
      <c r="BK93" s="218">
        <f>ROUND(I93*H93,2)</f>
        <v>0</v>
      </c>
      <c r="BL93" s="19" t="s">
        <v>127</v>
      </c>
      <c r="BM93" s="217" t="s">
        <v>128</v>
      </c>
    </row>
    <row r="94" spans="1:47" s="2" customFormat="1" ht="12">
      <c r="A94" s="40"/>
      <c r="B94" s="41"/>
      <c r="C94" s="42"/>
      <c r="D94" s="219" t="s">
        <v>129</v>
      </c>
      <c r="E94" s="42"/>
      <c r="F94" s="220" t="s">
        <v>130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129</v>
      </c>
      <c r="AU94" s="19" t="s">
        <v>82</v>
      </c>
    </row>
    <row r="95" spans="1:51" s="13" customFormat="1" ht="12">
      <c r="A95" s="13"/>
      <c r="B95" s="224"/>
      <c r="C95" s="225"/>
      <c r="D95" s="219" t="s">
        <v>131</v>
      </c>
      <c r="E95" s="226" t="s">
        <v>21</v>
      </c>
      <c r="F95" s="227" t="s">
        <v>132</v>
      </c>
      <c r="G95" s="225"/>
      <c r="H95" s="228">
        <v>4430.1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131</v>
      </c>
      <c r="AU95" s="234" t="s">
        <v>82</v>
      </c>
      <c r="AV95" s="13" t="s">
        <v>82</v>
      </c>
      <c r="AW95" s="13" t="s">
        <v>34</v>
      </c>
      <c r="AX95" s="13" t="s">
        <v>73</v>
      </c>
      <c r="AY95" s="234" t="s">
        <v>120</v>
      </c>
    </row>
    <row r="96" spans="1:51" s="13" customFormat="1" ht="12">
      <c r="A96" s="13"/>
      <c r="B96" s="224"/>
      <c r="C96" s="225"/>
      <c r="D96" s="219" t="s">
        <v>131</v>
      </c>
      <c r="E96" s="226" t="s">
        <v>21</v>
      </c>
      <c r="F96" s="227" t="s">
        <v>133</v>
      </c>
      <c r="G96" s="225"/>
      <c r="H96" s="228">
        <v>1323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131</v>
      </c>
      <c r="AU96" s="234" t="s">
        <v>82</v>
      </c>
      <c r="AV96" s="13" t="s">
        <v>82</v>
      </c>
      <c r="AW96" s="13" t="s">
        <v>34</v>
      </c>
      <c r="AX96" s="13" t="s">
        <v>73</v>
      </c>
      <c r="AY96" s="234" t="s">
        <v>120</v>
      </c>
    </row>
    <row r="97" spans="1:51" s="14" customFormat="1" ht="12">
      <c r="A97" s="14"/>
      <c r="B97" s="235"/>
      <c r="C97" s="236"/>
      <c r="D97" s="219" t="s">
        <v>131</v>
      </c>
      <c r="E97" s="237" t="s">
        <v>21</v>
      </c>
      <c r="F97" s="238" t="s">
        <v>134</v>
      </c>
      <c r="G97" s="236"/>
      <c r="H97" s="239">
        <v>5753.1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131</v>
      </c>
      <c r="AU97" s="245" t="s">
        <v>82</v>
      </c>
      <c r="AV97" s="14" t="s">
        <v>127</v>
      </c>
      <c r="AW97" s="14" t="s">
        <v>34</v>
      </c>
      <c r="AX97" s="14" t="s">
        <v>78</v>
      </c>
      <c r="AY97" s="245" t="s">
        <v>120</v>
      </c>
    </row>
    <row r="98" spans="1:65" s="2" customFormat="1" ht="14.4" customHeight="1">
      <c r="A98" s="40"/>
      <c r="B98" s="41"/>
      <c r="C98" s="206" t="s">
        <v>82</v>
      </c>
      <c r="D98" s="206" t="s">
        <v>122</v>
      </c>
      <c r="E98" s="207" t="s">
        <v>135</v>
      </c>
      <c r="F98" s="208" t="s">
        <v>136</v>
      </c>
      <c r="G98" s="209" t="s">
        <v>125</v>
      </c>
      <c r="H98" s="210">
        <v>123</v>
      </c>
      <c r="I98" s="211"/>
      <c r="J98" s="212">
        <f>ROUND(I98*H98,2)</f>
        <v>0</v>
      </c>
      <c r="K98" s="208" t="s">
        <v>126</v>
      </c>
      <c r="L98" s="46"/>
      <c r="M98" s="213" t="s">
        <v>21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0.58</v>
      </c>
      <c r="T98" s="216">
        <f>S98*H98</f>
        <v>71.33999999999999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127</v>
      </c>
      <c r="AT98" s="217" t="s">
        <v>122</v>
      </c>
      <c r="AU98" s="217" t="s">
        <v>82</v>
      </c>
      <c r="AY98" s="19" t="s">
        <v>120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78</v>
      </c>
      <c r="BK98" s="218">
        <f>ROUND(I98*H98,2)</f>
        <v>0</v>
      </c>
      <c r="BL98" s="19" t="s">
        <v>127</v>
      </c>
      <c r="BM98" s="217" t="s">
        <v>137</v>
      </c>
    </row>
    <row r="99" spans="1:47" s="2" customFormat="1" ht="12">
      <c r="A99" s="40"/>
      <c r="B99" s="41"/>
      <c r="C99" s="42"/>
      <c r="D99" s="219" t="s">
        <v>129</v>
      </c>
      <c r="E99" s="42"/>
      <c r="F99" s="220" t="s">
        <v>138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129</v>
      </c>
      <c r="AU99" s="19" t="s">
        <v>82</v>
      </c>
    </row>
    <row r="100" spans="1:51" s="13" customFormat="1" ht="12">
      <c r="A100" s="13"/>
      <c r="B100" s="224"/>
      <c r="C100" s="225"/>
      <c r="D100" s="219" t="s">
        <v>131</v>
      </c>
      <c r="E100" s="226" t="s">
        <v>21</v>
      </c>
      <c r="F100" s="227" t="s">
        <v>139</v>
      </c>
      <c r="G100" s="225"/>
      <c r="H100" s="228">
        <v>14.4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131</v>
      </c>
      <c r="AU100" s="234" t="s">
        <v>82</v>
      </c>
      <c r="AV100" s="13" t="s">
        <v>82</v>
      </c>
      <c r="AW100" s="13" t="s">
        <v>34</v>
      </c>
      <c r="AX100" s="13" t="s">
        <v>73</v>
      </c>
      <c r="AY100" s="234" t="s">
        <v>120</v>
      </c>
    </row>
    <row r="101" spans="1:51" s="15" customFormat="1" ht="12">
      <c r="A101" s="15"/>
      <c r="B101" s="246"/>
      <c r="C101" s="247"/>
      <c r="D101" s="219" t="s">
        <v>131</v>
      </c>
      <c r="E101" s="248" t="s">
        <v>21</v>
      </c>
      <c r="F101" s="249" t="s">
        <v>140</v>
      </c>
      <c r="G101" s="247"/>
      <c r="H101" s="250">
        <v>14.4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6" t="s">
        <v>131</v>
      </c>
      <c r="AU101" s="256" t="s">
        <v>82</v>
      </c>
      <c r="AV101" s="15" t="s">
        <v>141</v>
      </c>
      <c r="AW101" s="15" t="s">
        <v>34</v>
      </c>
      <c r="AX101" s="15" t="s">
        <v>73</v>
      </c>
      <c r="AY101" s="256" t="s">
        <v>120</v>
      </c>
    </row>
    <row r="102" spans="1:51" s="13" customFormat="1" ht="12">
      <c r="A102" s="13"/>
      <c r="B102" s="224"/>
      <c r="C102" s="225"/>
      <c r="D102" s="219" t="s">
        <v>131</v>
      </c>
      <c r="E102" s="226" t="s">
        <v>21</v>
      </c>
      <c r="F102" s="227" t="s">
        <v>142</v>
      </c>
      <c r="G102" s="225"/>
      <c r="H102" s="228">
        <v>15.6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131</v>
      </c>
      <c r="AU102" s="234" t="s">
        <v>82</v>
      </c>
      <c r="AV102" s="13" t="s">
        <v>82</v>
      </c>
      <c r="AW102" s="13" t="s">
        <v>34</v>
      </c>
      <c r="AX102" s="13" t="s">
        <v>73</v>
      </c>
      <c r="AY102" s="234" t="s">
        <v>120</v>
      </c>
    </row>
    <row r="103" spans="1:51" s="15" customFormat="1" ht="12">
      <c r="A103" s="15"/>
      <c r="B103" s="246"/>
      <c r="C103" s="247"/>
      <c r="D103" s="219" t="s">
        <v>131</v>
      </c>
      <c r="E103" s="248" t="s">
        <v>21</v>
      </c>
      <c r="F103" s="249" t="s">
        <v>143</v>
      </c>
      <c r="G103" s="247"/>
      <c r="H103" s="250">
        <v>15.6</v>
      </c>
      <c r="I103" s="251"/>
      <c r="J103" s="247"/>
      <c r="K103" s="247"/>
      <c r="L103" s="252"/>
      <c r="M103" s="253"/>
      <c r="N103" s="254"/>
      <c r="O103" s="254"/>
      <c r="P103" s="254"/>
      <c r="Q103" s="254"/>
      <c r="R103" s="254"/>
      <c r="S103" s="254"/>
      <c r="T103" s="25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6" t="s">
        <v>131</v>
      </c>
      <c r="AU103" s="256" t="s">
        <v>82</v>
      </c>
      <c r="AV103" s="15" t="s">
        <v>141</v>
      </c>
      <c r="AW103" s="15" t="s">
        <v>34</v>
      </c>
      <c r="AX103" s="15" t="s">
        <v>73</v>
      </c>
      <c r="AY103" s="256" t="s">
        <v>120</v>
      </c>
    </row>
    <row r="104" spans="1:51" s="13" customFormat="1" ht="12">
      <c r="A104" s="13"/>
      <c r="B104" s="224"/>
      <c r="C104" s="225"/>
      <c r="D104" s="219" t="s">
        <v>131</v>
      </c>
      <c r="E104" s="226" t="s">
        <v>21</v>
      </c>
      <c r="F104" s="227" t="s">
        <v>144</v>
      </c>
      <c r="G104" s="225"/>
      <c r="H104" s="228">
        <v>25</v>
      </c>
      <c r="I104" s="229"/>
      <c r="J104" s="225"/>
      <c r="K104" s="225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131</v>
      </c>
      <c r="AU104" s="234" t="s">
        <v>82</v>
      </c>
      <c r="AV104" s="13" t="s">
        <v>82</v>
      </c>
      <c r="AW104" s="13" t="s">
        <v>34</v>
      </c>
      <c r="AX104" s="13" t="s">
        <v>73</v>
      </c>
      <c r="AY104" s="234" t="s">
        <v>120</v>
      </c>
    </row>
    <row r="105" spans="1:51" s="15" customFormat="1" ht="12">
      <c r="A105" s="15"/>
      <c r="B105" s="246"/>
      <c r="C105" s="247"/>
      <c r="D105" s="219" t="s">
        <v>131</v>
      </c>
      <c r="E105" s="248" t="s">
        <v>21</v>
      </c>
      <c r="F105" s="249" t="s">
        <v>145</v>
      </c>
      <c r="G105" s="247"/>
      <c r="H105" s="250">
        <v>25</v>
      </c>
      <c r="I105" s="251"/>
      <c r="J105" s="247"/>
      <c r="K105" s="247"/>
      <c r="L105" s="252"/>
      <c r="M105" s="253"/>
      <c r="N105" s="254"/>
      <c r="O105" s="254"/>
      <c r="P105" s="254"/>
      <c r="Q105" s="254"/>
      <c r="R105" s="254"/>
      <c r="S105" s="254"/>
      <c r="T105" s="25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6" t="s">
        <v>131</v>
      </c>
      <c r="AU105" s="256" t="s">
        <v>82</v>
      </c>
      <c r="AV105" s="15" t="s">
        <v>141</v>
      </c>
      <c r="AW105" s="15" t="s">
        <v>34</v>
      </c>
      <c r="AX105" s="15" t="s">
        <v>73</v>
      </c>
      <c r="AY105" s="256" t="s">
        <v>120</v>
      </c>
    </row>
    <row r="106" spans="1:51" s="13" customFormat="1" ht="12">
      <c r="A106" s="13"/>
      <c r="B106" s="224"/>
      <c r="C106" s="225"/>
      <c r="D106" s="219" t="s">
        <v>131</v>
      </c>
      <c r="E106" s="226" t="s">
        <v>21</v>
      </c>
      <c r="F106" s="227" t="s">
        <v>146</v>
      </c>
      <c r="G106" s="225"/>
      <c r="H106" s="228">
        <v>20.4</v>
      </c>
      <c r="I106" s="229"/>
      <c r="J106" s="225"/>
      <c r="K106" s="225"/>
      <c r="L106" s="230"/>
      <c r="M106" s="231"/>
      <c r="N106" s="232"/>
      <c r="O106" s="232"/>
      <c r="P106" s="232"/>
      <c r="Q106" s="232"/>
      <c r="R106" s="232"/>
      <c r="S106" s="232"/>
      <c r="T106" s="23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4" t="s">
        <v>131</v>
      </c>
      <c r="AU106" s="234" t="s">
        <v>82</v>
      </c>
      <c r="AV106" s="13" t="s">
        <v>82</v>
      </c>
      <c r="AW106" s="13" t="s">
        <v>34</v>
      </c>
      <c r="AX106" s="13" t="s">
        <v>73</v>
      </c>
      <c r="AY106" s="234" t="s">
        <v>120</v>
      </c>
    </row>
    <row r="107" spans="1:51" s="15" customFormat="1" ht="12">
      <c r="A107" s="15"/>
      <c r="B107" s="246"/>
      <c r="C107" s="247"/>
      <c r="D107" s="219" t="s">
        <v>131</v>
      </c>
      <c r="E107" s="248" t="s">
        <v>21</v>
      </c>
      <c r="F107" s="249" t="s">
        <v>147</v>
      </c>
      <c r="G107" s="247"/>
      <c r="H107" s="250">
        <v>20.4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131</v>
      </c>
      <c r="AU107" s="256" t="s">
        <v>82</v>
      </c>
      <c r="AV107" s="15" t="s">
        <v>141</v>
      </c>
      <c r="AW107" s="15" t="s">
        <v>34</v>
      </c>
      <c r="AX107" s="15" t="s">
        <v>73</v>
      </c>
      <c r="AY107" s="256" t="s">
        <v>120</v>
      </c>
    </row>
    <row r="108" spans="1:51" s="13" customFormat="1" ht="12">
      <c r="A108" s="13"/>
      <c r="B108" s="224"/>
      <c r="C108" s="225"/>
      <c r="D108" s="219" t="s">
        <v>131</v>
      </c>
      <c r="E108" s="226" t="s">
        <v>21</v>
      </c>
      <c r="F108" s="227" t="s">
        <v>148</v>
      </c>
      <c r="G108" s="225"/>
      <c r="H108" s="228">
        <v>13.8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131</v>
      </c>
      <c r="AU108" s="234" t="s">
        <v>82</v>
      </c>
      <c r="AV108" s="13" t="s">
        <v>82</v>
      </c>
      <c r="AW108" s="13" t="s">
        <v>34</v>
      </c>
      <c r="AX108" s="13" t="s">
        <v>73</v>
      </c>
      <c r="AY108" s="234" t="s">
        <v>120</v>
      </c>
    </row>
    <row r="109" spans="1:51" s="15" customFormat="1" ht="12">
      <c r="A109" s="15"/>
      <c r="B109" s="246"/>
      <c r="C109" s="247"/>
      <c r="D109" s="219" t="s">
        <v>131</v>
      </c>
      <c r="E109" s="248" t="s">
        <v>21</v>
      </c>
      <c r="F109" s="249" t="s">
        <v>149</v>
      </c>
      <c r="G109" s="247"/>
      <c r="H109" s="250">
        <v>13.8</v>
      </c>
      <c r="I109" s="251"/>
      <c r="J109" s="247"/>
      <c r="K109" s="247"/>
      <c r="L109" s="252"/>
      <c r="M109" s="253"/>
      <c r="N109" s="254"/>
      <c r="O109" s="254"/>
      <c r="P109" s="254"/>
      <c r="Q109" s="254"/>
      <c r="R109" s="254"/>
      <c r="S109" s="254"/>
      <c r="T109" s="25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6" t="s">
        <v>131</v>
      </c>
      <c r="AU109" s="256" t="s">
        <v>82</v>
      </c>
      <c r="AV109" s="15" t="s">
        <v>141</v>
      </c>
      <c r="AW109" s="15" t="s">
        <v>34</v>
      </c>
      <c r="AX109" s="15" t="s">
        <v>73</v>
      </c>
      <c r="AY109" s="256" t="s">
        <v>120</v>
      </c>
    </row>
    <row r="110" spans="1:51" s="13" customFormat="1" ht="12">
      <c r="A110" s="13"/>
      <c r="B110" s="224"/>
      <c r="C110" s="225"/>
      <c r="D110" s="219" t="s">
        <v>131</v>
      </c>
      <c r="E110" s="226" t="s">
        <v>21</v>
      </c>
      <c r="F110" s="227" t="s">
        <v>150</v>
      </c>
      <c r="G110" s="225"/>
      <c r="H110" s="228">
        <v>20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131</v>
      </c>
      <c r="AU110" s="234" t="s">
        <v>82</v>
      </c>
      <c r="AV110" s="13" t="s">
        <v>82</v>
      </c>
      <c r="AW110" s="13" t="s">
        <v>34</v>
      </c>
      <c r="AX110" s="13" t="s">
        <v>73</v>
      </c>
      <c r="AY110" s="234" t="s">
        <v>120</v>
      </c>
    </row>
    <row r="111" spans="1:51" s="15" customFormat="1" ht="12">
      <c r="A111" s="15"/>
      <c r="B111" s="246"/>
      <c r="C111" s="247"/>
      <c r="D111" s="219" t="s">
        <v>131</v>
      </c>
      <c r="E111" s="248" t="s">
        <v>21</v>
      </c>
      <c r="F111" s="249" t="s">
        <v>151</v>
      </c>
      <c r="G111" s="247"/>
      <c r="H111" s="250">
        <v>20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131</v>
      </c>
      <c r="AU111" s="256" t="s">
        <v>82</v>
      </c>
      <c r="AV111" s="15" t="s">
        <v>141</v>
      </c>
      <c r="AW111" s="15" t="s">
        <v>34</v>
      </c>
      <c r="AX111" s="15" t="s">
        <v>73</v>
      </c>
      <c r="AY111" s="256" t="s">
        <v>120</v>
      </c>
    </row>
    <row r="112" spans="1:51" s="13" customFormat="1" ht="12">
      <c r="A112" s="13"/>
      <c r="B112" s="224"/>
      <c r="C112" s="225"/>
      <c r="D112" s="219" t="s">
        <v>131</v>
      </c>
      <c r="E112" s="226" t="s">
        <v>21</v>
      </c>
      <c r="F112" s="227" t="s">
        <v>148</v>
      </c>
      <c r="G112" s="225"/>
      <c r="H112" s="228">
        <v>13.8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131</v>
      </c>
      <c r="AU112" s="234" t="s">
        <v>82</v>
      </c>
      <c r="AV112" s="13" t="s">
        <v>82</v>
      </c>
      <c r="AW112" s="13" t="s">
        <v>34</v>
      </c>
      <c r="AX112" s="13" t="s">
        <v>73</v>
      </c>
      <c r="AY112" s="234" t="s">
        <v>120</v>
      </c>
    </row>
    <row r="113" spans="1:51" s="15" customFormat="1" ht="12">
      <c r="A113" s="15"/>
      <c r="B113" s="246"/>
      <c r="C113" s="247"/>
      <c r="D113" s="219" t="s">
        <v>131</v>
      </c>
      <c r="E113" s="248" t="s">
        <v>21</v>
      </c>
      <c r="F113" s="249" t="s">
        <v>152</v>
      </c>
      <c r="G113" s="247"/>
      <c r="H113" s="250">
        <v>13.8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6" t="s">
        <v>131</v>
      </c>
      <c r="AU113" s="256" t="s">
        <v>82</v>
      </c>
      <c r="AV113" s="15" t="s">
        <v>141</v>
      </c>
      <c r="AW113" s="15" t="s">
        <v>34</v>
      </c>
      <c r="AX113" s="15" t="s">
        <v>73</v>
      </c>
      <c r="AY113" s="256" t="s">
        <v>120</v>
      </c>
    </row>
    <row r="114" spans="1:51" s="14" customFormat="1" ht="12">
      <c r="A114" s="14"/>
      <c r="B114" s="235"/>
      <c r="C114" s="236"/>
      <c r="D114" s="219" t="s">
        <v>131</v>
      </c>
      <c r="E114" s="237" t="s">
        <v>21</v>
      </c>
      <c r="F114" s="238" t="s">
        <v>134</v>
      </c>
      <c r="G114" s="236"/>
      <c r="H114" s="239">
        <v>123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131</v>
      </c>
      <c r="AU114" s="245" t="s">
        <v>82</v>
      </c>
      <c r="AV114" s="14" t="s">
        <v>127</v>
      </c>
      <c r="AW114" s="14" t="s">
        <v>34</v>
      </c>
      <c r="AX114" s="14" t="s">
        <v>78</v>
      </c>
      <c r="AY114" s="245" t="s">
        <v>120</v>
      </c>
    </row>
    <row r="115" spans="1:65" s="2" customFormat="1" ht="14.4" customHeight="1">
      <c r="A115" s="40"/>
      <c r="B115" s="41"/>
      <c r="C115" s="206" t="s">
        <v>141</v>
      </c>
      <c r="D115" s="206" t="s">
        <v>122</v>
      </c>
      <c r="E115" s="207" t="s">
        <v>153</v>
      </c>
      <c r="F115" s="208" t="s">
        <v>154</v>
      </c>
      <c r="G115" s="209" t="s">
        <v>125</v>
      </c>
      <c r="H115" s="210">
        <v>123</v>
      </c>
      <c r="I115" s="211"/>
      <c r="J115" s="212">
        <f>ROUND(I115*H115,2)</f>
        <v>0</v>
      </c>
      <c r="K115" s="208" t="s">
        <v>126</v>
      </c>
      <c r="L115" s="46"/>
      <c r="M115" s="213" t="s">
        <v>21</v>
      </c>
      <c r="N115" s="214" t="s">
        <v>44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0.098</v>
      </c>
      <c r="T115" s="216">
        <f>S115*H115</f>
        <v>12.054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127</v>
      </c>
      <c r="AT115" s="217" t="s">
        <v>122</v>
      </c>
      <c r="AU115" s="217" t="s">
        <v>82</v>
      </c>
      <c r="AY115" s="19" t="s">
        <v>120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78</v>
      </c>
      <c r="BK115" s="218">
        <f>ROUND(I115*H115,2)</f>
        <v>0</v>
      </c>
      <c r="BL115" s="19" t="s">
        <v>127</v>
      </c>
      <c r="BM115" s="217" t="s">
        <v>155</v>
      </c>
    </row>
    <row r="116" spans="1:47" s="2" customFormat="1" ht="12">
      <c r="A116" s="40"/>
      <c r="B116" s="41"/>
      <c r="C116" s="42"/>
      <c r="D116" s="219" t="s">
        <v>129</v>
      </c>
      <c r="E116" s="42"/>
      <c r="F116" s="220" t="s">
        <v>156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129</v>
      </c>
      <c r="AU116" s="19" t="s">
        <v>82</v>
      </c>
    </row>
    <row r="117" spans="1:51" s="13" customFormat="1" ht="12">
      <c r="A117" s="13"/>
      <c r="B117" s="224"/>
      <c r="C117" s="225"/>
      <c r="D117" s="219" t="s">
        <v>131</v>
      </c>
      <c r="E117" s="226" t="s">
        <v>21</v>
      </c>
      <c r="F117" s="227" t="s">
        <v>139</v>
      </c>
      <c r="G117" s="225"/>
      <c r="H117" s="228">
        <v>14.4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131</v>
      </c>
      <c r="AU117" s="234" t="s">
        <v>82</v>
      </c>
      <c r="AV117" s="13" t="s">
        <v>82</v>
      </c>
      <c r="AW117" s="13" t="s">
        <v>34</v>
      </c>
      <c r="AX117" s="13" t="s">
        <v>73</v>
      </c>
      <c r="AY117" s="234" t="s">
        <v>120</v>
      </c>
    </row>
    <row r="118" spans="1:51" s="15" customFormat="1" ht="12">
      <c r="A118" s="15"/>
      <c r="B118" s="246"/>
      <c r="C118" s="247"/>
      <c r="D118" s="219" t="s">
        <v>131</v>
      </c>
      <c r="E118" s="248" t="s">
        <v>21</v>
      </c>
      <c r="F118" s="249" t="s">
        <v>140</v>
      </c>
      <c r="G118" s="247"/>
      <c r="H118" s="250">
        <v>14.4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131</v>
      </c>
      <c r="AU118" s="256" t="s">
        <v>82</v>
      </c>
      <c r="AV118" s="15" t="s">
        <v>141</v>
      </c>
      <c r="AW118" s="15" t="s">
        <v>34</v>
      </c>
      <c r="AX118" s="15" t="s">
        <v>73</v>
      </c>
      <c r="AY118" s="256" t="s">
        <v>120</v>
      </c>
    </row>
    <row r="119" spans="1:51" s="13" customFormat="1" ht="12">
      <c r="A119" s="13"/>
      <c r="B119" s="224"/>
      <c r="C119" s="225"/>
      <c r="D119" s="219" t="s">
        <v>131</v>
      </c>
      <c r="E119" s="226" t="s">
        <v>21</v>
      </c>
      <c r="F119" s="227" t="s">
        <v>142</v>
      </c>
      <c r="G119" s="225"/>
      <c r="H119" s="228">
        <v>15.6</v>
      </c>
      <c r="I119" s="229"/>
      <c r="J119" s="225"/>
      <c r="K119" s="225"/>
      <c r="L119" s="230"/>
      <c r="M119" s="231"/>
      <c r="N119" s="232"/>
      <c r="O119" s="232"/>
      <c r="P119" s="232"/>
      <c r="Q119" s="232"/>
      <c r="R119" s="232"/>
      <c r="S119" s="232"/>
      <c r="T119" s="23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4" t="s">
        <v>131</v>
      </c>
      <c r="AU119" s="234" t="s">
        <v>82</v>
      </c>
      <c r="AV119" s="13" t="s">
        <v>82</v>
      </c>
      <c r="AW119" s="13" t="s">
        <v>34</v>
      </c>
      <c r="AX119" s="13" t="s">
        <v>73</v>
      </c>
      <c r="AY119" s="234" t="s">
        <v>120</v>
      </c>
    </row>
    <row r="120" spans="1:51" s="15" customFormat="1" ht="12">
      <c r="A120" s="15"/>
      <c r="B120" s="246"/>
      <c r="C120" s="247"/>
      <c r="D120" s="219" t="s">
        <v>131</v>
      </c>
      <c r="E120" s="248" t="s">
        <v>21</v>
      </c>
      <c r="F120" s="249" t="s">
        <v>143</v>
      </c>
      <c r="G120" s="247"/>
      <c r="H120" s="250">
        <v>15.6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131</v>
      </c>
      <c r="AU120" s="256" t="s">
        <v>82</v>
      </c>
      <c r="AV120" s="15" t="s">
        <v>141</v>
      </c>
      <c r="AW120" s="15" t="s">
        <v>34</v>
      </c>
      <c r="AX120" s="15" t="s">
        <v>73</v>
      </c>
      <c r="AY120" s="256" t="s">
        <v>120</v>
      </c>
    </row>
    <row r="121" spans="1:51" s="13" customFormat="1" ht="12">
      <c r="A121" s="13"/>
      <c r="B121" s="224"/>
      <c r="C121" s="225"/>
      <c r="D121" s="219" t="s">
        <v>131</v>
      </c>
      <c r="E121" s="226" t="s">
        <v>21</v>
      </c>
      <c r="F121" s="227" t="s">
        <v>144</v>
      </c>
      <c r="G121" s="225"/>
      <c r="H121" s="228">
        <v>25</v>
      </c>
      <c r="I121" s="229"/>
      <c r="J121" s="225"/>
      <c r="K121" s="225"/>
      <c r="L121" s="230"/>
      <c r="M121" s="231"/>
      <c r="N121" s="232"/>
      <c r="O121" s="232"/>
      <c r="P121" s="232"/>
      <c r="Q121" s="232"/>
      <c r="R121" s="232"/>
      <c r="S121" s="232"/>
      <c r="T121" s="23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4" t="s">
        <v>131</v>
      </c>
      <c r="AU121" s="234" t="s">
        <v>82</v>
      </c>
      <c r="AV121" s="13" t="s">
        <v>82</v>
      </c>
      <c r="AW121" s="13" t="s">
        <v>34</v>
      </c>
      <c r="AX121" s="13" t="s">
        <v>73</v>
      </c>
      <c r="AY121" s="234" t="s">
        <v>120</v>
      </c>
    </row>
    <row r="122" spans="1:51" s="15" customFormat="1" ht="12">
      <c r="A122" s="15"/>
      <c r="B122" s="246"/>
      <c r="C122" s="247"/>
      <c r="D122" s="219" t="s">
        <v>131</v>
      </c>
      <c r="E122" s="248" t="s">
        <v>21</v>
      </c>
      <c r="F122" s="249" t="s">
        <v>145</v>
      </c>
      <c r="G122" s="247"/>
      <c r="H122" s="250">
        <v>25</v>
      </c>
      <c r="I122" s="251"/>
      <c r="J122" s="247"/>
      <c r="K122" s="247"/>
      <c r="L122" s="252"/>
      <c r="M122" s="253"/>
      <c r="N122" s="254"/>
      <c r="O122" s="254"/>
      <c r="P122" s="254"/>
      <c r="Q122" s="254"/>
      <c r="R122" s="254"/>
      <c r="S122" s="254"/>
      <c r="T122" s="25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6" t="s">
        <v>131</v>
      </c>
      <c r="AU122" s="256" t="s">
        <v>82</v>
      </c>
      <c r="AV122" s="15" t="s">
        <v>141</v>
      </c>
      <c r="AW122" s="15" t="s">
        <v>34</v>
      </c>
      <c r="AX122" s="15" t="s">
        <v>73</v>
      </c>
      <c r="AY122" s="256" t="s">
        <v>120</v>
      </c>
    </row>
    <row r="123" spans="1:51" s="13" customFormat="1" ht="12">
      <c r="A123" s="13"/>
      <c r="B123" s="224"/>
      <c r="C123" s="225"/>
      <c r="D123" s="219" t="s">
        <v>131</v>
      </c>
      <c r="E123" s="226" t="s">
        <v>21</v>
      </c>
      <c r="F123" s="227" t="s">
        <v>146</v>
      </c>
      <c r="G123" s="225"/>
      <c r="H123" s="228">
        <v>20.4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131</v>
      </c>
      <c r="AU123" s="234" t="s">
        <v>82</v>
      </c>
      <c r="AV123" s="13" t="s">
        <v>82</v>
      </c>
      <c r="AW123" s="13" t="s">
        <v>34</v>
      </c>
      <c r="AX123" s="13" t="s">
        <v>73</v>
      </c>
      <c r="AY123" s="234" t="s">
        <v>120</v>
      </c>
    </row>
    <row r="124" spans="1:51" s="15" customFormat="1" ht="12">
      <c r="A124" s="15"/>
      <c r="B124" s="246"/>
      <c r="C124" s="247"/>
      <c r="D124" s="219" t="s">
        <v>131</v>
      </c>
      <c r="E124" s="248" t="s">
        <v>21</v>
      </c>
      <c r="F124" s="249" t="s">
        <v>147</v>
      </c>
      <c r="G124" s="247"/>
      <c r="H124" s="250">
        <v>20.4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6" t="s">
        <v>131</v>
      </c>
      <c r="AU124" s="256" t="s">
        <v>82</v>
      </c>
      <c r="AV124" s="15" t="s">
        <v>141</v>
      </c>
      <c r="AW124" s="15" t="s">
        <v>34</v>
      </c>
      <c r="AX124" s="15" t="s">
        <v>73</v>
      </c>
      <c r="AY124" s="256" t="s">
        <v>120</v>
      </c>
    </row>
    <row r="125" spans="1:51" s="13" customFormat="1" ht="12">
      <c r="A125" s="13"/>
      <c r="B125" s="224"/>
      <c r="C125" s="225"/>
      <c r="D125" s="219" t="s">
        <v>131</v>
      </c>
      <c r="E125" s="226" t="s">
        <v>21</v>
      </c>
      <c r="F125" s="227" t="s">
        <v>148</v>
      </c>
      <c r="G125" s="225"/>
      <c r="H125" s="228">
        <v>13.8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131</v>
      </c>
      <c r="AU125" s="234" t="s">
        <v>82</v>
      </c>
      <c r="AV125" s="13" t="s">
        <v>82</v>
      </c>
      <c r="AW125" s="13" t="s">
        <v>34</v>
      </c>
      <c r="AX125" s="13" t="s">
        <v>73</v>
      </c>
      <c r="AY125" s="234" t="s">
        <v>120</v>
      </c>
    </row>
    <row r="126" spans="1:51" s="15" customFormat="1" ht="12">
      <c r="A126" s="15"/>
      <c r="B126" s="246"/>
      <c r="C126" s="247"/>
      <c r="D126" s="219" t="s">
        <v>131</v>
      </c>
      <c r="E126" s="248" t="s">
        <v>21</v>
      </c>
      <c r="F126" s="249" t="s">
        <v>149</v>
      </c>
      <c r="G126" s="247"/>
      <c r="H126" s="250">
        <v>13.8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131</v>
      </c>
      <c r="AU126" s="256" t="s">
        <v>82</v>
      </c>
      <c r="AV126" s="15" t="s">
        <v>141</v>
      </c>
      <c r="AW126" s="15" t="s">
        <v>34</v>
      </c>
      <c r="AX126" s="15" t="s">
        <v>73</v>
      </c>
      <c r="AY126" s="256" t="s">
        <v>120</v>
      </c>
    </row>
    <row r="127" spans="1:51" s="13" customFormat="1" ht="12">
      <c r="A127" s="13"/>
      <c r="B127" s="224"/>
      <c r="C127" s="225"/>
      <c r="D127" s="219" t="s">
        <v>131</v>
      </c>
      <c r="E127" s="226" t="s">
        <v>21</v>
      </c>
      <c r="F127" s="227" t="s">
        <v>150</v>
      </c>
      <c r="G127" s="225"/>
      <c r="H127" s="228">
        <v>20</v>
      </c>
      <c r="I127" s="229"/>
      <c r="J127" s="225"/>
      <c r="K127" s="225"/>
      <c r="L127" s="230"/>
      <c r="M127" s="231"/>
      <c r="N127" s="232"/>
      <c r="O127" s="232"/>
      <c r="P127" s="232"/>
      <c r="Q127" s="232"/>
      <c r="R127" s="232"/>
      <c r="S127" s="232"/>
      <c r="T127" s="23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4" t="s">
        <v>131</v>
      </c>
      <c r="AU127" s="234" t="s">
        <v>82</v>
      </c>
      <c r="AV127" s="13" t="s">
        <v>82</v>
      </c>
      <c r="AW127" s="13" t="s">
        <v>34</v>
      </c>
      <c r="AX127" s="13" t="s">
        <v>73</v>
      </c>
      <c r="AY127" s="234" t="s">
        <v>120</v>
      </c>
    </row>
    <row r="128" spans="1:51" s="15" customFormat="1" ht="12">
      <c r="A128" s="15"/>
      <c r="B128" s="246"/>
      <c r="C128" s="247"/>
      <c r="D128" s="219" t="s">
        <v>131</v>
      </c>
      <c r="E128" s="248" t="s">
        <v>21</v>
      </c>
      <c r="F128" s="249" t="s">
        <v>151</v>
      </c>
      <c r="G128" s="247"/>
      <c r="H128" s="250">
        <v>20</v>
      </c>
      <c r="I128" s="251"/>
      <c r="J128" s="247"/>
      <c r="K128" s="247"/>
      <c r="L128" s="252"/>
      <c r="M128" s="253"/>
      <c r="N128" s="254"/>
      <c r="O128" s="254"/>
      <c r="P128" s="254"/>
      <c r="Q128" s="254"/>
      <c r="R128" s="254"/>
      <c r="S128" s="254"/>
      <c r="T128" s="25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6" t="s">
        <v>131</v>
      </c>
      <c r="AU128" s="256" t="s">
        <v>82</v>
      </c>
      <c r="AV128" s="15" t="s">
        <v>141</v>
      </c>
      <c r="AW128" s="15" t="s">
        <v>34</v>
      </c>
      <c r="AX128" s="15" t="s">
        <v>73</v>
      </c>
      <c r="AY128" s="256" t="s">
        <v>120</v>
      </c>
    </row>
    <row r="129" spans="1:51" s="13" customFormat="1" ht="12">
      <c r="A129" s="13"/>
      <c r="B129" s="224"/>
      <c r="C129" s="225"/>
      <c r="D129" s="219" t="s">
        <v>131</v>
      </c>
      <c r="E129" s="226" t="s">
        <v>21</v>
      </c>
      <c r="F129" s="227" t="s">
        <v>148</v>
      </c>
      <c r="G129" s="225"/>
      <c r="H129" s="228">
        <v>13.8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131</v>
      </c>
      <c r="AU129" s="234" t="s">
        <v>82</v>
      </c>
      <c r="AV129" s="13" t="s">
        <v>82</v>
      </c>
      <c r="AW129" s="13" t="s">
        <v>34</v>
      </c>
      <c r="AX129" s="13" t="s">
        <v>73</v>
      </c>
      <c r="AY129" s="234" t="s">
        <v>120</v>
      </c>
    </row>
    <row r="130" spans="1:51" s="15" customFormat="1" ht="12">
      <c r="A130" s="15"/>
      <c r="B130" s="246"/>
      <c r="C130" s="247"/>
      <c r="D130" s="219" t="s">
        <v>131</v>
      </c>
      <c r="E130" s="248" t="s">
        <v>21</v>
      </c>
      <c r="F130" s="249" t="s">
        <v>152</v>
      </c>
      <c r="G130" s="247"/>
      <c r="H130" s="250">
        <v>13.8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6" t="s">
        <v>131</v>
      </c>
      <c r="AU130" s="256" t="s">
        <v>82</v>
      </c>
      <c r="AV130" s="15" t="s">
        <v>141</v>
      </c>
      <c r="AW130" s="15" t="s">
        <v>34</v>
      </c>
      <c r="AX130" s="15" t="s">
        <v>73</v>
      </c>
      <c r="AY130" s="256" t="s">
        <v>120</v>
      </c>
    </row>
    <row r="131" spans="1:51" s="14" customFormat="1" ht="12">
      <c r="A131" s="14"/>
      <c r="B131" s="235"/>
      <c r="C131" s="236"/>
      <c r="D131" s="219" t="s">
        <v>131</v>
      </c>
      <c r="E131" s="237" t="s">
        <v>21</v>
      </c>
      <c r="F131" s="238" t="s">
        <v>134</v>
      </c>
      <c r="G131" s="236"/>
      <c r="H131" s="239">
        <v>123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131</v>
      </c>
      <c r="AU131" s="245" t="s">
        <v>82</v>
      </c>
      <c r="AV131" s="14" t="s">
        <v>127</v>
      </c>
      <c r="AW131" s="14" t="s">
        <v>34</v>
      </c>
      <c r="AX131" s="14" t="s">
        <v>78</v>
      </c>
      <c r="AY131" s="245" t="s">
        <v>120</v>
      </c>
    </row>
    <row r="132" spans="1:65" s="2" customFormat="1" ht="14.4" customHeight="1">
      <c r="A132" s="40"/>
      <c r="B132" s="41"/>
      <c r="C132" s="206" t="s">
        <v>127</v>
      </c>
      <c r="D132" s="206" t="s">
        <v>122</v>
      </c>
      <c r="E132" s="207" t="s">
        <v>157</v>
      </c>
      <c r="F132" s="208" t="s">
        <v>158</v>
      </c>
      <c r="G132" s="209" t="s">
        <v>125</v>
      </c>
      <c r="H132" s="210">
        <v>123</v>
      </c>
      <c r="I132" s="211"/>
      <c r="J132" s="212">
        <f>ROUND(I132*H132,2)</f>
        <v>0</v>
      </c>
      <c r="K132" s="208" t="s">
        <v>126</v>
      </c>
      <c r="L132" s="46"/>
      <c r="M132" s="213" t="s">
        <v>21</v>
      </c>
      <c r="N132" s="214" t="s">
        <v>44</v>
      </c>
      <c r="O132" s="86"/>
      <c r="P132" s="215">
        <f>O132*H132</f>
        <v>0</v>
      </c>
      <c r="Q132" s="215">
        <v>5E-05</v>
      </c>
      <c r="R132" s="215">
        <f>Q132*H132</f>
        <v>0.00615</v>
      </c>
      <c r="S132" s="215">
        <v>0.128</v>
      </c>
      <c r="T132" s="216">
        <f>S132*H132</f>
        <v>15.744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127</v>
      </c>
      <c r="AT132" s="217" t="s">
        <v>122</v>
      </c>
      <c r="AU132" s="217" t="s">
        <v>82</v>
      </c>
      <c r="AY132" s="19" t="s">
        <v>120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78</v>
      </c>
      <c r="BK132" s="218">
        <f>ROUND(I132*H132,2)</f>
        <v>0</v>
      </c>
      <c r="BL132" s="19" t="s">
        <v>127</v>
      </c>
      <c r="BM132" s="217" t="s">
        <v>159</v>
      </c>
    </row>
    <row r="133" spans="1:47" s="2" customFormat="1" ht="12">
      <c r="A133" s="40"/>
      <c r="B133" s="41"/>
      <c r="C133" s="42"/>
      <c r="D133" s="219" t="s">
        <v>129</v>
      </c>
      <c r="E133" s="42"/>
      <c r="F133" s="220" t="s">
        <v>160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129</v>
      </c>
      <c r="AU133" s="19" t="s">
        <v>82</v>
      </c>
    </row>
    <row r="134" spans="1:51" s="13" customFormat="1" ht="12">
      <c r="A134" s="13"/>
      <c r="B134" s="224"/>
      <c r="C134" s="225"/>
      <c r="D134" s="219" t="s">
        <v>131</v>
      </c>
      <c r="E134" s="226" t="s">
        <v>21</v>
      </c>
      <c r="F134" s="227" t="s">
        <v>161</v>
      </c>
      <c r="G134" s="225"/>
      <c r="H134" s="228">
        <v>123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131</v>
      </c>
      <c r="AU134" s="234" t="s">
        <v>82</v>
      </c>
      <c r="AV134" s="13" t="s">
        <v>82</v>
      </c>
      <c r="AW134" s="13" t="s">
        <v>34</v>
      </c>
      <c r="AX134" s="13" t="s">
        <v>73</v>
      </c>
      <c r="AY134" s="234" t="s">
        <v>120</v>
      </c>
    </row>
    <row r="135" spans="1:51" s="14" customFormat="1" ht="12">
      <c r="A135" s="14"/>
      <c r="B135" s="235"/>
      <c r="C135" s="236"/>
      <c r="D135" s="219" t="s">
        <v>131</v>
      </c>
      <c r="E135" s="237" t="s">
        <v>21</v>
      </c>
      <c r="F135" s="238" t="s">
        <v>134</v>
      </c>
      <c r="G135" s="236"/>
      <c r="H135" s="239">
        <v>123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131</v>
      </c>
      <c r="AU135" s="245" t="s">
        <v>82</v>
      </c>
      <c r="AV135" s="14" t="s">
        <v>127</v>
      </c>
      <c r="AW135" s="14" t="s">
        <v>34</v>
      </c>
      <c r="AX135" s="14" t="s">
        <v>78</v>
      </c>
      <c r="AY135" s="245" t="s">
        <v>120</v>
      </c>
    </row>
    <row r="136" spans="1:65" s="2" customFormat="1" ht="14.4" customHeight="1">
      <c r="A136" s="40"/>
      <c r="B136" s="41"/>
      <c r="C136" s="206" t="s">
        <v>162</v>
      </c>
      <c r="D136" s="206" t="s">
        <v>122</v>
      </c>
      <c r="E136" s="207" t="s">
        <v>163</v>
      </c>
      <c r="F136" s="208" t="s">
        <v>164</v>
      </c>
      <c r="G136" s="209" t="s">
        <v>125</v>
      </c>
      <c r="H136" s="210">
        <v>16806.5</v>
      </c>
      <c r="I136" s="211"/>
      <c r="J136" s="212">
        <f>ROUND(I136*H136,2)</f>
        <v>0</v>
      </c>
      <c r="K136" s="208" t="s">
        <v>126</v>
      </c>
      <c r="L136" s="46"/>
      <c r="M136" s="213" t="s">
        <v>21</v>
      </c>
      <c r="N136" s="214" t="s">
        <v>44</v>
      </c>
      <c r="O136" s="86"/>
      <c r="P136" s="215">
        <f>O136*H136</f>
        <v>0</v>
      </c>
      <c r="Q136" s="215">
        <v>7E-05</v>
      </c>
      <c r="R136" s="215">
        <f>Q136*H136</f>
        <v>1.1764549999999998</v>
      </c>
      <c r="S136" s="215">
        <v>0.128</v>
      </c>
      <c r="T136" s="216">
        <f>S136*H136</f>
        <v>2151.232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127</v>
      </c>
      <c r="AT136" s="217" t="s">
        <v>122</v>
      </c>
      <c r="AU136" s="217" t="s">
        <v>82</v>
      </c>
      <c r="AY136" s="19" t="s">
        <v>120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78</v>
      </c>
      <c r="BK136" s="218">
        <f>ROUND(I136*H136,2)</f>
        <v>0</v>
      </c>
      <c r="BL136" s="19" t="s">
        <v>127</v>
      </c>
      <c r="BM136" s="217" t="s">
        <v>165</v>
      </c>
    </row>
    <row r="137" spans="1:47" s="2" customFormat="1" ht="12">
      <c r="A137" s="40"/>
      <c r="B137" s="41"/>
      <c r="C137" s="42"/>
      <c r="D137" s="219" t="s">
        <v>129</v>
      </c>
      <c r="E137" s="42"/>
      <c r="F137" s="220" t="s">
        <v>166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129</v>
      </c>
      <c r="AU137" s="19" t="s">
        <v>82</v>
      </c>
    </row>
    <row r="138" spans="1:51" s="13" customFormat="1" ht="12">
      <c r="A138" s="13"/>
      <c r="B138" s="224"/>
      <c r="C138" s="225"/>
      <c r="D138" s="219" t="s">
        <v>131</v>
      </c>
      <c r="E138" s="226" t="s">
        <v>21</v>
      </c>
      <c r="F138" s="227" t="s">
        <v>167</v>
      </c>
      <c r="G138" s="225"/>
      <c r="H138" s="228">
        <v>16806.5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131</v>
      </c>
      <c r="AU138" s="234" t="s">
        <v>82</v>
      </c>
      <c r="AV138" s="13" t="s">
        <v>82</v>
      </c>
      <c r="AW138" s="13" t="s">
        <v>34</v>
      </c>
      <c r="AX138" s="13" t="s">
        <v>78</v>
      </c>
      <c r="AY138" s="234" t="s">
        <v>120</v>
      </c>
    </row>
    <row r="139" spans="1:65" s="2" customFormat="1" ht="14.4" customHeight="1">
      <c r="A139" s="40"/>
      <c r="B139" s="41"/>
      <c r="C139" s="206" t="s">
        <v>168</v>
      </c>
      <c r="D139" s="206" t="s">
        <v>122</v>
      </c>
      <c r="E139" s="207" t="s">
        <v>169</v>
      </c>
      <c r="F139" s="208" t="s">
        <v>170</v>
      </c>
      <c r="G139" s="209" t="s">
        <v>171</v>
      </c>
      <c r="H139" s="210">
        <v>30</v>
      </c>
      <c r="I139" s="211"/>
      <c r="J139" s="212">
        <f>ROUND(I139*H139,2)</f>
        <v>0</v>
      </c>
      <c r="K139" s="208" t="s">
        <v>21</v>
      </c>
      <c r="L139" s="46"/>
      <c r="M139" s="213" t="s">
        <v>21</v>
      </c>
      <c r="N139" s="214" t="s">
        <v>44</v>
      </c>
      <c r="O139" s="86"/>
      <c r="P139" s="215">
        <f>O139*H139</f>
        <v>0</v>
      </c>
      <c r="Q139" s="215">
        <v>0.00789</v>
      </c>
      <c r="R139" s="215">
        <f>Q139*H139</f>
        <v>0.2367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127</v>
      </c>
      <c r="AT139" s="217" t="s">
        <v>122</v>
      </c>
      <c r="AU139" s="217" t="s">
        <v>82</v>
      </c>
      <c r="AY139" s="19" t="s">
        <v>120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78</v>
      </c>
      <c r="BK139" s="218">
        <f>ROUND(I139*H139,2)</f>
        <v>0</v>
      </c>
      <c r="BL139" s="19" t="s">
        <v>127</v>
      </c>
      <c r="BM139" s="217" t="s">
        <v>172</v>
      </c>
    </row>
    <row r="140" spans="1:51" s="13" customFormat="1" ht="12">
      <c r="A140" s="13"/>
      <c r="B140" s="224"/>
      <c r="C140" s="225"/>
      <c r="D140" s="219" t="s">
        <v>131</v>
      </c>
      <c r="E140" s="226" t="s">
        <v>21</v>
      </c>
      <c r="F140" s="227" t="s">
        <v>173</v>
      </c>
      <c r="G140" s="225"/>
      <c r="H140" s="228">
        <v>30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131</v>
      </c>
      <c r="AU140" s="234" t="s">
        <v>82</v>
      </c>
      <c r="AV140" s="13" t="s">
        <v>82</v>
      </c>
      <c r="AW140" s="13" t="s">
        <v>34</v>
      </c>
      <c r="AX140" s="13" t="s">
        <v>78</v>
      </c>
      <c r="AY140" s="234" t="s">
        <v>120</v>
      </c>
    </row>
    <row r="141" spans="1:65" s="2" customFormat="1" ht="14.4" customHeight="1">
      <c r="A141" s="40"/>
      <c r="B141" s="41"/>
      <c r="C141" s="206" t="s">
        <v>174</v>
      </c>
      <c r="D141" s="206" t="s">
        <v>122</v>
      </c>
      <c r="E141" s="207" t="s">
        <v>175</v>
      </c>
      <c r="F141" s="208" t="s">
        <v>176</v>
      </c>
      <c r="G141" s="209" t="s">
        <v>177</v>
      </c>
      <c r="H141" s="210">
        <v>80</v>
      </c>
      <c r="I141" s="211"/>
      <c r="J141" s="212">
        <f>ROUND(I141*H141,2)</f>
        <v>0</v>
      </c>
      <c r="K141" s="208" t="s">
        <v>126</v>
      </c>
      <c r="L141" s="46"/>
      <c r="M141" s="213" t="s">
        <v>21</v>
      </c>
      <c r="N141" s="214" t="s">
        <v>44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127</v>
      </c>
      <c r="AT141" s="217" t="s">
        <v>122</v>
      </c>
      <c r="AU141" s="217" t="s">
        <v>82</v>
      </c>
      <c r="AY141" s="19" t="s">
        <v>120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78</v>
      </c>
      <c r="BK141" s="218">
        <f>ROUND(I141*H141,2)</f>
        <v>0</v>
      </c>
      <c r="BL141" s="19" t="s">
        <v>127</v>
      </c>
      <c r="BM141" s="217" t="s">
        <v>178</v>
      </c>
    </row>
    <row r="142" spans="1:47" s="2" customFormat="1" ht="12">
      <c r="A142" s="40"/>
      <c r="B142" s="41"/>
      <c r="C142" s="42"/>
      <c r="D142" s="219" t="s">
        <v>129</v>
      </c>
      <c r="E142" s="42"/>
      <c r="F142" s="220" t="s">
        <v>179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129</v>
      </c>
      <c r="AU142" s="19" t="s">
        <v>82</v>
      </c>
    </row>
    <row r="143" spans="1:51" s="13" customFormat="1" ht="12">
      <c r="A143" s="13"/>
      <c r="B143" s="224"/>
      <c r="C143" s="225"/>
      <c r="D143" s="219" t="s">
        <v>131</v>
      </c>
      <c r="E143" s="226" t="s">
        <v>21</v>
      </c>
      <c r="F143" s="227" t="s">
        <v>180</v>
      </c>
      <c r="G143" s="225"/>
      <c r="H143" s="228">
        <v>80</v>
      </c>
      <c r="I143" s="229"/>
      <c r="J143" s="225"/>
      <c r="K143" s="225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131</v>
      </c>
      <c r="AU143" s="234" t="s">
        <v>82</v>
      </c>
      <c r="AV143" s="13" t="s">
        <v>82</v>
      </c>
      <c r="AW143" s="13" t="s">
        <v>34</v>
      </c>
      <c r="AX143" s="13" t="s">
        <v>78</v>
      </c>
      <c r="AY143" s="234" t="s">
        <v>120</v>
      </c>
    </row>
    <row r="144" spans="1:65" s="2" customFormat="1" ht="14.4" customHeight="1">
      <c r="A144" s="40"/>
      <c r="B144" s="41"/>
      <c r="C144" s="206" t="s">
        <v>181</v>
      </c>
      <c r="D144" s="206" t="s">
        <v>122</v>
      </c>
      <c r="E144" s="207" t="s">
        <v>182</v>
      </c>
      <c r="F144" s="208" t="s">
        <v>183</v>
      </c>
      <c r="G144" s="209" t="s">
        <v>184</v>
      </c>
      <c r="H144" s="210">
        <v>8</v>
      </c>
      <c r="I144" s="211"/>
      <c r="J144" s="212">
        <f>ROUND(I144*H144,2)</f>
        <v>0</v>
      </c>
      <c r="K144" s="208" t="s">
        <v>126</v>
      </c>
      <c r="L144" s="46"/>
      <c r="M144" s="213" t="s">
        <v>21</v>
      </c>
      <c r="N144" s="214" t="s">
        <v>44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127</v>
      </c>
      <c r="AT144" s="217" t="s">
        <v>122</v>
      </c>
      <c r="AU144" s="217" t="s">
        <v>82</v>
      </c>
      <c r="AY144" s="19" t="s">
        <v>120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78</v>
      </c>
      <c r="BK144" s="218">
        <f>ROUND(I144*H144,2)</f>
        <v>0</v>
      </c>
      <c r="BL144" s="19" t="s">
        <v>127</v>
      </c>
      <c r="BM144" s="217" t="s">
        <v>185</v>
      </c>
    </row>
    <row r="145" spans="1:47" s="2" customFormat="1" ht="12">
      <c r="A145" s="40"/>
      <c r="B145" s="41"/>
      <c r="C145" s="42"/>
      <c r="D145" s="219" t="s">
        <v>129</v>
      </c>
      <c r="E145" s="42"/>
      <c r="F145" s="220" t="s">
        <v>186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129</v>
      </c>
      <c r="AU145" s="19" t="s">
        <v>82</v>
      </c>
    </row>
    <row r="146" spans="1:51" s="13" customFormat="1" ht="12">
      <c r="A146" s="13"/>
      <c r="B146" s="224"/>
      <c r="C146" s="225"/>
      <c r="D146" s="219" t="s">
        <v>131</v>
      </c>
      <c r="E146" s="226" t="s">
        <v>21</v>
      </c>
      <c r="F146" s="227" t="s">
        <v>181</v>
      </c>
      <c r="G146" s="225"/>
      <c r="H146" s="228">
        <v>8</v>
      </c>
      <c r="I146" s="229"/>
      <c r="J146" s="225"/>
      <c r="K146" s="225"/>
      <c r="L146" s="230"/>
      <c r="M146" s="231"/>
      <c r="N146" s="232"/>
      <c r="O146" s="232"/>
      <c r="P146" s="232"/>
      <c r="Q146" s="232"/>
      <c r="R146" s="232"/>
      <c r="S146" s="232"/>
      <c r="T146" s="23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4" t="s">
        <v>131</v>
      </c>
      <c r="AU146" s="234" t="s">
        <v>82</v>
      </c>
      <c r="AV146" s="13" t="s">
        <v>82</v>
      </c>
      <c r="AW146" s="13" t="s">
        <v>34</v>
      </c>
      <c r="AX146" s="13" t="s">
        <v>78</v>
      </c>
      <c r="AY146" s="234" t="s">
        <v>120</v>
      </c>
    </row>
    <row r="147" spans="1:65" s="2" customFormat="1" ht="14.4" customHeight="1">
      <c r="A147" s="40"/>
      <c r="B147" s="41"/>
      <c r="C147" s="206" t="s">
        <v>187</v>
      </c>
      <c r="D147" s="206" t="s">
        <v>122</v>
      </c>
      <c r="E147" s="207" t="s">
        <v>188</v>
      </c>
      <c r="F147" s="208" t="s">
        <v>189</v>
      </c>
      <c r="G147" s="209" t="s">
        <v>190</v>
      </c>
      <c r="H147" s="210">
        <v>165.76</v>
      </c>
      <c r="I147" s="211"/>
      <c r="J147" s="212">
        <f>ROUND(I147*H147,2)</f>
        <v>0</v>
      </c>
      <c r="K147" s="208" t="s">
        <v>126</v>
      </c>
      <c r="L147" s="46"/>
      <c r="M147" s="213" t="s">
        <v>21</v>
      </c>
      <c r="N147" s="214" t="s">
        <v>44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127</v>
      </c>
      <c r="AT147" s="217" t="s">
        <v>122</v>
      </c>
      <c r="AU147" s="217" t="s">
        <v>82</v>
      </c>
      <c r="AY147" s="19" t="s">
        <v>120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78</v>
      </c>
      <c r="BK147" s="218">
        <f>ROUND(I147*H147,2)</f>
        <v>0</v>
      </c>
      <c r="BL147" s="19" t="s">
        <v>127</v>
      </c>
      <c r="BM147" s="217" t="s">
        <v>191</v>
      </c>
    </row>
    <row r="148" spans="1:47" s="2" customFormat="1" ht="12">
      <c r="A148" s="40"/>
      <c r="B148" s="41"/>
      <c r="C148" s="42"/>
      <c r="D148" s="219" t="s">
        <v>129</v>
      </c>
      <c r="E148" s="42"/>
      <c r="F148" s="220" t="s">
        <v>192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129</v>
      </c>
      <c r="AU148" s="19" t="s">
        <v>82</v>
      </c>
    </row>
    <row r="149" spans="1:51" s="13" customFormat="1" ht="12">
      <c r="A149" s="13"/>
      <c r="B149" s="224"/>
      <c r="C149" s="225"/>
      <c r="D149" s="219" t="s">
        <v>131</v>
      </c>
      <c r="E149" s="226" t="s">
        <v>21</v>
      </c>
      <c r="F149" s="227" t="s">
        <v>193</v>
      </c>
      <c r="G149" s="225"/>
      <c r="H149" s="228">
        <v>7.2</v>
      </c>
      <c r="I149" s="229"/>
      <c r="J149" s="225"/>
      <c r="K149" s="225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131</v>
      </c>
      <c r="AU149" s="234" t="s">
        <v>82</v>
      </c>
      <c r="AV149" s="13" t="s">
        <v>82</v>
      </c>
      <c r="AW149" s="13" t="s">
        <v>34</v>
      </c>
      <c r="AX149" s="13" t="s">
        <v>73</v>
      </c>
      <c r="AY149" s="234" t="s">
        <v>120</v>
      </c>
    </row>
    <row r="150" spans="1:51" s="13" customFormat="1" ht="12">
      <c r="A150" s="13"/>
      <c r="B150" s="224"/>
      <c r="C150" s="225"/>
      <c r="D150" s="219" t="s">
        <v>131</v>
      </c>
      <c r="E150" s="226" t="s">
        <v>21</v>
      </c>
      <c r="F150" s="227" t="s">
        <v>194</v>
      </c>
      <c r="G150" s="225"/>
      <c r="H150" s="228">
        <v>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4" t="s">
        <v>131</v>
      </c>
      <c r="AU150" s="234" t="s">
        <v>82</v>
      </c>
      <c r="AV150" s="13" t="s">
        <v>82</v>
      </c>
      <c r="AW150" s="13" t="s">
        <v>34</v>
      </c>
      <c r="AX150" s="13" t="s">
        <v>73</v>
      </c>
      <c r="AY150" s="234" t="s">
        <v>120</v>
      </c>
    </row>
    <row r="151" spans="1:51" s="13" customFormat="1" ht="12">
      <c r="A151" s="13"/>
      <c r="B151" s="224"/>
      <c r="C151" s="225"/>
      <c r="D151" s="219" t="s">
        <v>131</v>
      </c>
      <c r="E151" s="226" t="s">
        <v>21</v>
      </c>
      <c r="F151" s="227" t="s">
        <v>195</v>
      </c>
      <c r="G151" s="225"/>
      <c r="H151" s="228">
        <v>3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131</v>
      </c>
      <c r="AU151" s="234" t="s">
        <v>82</v>
      </c>
      <c r="AV151" s="13" t="s">
        <v>82</v>
      </c>
      <c r="AW151" s="13" t="s">
        <v>34</v>
      </c>
      <c r="AX151" s="13" t="s">
        <v>73</v>
      </c>
      <c r="AY151" s="234" t="s">
        <v>120</v>
      </c>
    </row>
    <row r="152" spans="1:51" s="15" customFormat="1" ht="12">
      <c r="A152" s="15"/>
      <c r="B152" s="246"/>
      <c r="C152" s="247"/>
      <c r="D152" s="219" t="s">
        <v>131</v>
      </c>
      <c r="E152" s="248" t="s">
        <v>21</v>
      </c>
      <c r="F152" s="249" t="s">
        <v>196</v>
      </c>
      <c r="G152" s="247"/>
      <c r="H152" s="250">
        <v>19.2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6" t="s">
        <v>131</v>
      </c>
      <c r="AU152" s="256" t="s">
        <v>82</v>
      </c>
      <c r="AV152" s="15" t="s">
        <v>141</v>
      </c>
      <c r="AW152" s="15" t="s">
        <v>34</v>
      </c>
      <c r="AX152" s="15" t="s">
        <v>73</v>
      </c>
      <c r="AY152" s="256" t="s">
        <v>120</v>
      </c>
    </row>
    <row r="153" spans="1:51" s="13" customFormat="1" ht="12">
      <c r="A153" s="13"/>
      <c r="B153" s="224"/>
      <c r="C153" s="225"/>
      <c r="D153" s="219" t="s">
        <v>131</v>
      </c>
      <c r="E153" s="226" t="s">
        <v>21</v>
      </c>
      <c r="F153" s="227" t="s">
        <v>197</v>
      </c>
      <c r="G153" s="225"/>
      <c r="H153" s="228">
        <v>7.8</v>
      </c>
      <c r="I153" s="229"/>
      <c r="J153" s="225"/>
      <c r="K153" s="225"/>
      <c r="L153" s="230"/>
      <c r="M153" s="231"/>
      <c r="N153" s="232"/>
      <c r="O153" s="232"/>
      <c r="P153" s="232"/>
      <c r="Q153" s="232"/>
      <c r="R153" s="232"/>
      <c r="S153" s="232"/>
      <c r="T153" s="23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4" t="s">
        <v>131</v>
      </c>
      <c r="AU153" s="234" t="s">
        <v>82</v>
      </c>
      <c r="AV153" s="13" t="s">
        <v>82</v>
      </c>
      <c r="AW153" s="13" t="s">
        <v>34</v>
      </c>
      <c r="AX153" s="13" t="s">
        <v>73</v>
      </c>
      <c r="AY153" s="234" t="s">
        <v>120</v>
      </c>
    </row>
    <row r="154" spans="1:51" s="13" customFormat="1" ht="12">
      <c r="A154" s="13"/>
      <c r="B154" s="224"/>
      <c r="C154" s="225"/>
      <c r="D154" s="219" t="s">
        <v>131</v>
      </c>
      <c r="E154" s="226" t="s">
        <v>21</v>
      </c>
      <c r="F154" s="227" t="s">
        <v>198</v>
      </c>
      <c r="G154" s="225"/>
      <c r="H154" s="228">
        <v>3.9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131</v>
      </c>
      <c r="AU154" s="234" t="s">
        <v>82</v>
      </c>
      <c r="AV154" s="13" t="s">
        <v>82</v>
      </c>
      <c r="AW154" s="13" t="s">
        <v>34</v>
      </c>
      <c r="AX154" s="13" t="s">
        <v>73</v>
      </c>
      <c r="AY154" s="234" t="s">
        <v>120</v>
      </c>
    </row>
    <row r="155" spans="1:51" s="13" customFormat="1" ht="12">
      <c r="A155" s="13"/>
      <c r="B155" s="224"/>
      <c r="C155" s="225"/>
      <c r="D155" s="219" t="s">
        <v>131</v>
      </c>
      <c r="E155" s="226" t="s">
        <v>21</v>
      </c>
      <c r="F155" s="227" t="s">
        <v>195</v>
      </c>
      <c r="G155" s="225"/>
      <c r="H155" s="228">
        <v>3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131</v>
      </c>
      <c r="AU155" s="234" t="s">
        <v>82</v>
      </c>
      <c r="AV155" s="13" t="s">
        <v>82</v>
      </c>
      <c r="AW155" s="13" t="s">
        <v>34</v>
      </c>
      <c r="AX155" s="13" t="s">
        <v>73</v>
      </c>
      <c r="AY155" s="234" t="s">
        <v>120</v>
      </c>
    </row>
    <row r="156" spans="1:51" s="15" customFormat="1" ht="12">
      <c r="A156" s="15"/>
      <c r="B156" s="246"/>
      <c r="C156" s="247"/>
      <c r="D156" s="219" t="s">
        <v>131</v>
      </c>
      <c r="E156" s="248" t="s">
        <v>21</v>
      </c>
      <c r="F156" s="249" t="s">
        <v>143</v>
      </c>
      <c r="G156" s="247"/>
      <c r="H156" s="250">
        <v>14.7</v>
      </c>
      <c r="I156" s="251"/>
      <c r="J156" s="247"/>
      <c r="K156" s="247"/>
      <c r="L156" s="252"/>
      <c r="M156" s="253"/>
      <c r="N156" s="254"/>
      <c r="O156" s="254"/>
      <c r="P156" s="254"/>
      <c r="Q156" s="254"/>
      <c r="R156" s="254"/>
      <c r="S156" s="254"/>
      <c r="T156" s="25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6" t="s">
        <v>131</v>
      </c>
      <c r="AU156" s="256" t="s">
        <v>82</v>
      </c>
      <c r="AV156" s="15" t="s">
        <v>141</v>
      </c>
      <c r="AW156" s="15" t="s">
        <v>34</v>
      </c>
      <c r="AX156" s="15" t="s">
        <v>73</v>
      </c>
      <c r="AY156" s="256" t="s">
        <v>120</v>
      </c>
    </row>
    <row r="157" spans="1:51" s="13" customFormat="1" ht="12">
      <c r="A157" s="13"/>
      <c r="B157" s="224"/>
      <c r="C157" s="225"/>
      <c r="D157" s="219" t="s">
        <v>131</v>
      </c>
      <c r="E157" s="226" t="s">
        <v>21</v>
      </c>
      <c r="F157" s="227" t="s">
        <v>199</v>
      </c>
      <c r="G157" s="225"/>
      <c r="H157" s="228">
        <v>12.5</v>
      </c>
      <c r="I157" s="229"/>
      <c r="J157" s="225"/>
      <c r="K157" s="225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131</v>
      </c>
      <c r="AU157" s="234" t="s">
        <v>82</v>
      </c>
      <c r="AV157" s="13" t="s">
        <v>82</v>
      </c>
      <c r="AW157" s="13" t="s">
        <v>34</v>
      </c>
      <c r="AX157" s="13" t="s">
        <v>73</v>
      </c>
      <c r="AY157" s="234" t="s">
        <v>120</v>
      </c>
    </row>
    <row r="158" spans="1:51" s="13" customFormat="1" ht="12">
      <c r="A158" s="13"/>
      <c r="B158" s="224"/>
      <c r="C158" s="225"/>
      <c r="D158" s="219" t="s">
        <v>131</v>
      </c>
      <c r="E158" s="226" t="s">
        <v>21</v>
      </c>
      <c r="F158" s="227" t="s">
        <v>200</v>
      </c>
      <c r="G158" s="225"/>
      <c r="H158" s="228">
        <v>4.7</v>
      </c>
      <c r="I158" s="229"/>
      <c r="J158" s="225"/>
      <c r="K158" s="225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131</v>
      </c>
      <c r="AU158" s="234" t="s">
        <v>82</v>
      </c>
      <c r="AV158" s="13" t="s">
        <v>82</v>
      </c>
      <c r="AW158" s="13" t="s">
        <v>34</v>
      </c>
      <c r="AX158" s="13" t="s">
        <v>73</v>
      </c>
      <c r="AY158" s="234" t="s">
        <v>120</v>
      </c>
    </row>
    <row r="159" spans="1:51" s="13" customFormat="1" ht="12">
      <c r="A159" s="13"/>
      <c r="B159" s="224"/>
      <c r="C159" s="225"/>
      <c r="D159" s="219" t="s">
        <v>131</v>
      </c>
      <c r="E159" s="226" t="s">
        <v>21</v>
      </c>
      <c r="F159" s="227" t="s">
        <v>195</v>
      </c>
      <c r="G159" s="225"/>
      <c r="H159" s="228">
        <v>3</v>
      </c>
      <c r="I159" s="229"/>
      <c r="J159" s="225"/>
      <c r="K159" s="225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131</v>
      </c>
      <c r="AU159" s="234" t="s">
        <v>82</v>
      </c>
      <c r="AV159" s="13" t="s">
        <v>82</v>
      </c>
      <c r="AW159" s="13" t="s">
        <v>34</v>
      </c>
      <c r="AX159" s="13" t="s">
        <v>73</v>
      </c>
      <c r="AY159" s="234" t="s">
        <v>120</v>
      </c>
    </row>
    <row r="160" spans="1:51" s="15" customFormat="1" ht="12">
      <c r="A160" s="15"/>
      <c r="B160" s="246"/>
      <c r="C160" s="247"/>
      <c r="D160" s="219" t="s">
        <v>131</v>
      </c>
      <c r="E160" s="248" t="s">
        <v>21</v>
      </c>
      <c r="F160" s="249" t="s">
        <v>145</v>
      </c>
      <c r="G160" s="247"/>
      <c r="H160" s="250">
        <v>20.2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6" t="s">
        <v>131</v>
      </c>
      <c r="AU160" s="256" t="s">
        <v>82</v>
      </c>
      <c r="AV160" s="15" t="s">
        <v>141</v>
      </c>
      <c r="AW160" s="15" t="s">
        <v>34</v>
      </c>
      <c r="AX160" s="15" t="s">
        <v>73</v>
      </c>
      <c r="AY160" s="256" t="s">
        <v>120</v>
      </c>
    </row>
    <row r="161" spans="1:51" s="13" customFormat="1" ht="12">
      <c r="A161" s="13"/>
      <c r="B161" s="224"/>
      <c r="C161" s="225"/>
      <c r="D161" s="219" t="s">
        <v>131</v>
      </c>
      <c r="E161" s="226" t="s">
        <v>21</v>
      </c>
      <c r="F161" s="227" t="s">
        <v>146</v>
      </c>
      <c r="G161" s="225"/>
      <c r="H161" s="228">
        <v>20.4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131</v>
      </c>
      <c r="AU161" s="234" t="s">
        <v>82</v>
      </c>
      <c r="AV161" s="13" t="s">
        <v>82</v>
      </c>
      <c r="AW161" s="13" t="s">
        <v>34</v>
      </c>
      <c r="AX161" s="13" t="s">
        <v>73</v>
      </c>
      <c r="AY161" s="234" t="s">
        <v>120</v>
      </c>
    </row>
    <row r="162" spans="1:51" s="13" customFormat="1" ht="12">
      <c r="A162" s="13"/>
      <c r="B162" s="224"/>
      <c r="C162" s="225"/>
      <c r="D162" s="219" t="s">
        <v>131</v>
      </c>
      <c r="E162" s="226" t="s">
        <v>21</v>
      </c>
      <c r="F162" s="227" t="s">
        <v>201</v>
      </c>
      <c r="G162" s="225"/>
      <c r="H162" s="228">
        <v>6.3</v>
      </c>
      <c r="I162" s="229"/>
      <c r="J162" s="225"/>
      <c r="K162" s="225"/>
      <c r="L162" s="230"/>
      <c r="M162" s="231"/>
      <c r="N162" s="232"/>
      <c r="O162" s="232"/>
      <c r="P162" s="232"/>
      <c r="Q162" s="232"/>
      <c r="R162" s="232"/>
      <c r="S162" s="232"/>
      <c r="T162" s="23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4" t="s">
        <v>131</v>
      </c>
      <c r="AU162" s="234" t="s">
        <v>82</v>
      </c>
      <c r="AV162" s="13" t="s">
        <v>82</v>
      </c>
      <c r="AW162" s="13" t="s">
        <v>34</v>
      </c>
      <c r="AX162" s="13" t="s">
        <v>73</v>
      </c>
      <c r="AY162" s="234" t="s">
        <v>120</v>
      </c>
    </row>
    <row r="163" spans="1:51" s="13" customFormat="1" ht="12">
      <c r="A163" s="13"/>
      <c r="B163" s="224"/>
      <c r="C163" s="225"/>
      <c r="D163" s="219" t="s">
        <v>131</v>
      </c>
      <c r="E163" s="226" t="s">
        <v>21</v>
      </c>
      <c r="F163" s="227" t="s">
        <v>195</v>
      </c>
      <c r="G163" s="225"/>
      <c r="H163" s="228">
        <v>3</v>
      </c>
      <c r="I163" s="229"/>
      <c r="J163" s="225"/>
      <c r="K163" s="225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131</v>
      </c>
      <c r="AU163" s="234" t="s">
        <v>82</v>
      </c>
      <c r="AV163" s="13" t="s">
        <v>82</v>
      </c>
      <c r="AW163" s="13" t="s">
        <v>34</v>
      </c>
      <c r="AX163" s="13" t="s">
        <v>73</v>
      </c>
      <c r="AY163" s="234" t="s">
        <v>120</v>
      </c>
    </row>
    <row r="164" spans="1:51" s="15" customFormat="1" ht="12">
      <c r="A164" s="15"/>
      <c r="B164" s="246"/>
      <c r="C164" s="247"/>
      <c r="D164" s="219" t="s">
        <v>131</v>
      </c>
      <c r="E164" s="248" t="s">
        <v>21</v>
      </c>
      <c r="F164" s="249" t="s">
        <v>147</v>
      </c>
      <c r="G164" s="247"/>
      <c r="H164" s="250">
        <v>29.7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6" t="s">
        <v>131</v>
      </c>
      <c r="AU164" s="256" t="s">
        <v>82</v>
      </c>
      <c r="AV164" s="15" t="s">
        <v>141</v>
      </c>
      <c r="AW164" s="15" t="s">
        <v>34</v>
      </c>
      <c r="AX164" s="15" t="s">
        <v>73</v>
      </c>
      <c r="AY164" s="256" t="s">
        <v>120</v>
      </c>
    </row>
    <row r="165" spans="1:51" s="13" customFormat="1" ht="12">
      <c r="A165" s="13"/>
      <c r="B165" s="224"/>
      <c r="C165" s="225"/>
      <c r="D165" s="219" t="s">
        <v>131</v>
      </c>
      <c r="E165" s="226" t="s">
        <v>21</v>
      </c>
      <c r="F165" s="227" t="s">
        <v>202</v>
      </c>
      <c r="G165" s="225"/>
      <c r="H165" s="228">
        <v>6.9</v>
      </c>
      <c r="I165" s="229"/>
      <c r="J165" s="225"/>
      <c r="K165" s="225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131</v>
      </c>
      <c r="AU165" s="234" t="s">
        <v>82</v>
      </c>
      <c r="AV165" s="13" t="s">
        <v>82</v>
      </c>
      <c r="AW165" s="13" t="s">
        <v>34</v>
      </c>
      <c r="AX165" s="13" t="s">
        <v>73</v>
      </c>
      <c r="AY165" s="234" t="s">
        <v>120</v>
      </c>
    </row>
    <row r="166" spans="1:51" s="13" customFormat="1" ht="12">
      <c r="A166" s="13"/>
      <c r="B166" s="224"/>
      <c r="C166" s="225"/>
      <c r="D166" s="219" t="s">
        <v>131</v>
      </c>
      <c r="E166" s="226" t="s">
        <v>21</v>
      </c>
      <c r="F166" s="227" t="s">
        <v>203</v>
      </c>
      <c r="G166" s="225"/>
      <c r="H166" s="228">
        <v>6.56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131</v>
      </c>
      <c r="AU166" s="234" t="s">
        <v>82</v>
      </c>
      <c r="AV166" s="13" t="s">
        <v>82</v>
      </c>
      <c r="AW166" s="13" t="s">
        <v>34</v>
      </c>
      <c r="AX166" s="13" t="s">
        <v>73</v>
      </c>
      <c r="AY166" s="234" t="s">
        <v>120</v>
      </c>
    </row>
    <row r="167" spans="1:51" s="13" customFormat="1" ht="12">
      <c r="A167" s="13"/>
      <c r="B167" s="224"/>
      <c r="C167" s="225"/>
      <c r="D167" s="219" t="s">
        <v>131</v>
      </c>
      <c r="E167" s="226" t="s">
        <v>21</v>
      </c>
      <c r="F167" s="227" t="s">
        <v>204</v>
      </c>
      <c r="G167" s="225"/>
      <c r="H167" s="228">
        <v>2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131</v>
      </c>
      <c r="AU167" s="234" t="s">
        <v>82</v>
      </c>
      <c r="AV167" s="13" t="s">
        <v>82</v>
      </c>
      <c r="AW167" s="13" t="s">
        <v>34</v>
      </c>
      <c r="AX167" s="13" t="s">
        <v>73</v>
      </c>
      <c r="AY167" s="234" t="s">
        <v>120</v>
      </c>
    </row>
    <row r="168" spans="1:51" s="15" customFormat="1" ht="12">
      <c r="A168" s="15"/>
      <c r="B168" s="246"/>
      <c r="C168" s="247"/>
      <c r="D168" s="219" t="s">
        <v>131</v>
      </c>
      <c r="E168" s="248" t="s">
        <v>21</v>
      </c>
      <c r="F168" s="249" t="s">
        <v>149</v>
      </c>
      <c r="G168" s="247"/>
      <c r="H168" s="250">
        <v>15.46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6" t="s">
        <v>131</v>
      </c>
      <c r="AU168" s="256" t="s">
        <v>82</v>
      </c>
      <c r="AV168" s="15" t="s">
        <v>141</v>
      </c>
      <c r="AW168" s="15" t="s">
        <v>34</v>
      </c>
      <c r="AX168" s="15" t="s">
        <v>73</v>
      </c>
      <c r="AY168" s="256" t="s">
        <v>120</v>
      </c>
    </row>
    <row r="169" spans="1:51" s="13" customFormat="1" ht="12">
      <c r="A169" s="13"/>
      <c r="B169" s="224"/>
      <c r="C169" s="225"/>
      <c r="D169" s="219" t="s">
        <v>131</v>
      </c>
      <c r="E169" s="226" t="s">
        <v>21</v>
      </c>
      <c r="F169" s="227" t="s">
        <v>205</v>
      </c>
      <c r="G169" s="225"/>
      <c r="H169" s="228">
        <v>10</v>
      </c>
      <c r="I169" s="229"/>
      <c r="J169" s="225"/>
      <c r="K169" s="225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131</v>
      </c>
      <c r="AU169" s="234" t="s">
        <v>82</v>
      </c>
      <c r="AV169" s="13" t="s">
        <v>82</v>
      </c>
      <c r="AW169" s="13" t="s">
        <v>34</v>
      </c>
      <c r="AX169" s="13" t="s">
        <v>73</v>
      </c>
      <c r="AY169" s="234" t="s">
        <v>120</v>
      </c>
    </row>
    <row r="170" spans="1:51" s="13" customFormat="1" ht="12">
      <c r="A170" s="13"/>
      <c r="B170" s="224"/>
      <c r="C170" s="225"/>
      <c r="D170" s="219" t="s">
        <v>131</v>
      </c>
      <c r="E170" s="226" t="s">
        <v>21</v>
      </c>
      <c r="F170" s="227" t="s">
        <v>206</v>
      </c>
      <c r="G170" s="225"/>
      <c r="H170" s="228">
        <v>24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131</v>
      </c>
      <c r="AU170" s="234" t="s">
        <v>82</v>
      </c>
      <c r="AV170" s="13" t="s">
        <v>82</v>
      </c>
      <c r="AW170" s="13" t="s">
        <v>34</v>
      </c>
      <c r="AX170" s="13" t="s">
        <v>73</v>
      </c>
      <c r="AY170" s="234" t="s">
        <v>120</v>
      </c>
    </row>
    <row r="171" spans="1:51" s="13" customFormat="1" ht="12">
      <c r="A171" s="13"/>
      <c r="B171" s="224"/>
      <c r="C171" s="225"/>
      <c r="D171" s="219" t="s">
        <v>131</v>
      </c>
      <c r="E171" s="226" t="s">
        <v>21</v>
      </c>
      <c r="F171" s="227" t="s">
        <v>195</v>
      </c>
      <c r="G171" s="225"/>
      <c r="H171" s="228">
        <v>3</v>
      </c>
      <c r="I171" s="229"/>
      <c r="J171" s="225"/>
      <c r="K171" s="225"/>
      <c r="L171" s="230"/>
      <c r="M171" s="231"/>
      <c r="N171" s="232"/>
      <c r="O171" s="232"/>
      <c r="P171" s="232"/>
      <c r="Q171" s="232"/>
      <c r="R171" s="232"/>
      <c r="S171" s="232"/>
      <c r="T171" s="23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4" t="s">
        <v>131</v>
      </c>
      <c r="AU171" s="234" t="s">
        <v>82</v>
      </c>
      <c r="AV171" s="13" t="s">
        <v>82</v>
      </c>
      <c r="AW171" s="13" t="s">
        <v>34</v>
      </c>
      <c r="AX171" s="13" t="s">
        <v>73</v>
      </c>
      <c r="AY171" s="234" t="s">
        <v>120</v>
      </c>
    </row>
    <row r="172" spans="1:51" s="15" customFormat="1" ht="12">
      <c r="A172" s="15"/>
      <c r="B172" s="246"/>
      <c r="C172" s="247"/>
      <c r="D172" s="219" t="s">
        <v>131</v>
      </c>
      <c r="E172" s="248" t="s">
        <v>21</v>
      </c>
      <c r="F172" s="249" t="s">
        <v>151</v>
      </c>
      <c r="G172" s="247"/>
      <c r="H172" s="250">
        <v>37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6" t="s">
        <v>131</v>
      </c>
      <c r="AU172" s="256" t="s">
        <v>82</v>
      </c>
      <c r="AV172" s="15" t="s">
        <v>141</v>
      </c>
      <c r="AW172" s="15" t="s">
        <v>34</v>
      </c>
      <c r="AX172" s="15" t="s">
        <v>73</v>
      </c>
      <c r="AY172" s="256" t="s">
        <v>120</v>
      </c>
    </row>
    <row r="173" spans="1:51" s="13" customFormat="1" ht="12">
      <c r="A173" s="13"/>
      <c r="B173" s="224"/>
      <c r="C173" s="225"/>
      <c r="D173" s="219" t="s">
        <v>131</v>
      </c>
      <c r="E173" s="226" t="s">
        <v>21</v>
      </c>
      <c r="F173" s="227" t="s">
        <v>202</v>
      </c>
      <c r="G173" s="225"/>
      <c r="H173" s="228">
        <v>6.9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131</v>
      </c>
      <c r="AU173" s="234" t="s">
        <v>82</v>
      </c>
      <c r="AV173" s="13" t="s">
        <v>82</v>
      </c>
      <c r="AW173" s="13" t="s">
        <v>34</v>
      </c>
      <c r="AX173" s="13" t="s">
        <v>73</v>
      </c>
      <c r="AY173" s="234" t="s">
        <v>120</v>
      </c>
    </row>
    <row r="174" spans="1:51" s="13" customFormat="1" ht="12">
      <c r="A174" s="13"/>
      <c r="B174" s="224"/>
      <c r="C174" s="225"/>
      <c r="D174" s="219" t="s">
        <v>131</v>
      </c>
      <c r="E174" s="226" t="s">
        <v>21</v>
      </c>
      <c r="F174" s="227" t="s">
        <v>207</v>
      </c>
      <c r="G174" s="225"/>
      <c r="H174" s="228">
        <v>3.4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131</v>
      </c>
      <c r="AU174" s="234" t="s">
        <v>82</v>
      </c>
      <c r="AV174" s="13" t="s">
        <v>82</v>
      </c>
      <c r="AW174" s="13" t="s">
        <v>34</v>
      </c>
      <c r="AX174" s="13" t="s">
        <v>73</v>
      </c>
      <c r="AY174" s="234" t="s">
        <v>120</v>
      </c>
    </row>
    <row r="175" spans="1:51" s="13" customFormat="1" ht="12">
      <c r="A175" s="13"/>
      <c r="B175" s="224"/>
      <c r="C175" s="225"/>
      <c r="D175" s="219" t="s">
        <v>131</v>
      </c>
      <c r="E175" s="226" t="s">
        <v>21</v>
      </c>
      <c r="F175" s="227" t="s">
        <v>208</v>
      </c>
      <c r="G175" s="225"/>
      <c r="H175" s="228">
        <v>14.8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131</v>
      </c>
      <c r="AU175" s="234" t="s">
        <v>82</v>
      </c>
      <c r="AV175" s="13" t="s">
        <v>82</v>
      </c>
      <c r="AW175" s="13" t="s">
        <v>34</v>
      </c>
      <c r="AX175" s="13" t="s">
        <v>73</v>
      </c>
      <c r="AY175" s="234" t="s">
        <v>120</v>
      </c>
    </row>
    <row r="176" spans="1:51" s="15" customFormat="1" ht="12">
      <c r="A176" s="15"/>
      <c r="B176" s="246"/>
      <c r="C176" s="247"/>
      <c r="D176" s="219" t="s">
        <v>131</v>
      </c>
      <c r="E176" s="248" t="s">
        <v>21</v>
      </c>
      <c r="F176" s="249" t="s">
        <v>152</v>
      </c>
      <c r="G176" s="247"/>
      <c r="H176" s="250">
        <v>25.1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6" t="s">
        <v>131</v>
      </c>
      <c r="AU176" s="256" t="s">
        <v>82</v>
      </c>
      <c r="AV176" s="15" t="s">
        <v>141</v>
      </c>
      <c r="AW176" s="15" t="s">
        <v>34</v>
      </c>
      <c r="AX176" s="15" t="s">
        <v>73</v>
      </c>
      <c r="AY176" s="256" t="s">
        <v>120</v>
      </c>
    </row>
    <row r="177" spans="1:51" s="13" customFormat="1" ht="12">
      <c r="A177" s="13"/>
      <c r="B177" s="224"/>
      <c r="C177" s="225"/>
      <c r="D177" s="219" t="s">
        <v>131</v>
      </c>
      <c r="E177" s="226" t="s">
        <v>21</v>
      </c>
      <c r="F177" s="227" t="s">
        <v>209</v>
      </c>
      <c r="G177" s="225"/>
      <c r="H177" s="228">
        <v>4.4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131</v>
      </c>
      <c r="AU177" s="234" t="s">
        <v>82</v>
      </c>
      <c r="AV177" s="13" t="s">
        <v>82</v>
      </c>
      <c r="AW177" s="13" t="s">
        <v>34</v>
      </c>
      <c r="AX177" s="13" t="s">
        <v>73</v>
      </c>
      <c r="AY177" s="234" t="s">
        <v>120</v>
      </c>
    </row>
    <row r="178" spans="1:51" s="14" customFormat="1" ht="12">
      <c r="A178" s="14"/>
      <c r="B178" s="235"/>
      <c r="C178" s="236"/>
      <c r="D178" s="219" t="s">
        <v>131</v>
      </c>
      <c r="E178" s="237" t="s">
        <v>21</v>
      </c>
      <c r="F178" s="238" t="s">
        <v>134</v>
      </c>
      <c r="G178" s="236"/>
      <c r="H178" s="239">
        <v>165.76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131</v>
      </c>
      <c r="AU178" s="245" t="s">
        <v>82</v>
      </c>
      <c r="AV178" s="14" t="s">
        <v>127</v>
      </c>
      <c r="AW178" s="14" t="s">
        <v>34</v>
      </c>
      <c r="AX178" s="14" t="s">
        <v>78</v>
      </c>
      <c r="AY178" s="245" t="s">
        <v>120</v>
      </c>
    </row>
    <row r="179" spans="1:65" s="2" customFormat="1" ht="14.4" customHeight="1">
      <c r="A179" s="40"/>
      <c r="B179" s="41"/>
      <c r="C179" s="206" t="s">
        <v>210</v>
      </c>
      <c r="D179" s="206" t="s">
        <v>122</v>
      </c>
      <c r="E179" s="207" t="s">
        <v>211</v>
      </c>
      <c r="F179" s="208" t="s">
        <v>212</v>
      </c>
      <c r="G179" s="209" t="s">
        <v>190</v>
      </c>
      <c r="H179" s="210">
        <v>215.93</v>
      </c>
      <c r="I179" s="211"/>
      <c r="J179" s="212">
        <f>ROUND(I179*H179,2)</f>
        <v>0</v>
      </c>
      <c r="K179" s="208" t="s">
        <v>126</v>
      </c>
      <c r="L179" s="46"/>
      <c r="M179" s="213" t="s">
        <v>21</v>
      </c>
      <c r="N179" s="214" t="s">
        <v>44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127</v>
      </c>
      <c r="AT179" s="217" t="s">
        <v>122</v>
      </c>
      <c r="AU179" s="217" t="s">
        <v>82</v>
      </c>
      <c r="AY179" s="19" t="s">
        <v>120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78</v>
      </c>
      <c r="BK179" s="218">
        <f>ROUND(I179*H179,2)</f>
        <v>0</v>
      </c>
      <c r="BL179" s="19" t="s">
        <v>127</v>
      </c>
      <c r="BM179" s="217" t="s">
        <v>213</v>
      </c>
    </row>
    <row r="180" spans="1:47" s="2" customFormat="1" ht="12">
      <c r="A180" s="40"/>
      <c r="B180" s="41"/>
      <c r="C180" s="42"/>
      <c r="D180" s="219" t="s">
        <v>129</v>
      </c>
      <c r="E180" s="42"/>
      <c r="F180" s="220" t="s">
        <v>214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129</v>
      </c>
      <c r="AU180" s="19" t="s">
        <v>82</v>
      </c>
    </row>
    <row r="181" spans="1:51" s="13" customFormat="1" ht="12">
      <c r="A181" s="13"/>
      <c r="B181" s="224"/>
      <c r="C181" s="225"/>
      <c r="D181" s="219" t="s">
        <v>131</v>
      </c>
      <c r="E181" s="226" t="s">
        <v>21</v>
      </c>
      <c r="F181" s="227" t="s">
        <v>215</v>
      </c>
      <c r="G181" s="225"/>
      <c r="H181" s="228">
        <v>0.84</v>
      </c>
      <c r="I181" s="229"/>
      <c r="J181" s="225"/>
      <c r="K181" s="225"/>
      <c r="L181" s="230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4" t="s">
        <v>131</v>
      </c>
      <c r="AU181" s="234" t="s">
        <v>82</v>
      </c>
      <c r="AV181" s="13" t="s">
        <v>82</v>
      </c>
      <c r="AW181" s="13" t="s">
        <v>34</v>
      </c>
      <c r="AX181" s="13" t="s">
        <v>73</v>
      </c>
      <c r="AY181" s="234" t="s">
        <v>120</v>
      </c>
    </row>
    <row r="182" spans="1:51" s="15" customFormat="1" ht="12">
      <c r="A182" s="15"/>
      <c r="B182" s="246"/>
      <c r="C182" s="247"/>
      <c r="D182" s="219" t="s">
        <v>131</v>
      </c>
      <c r="E182" s="248" t="s">
        <v>21</v>
      </c>
      <c r="F182" s="249" t="s">
        <v>196</v>
      </c>
      <c r="G182" s="247"/>
      <c r="H182" s="250">
        <v>0.84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6" t="s">
        <v>131</v>
      </c>
      <c r="AU182" s="256" t="s">
        <v>82</v>
      </c>
      <c r="AV182" s="15" t="s">
        <v>141</v>
      </c>
      <c r="AW182" s="15" t="s">
        <v>34</v>
      </c>
      <c r="AX182" s="15" t="s">
        <v>73</v>
      </c>
      <c r="AY182" s="256" t="s">
        <v>120</v>
      </c>
    </row>
    <row r="183" spans="1:51" s="13" customFormat="1" ht="12">
      <c r="A183" s="13"/>
      <c r="B183" s="224"/>
      <c r="C183" s="225"/>
      <c r="D183" s="219" t="s">
        <v>131</v>
      </c>
      <c r="E183" s="226" t="s">
        <v>21</v>
      </c>
      <c r="F183" s="227" t="s">
        <v>216</v>
      </c>
      <c r="G183" s="225"/>
      <c r="H183" s="228">
        <v>1.26</v>
      </c>
      <c r="I183" s="229"/>
      <c r="J183" s="225"/>
      <c r="K183" s="225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131</v>
      </c>
      <c r="AU183" s="234" t="s">
        <v>82</v>
      </c>
      <c r="AV183" s="13" t="s">
        <v>82</v>
      </c>
      <c r="AW183" s="13" t="s">
        <v>34</v>
      </c>
      <c r="AX183" s="13" t="s">
        <v>73</v>
      </c>
      <c r="AY183" s="234" t="s">
        <v>120</v>
      </c>
    </row>
    <row r="184" spans="1:51" s="15" customFormat="1" ht="12">
      <c r="A184" s="15"/>
      <c r="B184" s="246"/>
      <c r="C184" s="247"/>
      <c r="D184" s="219" t="s">
        <v>131</v>
      </c>
      <c r="E184" s="248" t="s">
        <v>21</v>
      </c>
      <c r="F184" s="249" t="s">
        <v>143</v>
      </c>
      <c r="G184" s="247"/>
      <c r="H184" s="250">
        <v>1.26</v>
      </c>
      <c r="I184" s="251"/>
      <c r="J184" s="247"/>
      <c r="K184" s="247"/>
      <c r="L184" s="252"/>
      <c r="M184" s="253"/>
      <c r="N184" s="254"/>
      <c r="O184" s="254"/>
      <c r="P184" s="254"/>
      <c r="Q184" s="254"/>
      <c r="R184" s="254"/>
      <c r="S184" s="254"/>
      <c r="T184" s="25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6" t="s">
        <v>131</v>
      </c>
      <c r="AU184" s="256" t="s">
        <v>82</v>
      </c>
      <c r="AV184" s="15" t="s">
        <v>141</v>
      </c>
      <c r="AW184" s="15" t="s">
        <v>34</v>
      </c>
      <c r="AX184" s="15" t="s">
        <v>73</v>
      </c>
      <c r="AY184" s="256" t="s">
        <v>120</v>
      </c>
    </row>
    <row r="185" spans="1:51" s="13" customFormat="1" ht="12">
      <c r="A185" s="13"/>
      <c r="B185" s="224"/>
      <c r="C185" s="225"/>
      <c r="D185" s="219" t="s">
        <v>131</v>
      </c>
      <c r="E185" s="226" t="s">
        <v>21</v>
      </c>
      <c r="F185" s="227" t="s">
        <v>217</v>
      </c>
      <c r="G185" s="225"/>
      <c r="H185" s="228">
        <v>1.2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131</v>
      </c>
      <c r="AU185" s="234" t="s">
        <v>82</v>
      </c>
      <c r="AV185" s="13" t="s">
        <v>82</v>
      </c>
      <c r="AW185" s="13" t="s">
        <v>34</v>
      </c>
      <c r="AX185" s="13" t="s">
        <v>73</v>
      </c>
      <c r="AY185" s="234" t="s">
        <v>120</v>
      </c>
    </row>
    <row r="186" spans="1:51" s="13" customFormat="1" ht="12">
      <c r="A186" s="13"/>
      <c r="B186" s="224"/>
      <c r="C186" s="225"/>
      <c r="D186" s="219" t="s">
        <v>131</v>
      </c>
      <c r="E186" s="226" t="s">
        <v>21</v>
      </c>
      <c r="F186" s="227" t="s">
        <v>218</v>
      </c>
      <c r="G186" s="225"/>
      <c r="H186" s="228">
        <v>1.275</v>
      </c>
      <c r="I186" s="229"/>
      <c r="J186" s="225"/>
      <c r="K186" s="225"/>
      <c r="L186" s="230"/>
      <c r="M186" s="231"/>
      <c r="N186" s="232"/>
      <c r="O186" s="232"/>
      <c r="P186" s="232"/>
      <c r="Q186" s="232"/>
      <c r="R186" s="232"/>
      <c r="S186" s="232"/>
      <c r="T186" s="23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4" t="s">
        <v>131</v>
      </c>
      <c r="AU186" s="234" t="s">
        <v>82</v>
      </c>
      <c r="AV186" s="13" t="s">
        <v>82</v>
      </c>
      <c r="AW186" s="13" t="s">
        <v>34</v>
      </c>
      <c r="AX186" s="13" t="s">
        <v>73</v>
      </c>
      <c r="AY186" s="234" t="s">
        <v>120</v>
      </c>
    </row>
    <row r="187" spans="1:51" s="15" customFormat="1" ht="12">
      <c r="A187" s="15"/>
      <c r="B187" s="246"/>
      <c r="C187" s="247"/>
      <c r="D187" s="219" t="s">
        <v>131</v>
      </c>
      <c r="E187" s="248" t="s">
        <v>21</v>
      </c>
      <c r="F187" s="249" t="s">
        <v>145</v>
      </c>
      <c r="G187" s="247"/>
      <c r="H187" s="250">
        <v>2.475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6" t="s">
        <v>131</v>
      </c>
      <c r="AU187" s="256" t="s">
        <v>82</v>
      </c>
      <c r="AV187" s="15" t="s">
        <v>141</v>
      </c>
      <c r="AW187" s="15" t="s">
        <v>34</v>
      </c>
      <c r="AX187" s="15" t="s">
        <v>73</v>
      </c>
      <c r="AY187" s="256" t="s">
        <v>120</v>
      </c>
    </row>
    <row r="188" spans="1:51" s="13" customFormat="1" ht="12">
      <c r="A188" s="13"/>
      <c r="B188" s="224"/>
      <c r="C188" s="225"/>
      <c r="D188" s="219" t="s">
        <v>131</v>
      </c>
      <c r="E188" s="226" t="s">
        <v>21</v>
      </c>
      <c r="F188" s="227" t="s">
        <v>215</v>
      </c>
      <c r="G188" s="225"/>
      <c r="H188" s="228">
        <v>0.84</v>
      </c>
      <c r="I188" s="229"/>
      <c r="J188" s="225"/>
      <c r="K188" s="225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131</v>
      </c>
      <c r="AU188" s="234" t="s">
        <v>82</v>
      </c>
      <c r="AV188" s="13" t="s">
        <v>82</v>
      </c>
      <c r="AW188" s="13" t="s">
        <v>34</v>
      </c>
      <c r="AX188" s="13" t="s">
        <v>73</v>
      </c>
      <c r="AY188" s="234" t="s">
        <v>120</v>
      </c>
    </row>
    <row r="189" spans="1:51" s="15" customFormat="1" ht="12">
      <c r="A189" s="15"/>
      <c r="B189" s="246"/>
      <c r="C189" s="247"/>
      <c r="D189" s="219" t="s">
        <v>131</v>
      </c>
      <c r="E189" s="248" t="s">
        <v>21</v>
      </c>
      <c r="F189" s="249" t="s">
        <v>147</v>
      </c>
      <c r="G189" s="247"/>
      <c r="H189" s="250">
        <v>0.84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6" t="s">
        <v>131</v>
      </c>
      <c r="AU189" s="256" t="s">
        <v>82</v>
      </c>
      <c r="AV189" s="15" t="s">
        <v>141</v>
      </c>
      <c r="AW189" s="15" t="s">
        <v>34</v>
      </c>
      <c r="AX189" s="15" t="s">
        <v>73</v>
      </c>
      <c r="AY189" s="256" t="s">
        <v>120</v>
      </c>
    </row>
    <row r="190" spans="1:51" s="13" customFormat="1" ht="12">
      <c r="A190" s="13"/>
      <c r="B190" s="224"/>
      <c r="C190" s="225"/>
      <c r="D190" s="219" t="s">
        <v>131</v>
      </c>
      <c r="E190" s="226" t="s">
        <v>21</v>
      </c>
      <c r="F190" s="227" t="s">
        <v>219</v>
      </c>
      <c r="G190" s="225"/>
      <c r="H190" s="228">
        <v>4.17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131</v>
      </c>
      <c r="AU190" s="234" t="s">
        <v>82</v>
      </c>
      <c r="AV190" s="13" t="s">
        <v>82</v>
      </c>
      <c r="AW190" s="13" t="s">
        <v>34</v>
      </c>
      <c r="AX190" s="13" t="s">
        <v>73</v>
      </c>
      <c r="AY190" s="234" t="s">
        <v>120</v>
      </c>
    </row>
    <row r="191" spans="1:51" s="15" customFormat="1" ht="12">
      <c r="A191" s="15"/>
      <c r="B191" s="246"/>
      <c r="C191" s="247"/>
      <c r="D191" s="219" t="s">
        <v>131</v>
      </c>
      <c r="E191" s="248" t="s">
        <v>21</v>
      </c>
      <c r="F191" s="249" t="s">
        <v>149</v>
      </c>
      <c r="G191" s="247"/>
      <c r="H191" s="250">
        <v>4.17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131</v>
      </c>
      <c r="AU191" s="256" t="s">
        <v>82</v>
      </c>
      <c r="AV191" s="15" t="s">
        <v>141</v>
      </c>
      <c r="AW191" s="15" t="s">
        <v>34</v>
      </c>
      <c r="AX191" s="15" t="s">
        <v>73</v>
      </c>
      <c r="AY191" s="256" t="s">
        <v>120</v>
      </c>
    </row>
    <row r="192" spans="1:51" s="13" customFormat="1" ht="12">
      <c r="A192" s="13"/>
      <c r="B192" s="224"/>
      <c r="C192" s="225"/>
      <c r="D192" s="219" t="s">
        <v>131</v>
      </c>
      <c r="E192" s="226" t="s">
        <v>21</v>
      </c>
      <c r="F192" s="227" t="s">
        <v>220</v>
      </c>
      <c r="G192" s="225"/>
      <c r="H192" s="228">
        <v>1.68</v>
      </c>
      <c r="I192" s="229"/>
      <c r="J192" s="225"/>
      <c r="K192" s="225"/>
      <c r="L192" s="230"/>
      <c r="M192" s="231"/>
      <c r="N192" s="232"/>
      <c r="O192" s="232"/>
      <c r="P192" s="232"/>
      <c r="Q192" s="232"/>
      <c r="R192" s="232"/>
      <c r="S192" s="232"/>
      <c r="T192" s="23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4" t="s">
        <v>131</v>
      </c>
      <c r="AU192" s="234" t="s">
        <v>82</v>
      </c>
      <c r="AV192" s="13" t="s">
        <v>82</v>
      </c>
      <c r="AW192" s="13" t="s">
        <v>34</v>
      </c>
      <c r="AX192" s="13" t="s">
        <v>73</v>
      </c>
      <c r="AY192" s="234" t="s">
        <v>120</v>
      </c>
    </row>
    <row r="193" spans="1:51" s="15" customFormat="1" ht="12">
      <c r="A193" s="15"/>
      <c r="B193" s="246"/>
      <c r="C193" s="247"/>
      <c r="D193" s="219" t="s">
        <v>131</v>
      </c>
      <c r="E193" s="248" t="s">
        <v>21</v>
      </c>
      <c r="F193" s="249" t="s">
        <v>151</v>
      </c>
      <c r="G193" s="247"/>
      <c r="H193" s="250">
        <v>1.68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131</v>
      </c>
      <c r="AU193" s="256" t="s">
        <v>82</v>
      </c>
      <c r="AV193" s="15" t="s">
        <v>141</v>
      </c>
      <c r="AW193" s="15" t="s">
        <v>34</v>
      </c>
      <c r="AX193" s="15" t="s">
        <v>73</v>
      </c>
      <c r="AY193" s="256" t="s">
        <v>120</v>
      </c>
    </row>
    <row r="194" spans="1:51" s="13" customFormat="1" ht="12">
      <c r="A194" s="13"/>
      <c r="B194" s="224"/>
      <c r="C194" s="225"/>
      <c r="D194" s="219" t="s">
        <v>131</v>
      </c>
      <c r="E194" s="226" t="s">
        <v>21</v>
      </c>
      <c r="F194" s="227" t="s">
        <v>215</v>
      </c>
      <c r="G194" s="225"/>
      <c r="H194" s="228">
        <v>0.84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131</v>
      </c>
      <c r="AU194" s="234" t="s">
        <v>82</v>
      </c>
      <c r="AV194" s="13" t="s">
        <v>82</v>
      </c>
      <c r="AW194" s="13" t="s">
        <v>34</v>
      </c>
      <c r="AX194" s="13" t="s">
        <v>73</v>
      </c>
      <c r="AY194" s="234" t="s">
        <v>120</v>
      </c>
    </row>
    <row r="195" spans="1:51" s="15" customFormat="1" ht="12">
      <c r="A195" s="15"/>
      <c r="B195" s="246"/>
      <c r="C195" s="247"/>
      <c r="D195" s="219" t="s">
        <v>131</v>
      </c>
      <c r="E195" s="248" t="s">
        <v>21</v>
      </c>
      <c r="F195" s="249" t="s">
        <v>152</v>
      </c>
      <c r="G195" s="247"/>
      <c r="H195" s="250">
        <v>0.84</v>
      </c>
      <c r="I195" s="251"/>
      <c r="J195" s="247"/>
      <c r="K195" s="247"/>
      <c r="L195" s="252"/>
      <c r="M195" s="253"/>
      <c r="N195" s="254"/>
      <c r="O195" s="254"/>
      <c r="P195" s="254"/>
      <c r="Q195" s="254"/>
      <c r="R195" s="254"/>
      <c r="S195" s="254"/>
      <c r="T195" s="25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6" t="s">
        <v>131</v>
      </c>
      <c r="AU195" s="256" t="s">
        <v>82</v>
      </c>
      <c r="AV195" s="15" t="s">
        <v>141</v>
      </c>
      <c r="AW195" s="15" t="s">
        <v>34</v>
      </c>
      <c r="AX195" s="15" t="s">
        <v>73</v>
      </c>
      <c r="AY195" s="256" t="s">
        <v>120</v>
      </c>
    </row>
    <row r="196" spans="1:51" s="13" customFormat="1" ht="12">
      <c r="A196" s="13"/>
      <c r="B196" s="224"/>
      <c r="C196" s="225"/>
      <c r="D196" s="219" t="s">
        <v>131</v>
      </c>
      <c r="E196" s="226" t="s">
        <v>21</v>
      </c>
      <c r="F196" s="227" t="s">
        <v>221</v>
      </c>
      <c r="G196" s="225"/>
      <c r="H196" s="228">
        <v>203.82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131</v>
      </c>
      <c r="AU196" s="234" t="s">
        <v>82</v>
      </c>
      <c r="AV196" s="13" t="s">
        <v>82</v>
      </c>
      <c r="AW196" s="13" t="s">
        <v>34</v>
      </c>
      <c r="AX196" s="13" t="s">
        <v>73</v>
      </c>
      <c r="AY196" s="234" t="s">
        <v>120</v>
      </c>
    </row>
    <row r="197" spans="1:51" s="15" customFormat="1" ht="12">
      <c r="A197" s="15"/>
      <c r="B197" s="246"/>
      <c r="C197" s="247"/>
      <c r="D197" s="219" t="s">
        <v>131</v>
      </c>
      <c r="E197" s="248" t="s">
        <v>21</v>
      </c>
      <c r="F197" s="249" t="s">
        <v>222</v>
      </c>
      <c r="G197" s="247"/>
      <c r="H197" s="250">
        <v>203.82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6" t="s">
        <v>131</v>
      </c>
      <c r="AU197" s="256" t="s">
        <v>82</v>
      </c>
      <c r="AV197" s="15" t="s">
        <v>141</v>
      </c>
      <c r="AW197" s="15" t="s">
        <v>34</v>
      </c>
      <c r="AX197" s="15" t="s">
        <v>73</v>
      </c>
      <c r="AY197" s="256" t="s">
        <v>120</v>
      </c>
    </row>
    <row r="198" spans="1:51" s="14" customFormat="1" ht="12">
      <c r="A198" s="14"/>
      <c r="B198" s="235"/>
      <c r="C198" s="236"/>
      <c r="D198" s="219" t="s">
        <v>131</v>
      </c>
      <c r="E198" s="237" t="s">
        <v>21</v>
      </c>
      <c r="F198" s="238" t="s">
        <v>134</v>
      </c>
      <c r="G198" s="236"/>
      <c r="H198" s="239">
        <v>215.925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5" t="s">
        <v>131</v>
      </c>
      <c r="AU198" s="245" t="s">
        <v>82</v>
      </c>
      <c r="AV198" s="14" t="s">
        <v>127</v>
      </c>
      <c r="AW198" s="14" t="s">
        <v>34</v>
      </c>
      <c r="AX198" s="14" t="s">
        <v>73</v>
      </c>
      <c r="AY198" s="245" t="s">
        <v>120</v>
      </c>
    </row>
    <row r="199" spans="1:51" s="13" customFormat="1" ht="12">
      <c r="A199" s="13"/>
      <c r="B199" s="224"/>
      <c r="C199" s="225"/>
      <c r="D199" s="219" t="s">
        <v>131</v>
      </c>
      <c r="E199" s="226" t="s">
        <v>21</v>
      </c>
      <c r="F199" s="227" t="s">
        <v>223</v>
      </c>
      <c r="G199" s="225"/>
      <c r="H199" s="228">
        <v>215.93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131</v>
      </c>
      <c r="AU199" s="234" t="s">
        <v>82</v>
      </c>
      <c r="AV199" s="13" t="s">
        <v>82</v>
      </c>
      <c r="AW199" s="13" t="s">
        <v>34</v>
      </c>
      <c r="AX199" s="13" t="s">
        <v>78</v>
      </c>
      <c r="AY199" s="234" t="s">
        <v>120</v>
      </c>
    </row>
    <row r="200" spans="1:65" s="2" customFormat="1" ht="14.4" customHeight="1">
      <c r="A200" s="40"/>
      <c r="B200" s="41"/>
      <c r="C200" s="206" t="s">
        <v>224</v>
      </c>
      <c r="D200" s="206" t="s">
        <v>122</v>
      </c>
      <c r="E200" s="207" t="s">
        <v>225</v>
      </c>
      <c r="F200" s="208" t="s">
        <v>226</v>
      </c>
      <c r="G200" s="209" t="s">
        <v>190</v>
      </c>
      <c r="H200" s="210">
        <v>83.34</v>
      </c>
      <c r="I200" s="211"/>
      <c r="J200" s="212">
        <f>ROUND(I200*H200,2)</f>
        <v>0</v>
      </c>
      <c r="K200" s="208" t="s">
        <v>126</v>
      </c>
      <c r="L200" s="46"/>
      <c r="M200" s="213" t="s">
        <v>21</v>
      </c>
      <c r="N200" s="214" t="s">
        <v>44</v>
      </c>
      <c r="O200" s="86"/>
      <c r="P200" s="215">
        <f>O200*H200</f>
        <v>0</v>
      </c>
      <c r="Q200" s="215">
        <v>0</v>
      </c>
      <c r="R200" s="215">
        <f>Q200*H200</f>
        <v>0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127</v>
      </c>
      <c r="AT200" s="217" t="s">
        <v>122</v>
      </c>
      <c r="AU200" s="217" t="s">
        <v>82</v>
      </c>
      <c r="AY200" s="19" t="s">
        <v>120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78</v>
      </c>
      <c r="BK200" s="218">
        <f>ROUND(I200*H200,2)</f>
        <v>0</v>
      </c>
      <c r="BL200" s="19" t="s">
        <v>127</v>
      </c>
      <c r="BM200" s="217" t="s">
        <v>227</v>
      </c>
    </row>
    <row r="201" spans="1:47" s="2" customFormat="1" ht="12">
      <c r="A201" s="40"/>
      <c r="B201" s="41"/>
      <c r="C201" s="42"/>
      <c r="D201" s="219" t="s">
        <v>129</v>
      </c>
      <c r="E201" s="42"/>
      <c r="F201" s="220" t="s">
        <v>228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129</v>
      </c>
      <c r="AU201" s="19" t="s">
        <v>82</v>
      </c>
    </row>
    <row r="202" spans="1:51" s="13" customFormat="1" ht="12">
      <c r="A202" s="13"/>
      <c r="B202" s="224"/>
      <c r="C202" s="225"/>
      <c r="D202" s="219" t="s">
        <v>131</v>
      </c>
      <c r="E202" s="226" t="s">
        <v>21</v>
      </c>
      <c r="F202" s="227" t="s">
        <v>229</v>
      </c>
      <c r="G202" s="225"/>
      <c r="H202" s="228">
        <v>2.516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131</v>
      </c>
      <c r="AU202" s="234" t="s">
        <v>82</v>
      </c>
      <c r="AV202" s="13" t="s">
        <v>82</v>
      </c>
      <c r="AW202" s="13" t="s">
        <v>34</v>
      </c>
      <c r="AX202" s="13" t="s">
        <v>73</v>
      </c>
      <c r="AY202" s="234" t="s">
        <v>120</v>
      </c>
    </row>
    <row r="203" spans="1:51" s="13" customFormat="1" ht="12">
      <c r="A203" s="13"/>
      <c r="B203" s="224"/>
      <c r="C203" s="225"/>
      <c r="D203" s="219" t="s">
        <v>131</v>
      </c>
      <c r="E203" s="226" t="s">
        <v>21</v>
      </c>
      <c r="F203" s="227" t="s">
        <v>230</v>
      </c>
      <c r="G203" s="225"/>
      <c r="H203" s="228">
        <v>2.49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131</v>
      </c>
      <c r="AU203" s="234" t="s">
        <v>82</v>
      </c>
      <c r="AV203" s="13" t="s">
        <v>82</v>
      </c>
      <c r="AW203" s="13" t="s">
        <v>34</v>
      </c>
      <c r="AX203" s="13" t="s">
        <v>73</v>
      </c>
      <c r="AY203" s="234" t="s">
        <v>120</v>
      </c>
    </row>
    <row r="204" spans="1:51" s="13" customFormat="1" ht="12">
      <c r="A204" s="13"/>
      <c r="B204" s="224"/>
      <c r="C204" s="225"/>
      <c r="D204" s="219" t="s">
        <v>131</v>
      </c>
      <c r="E204" s="226" t="s">
        <v>21</v>
      </c>
      <c r="F204" s="227" t="s">
        <v>231</v>
      </c>
      <c r="G204" s="225"/>
      <c r="H204" s="228">
        <v>1.56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131</v>
      </c>
      <c r="AU204" s="234" t="s">
        <v>82</v>
      </c>
      <c r="AV204" s="13" t="s">
        <v>82</v>
      </c>
      <c r="AW204" s="13" t="s">
        <v>34</v>
      </c>
      <c r="AX204" s="13" t="s">
        <v>73</v>
      </c>
      <c r="AY204" s="234" t="s">
        <v>120</v>
      </c>
    </row>
    <row r="205" spans="1:51" s="15" customFormat="1" ht="12">
      <c r="A205" s="15"/>
      <c r="B205" s="246"/>
      <c r="C205" s="247"/>
      <c r="D205" s="219" t="s">
        <v>131</v>
      </c>
      <c r="E205" s="248" t="s">
        <v>21</v>
      </c>
      <c r="F205" s="249" t="s">
        <v>196</v>
      </c>
      <c r="G205" s="247"/>
      <c r="H205" s="250">
        <v>6.566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6" t="s">
        <v>131</v>
      </c>
      <c r="AU205" s="256" t="s">
        <v>82</v>
      </c>
      <c r="AV205" s="15" t="s">
        <v>141</v>
      </c>
      <c r="AW205" s="15" t="s">
        <v>34</v>
      </c>
      <c r="AX205" s="15" t="s">
        <v>73</v>
      </c>
      <c r="AY205" s="256" t="s">
        <v>120</v>
      </c>
    </row>
    <row r="206" spans="1:51" s="13" customFormat="1" ht="12">
      <c r="A206" s="13"/>
      <c r="B206" s="224"/>
      <c r="C206" s="225"/>
      <c r="D206" s="219" t="s">
        <v>131</v>
      </c>
      <c r="E206" s="226" t="s">
        <v>21</v>
      </c>
      <c r="F206" s="227" t="s">
        <v>232</v>
      </c>
      <c r="G206" s="225"/>
      <c r="H206" s="228">
        <v>10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131</v>
      </c>
      <c r="AU206" s="234" t="s">
        <v>82</v>
      </c>
      <c r="AV206" s="13" t="s">
        <v>82</v>
      </c>
      <c r="AW206" s="13" t="s">
        <v>34</v>
      </c>
      <c r="AX206" s="13" t="s">
        <v>73</v>
      </c>
      <c r="AY206" s="234" t="s">
        <v>120</v>
      </c>
    </row>
    <row r="207" spans="1:51" s="13" customFormat="1" ht="12">
      <c r="A207" s="13"/>
      <c r="B207" s="224"/>
      <c r="C207" s="225"/>
      <c r="D207" s="219" t="s">
        <v>131</v>
      </c>
      <c r="E207" s="226" t="s">
        <v>21</v>
      </c>
      <c r="F207" s="227" t="s">
        <v>233</v>
      </c>
      <c r="G207" s="225"/>
      <c r="H207" s="228">
        <v>2.79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4" t="s">
        <v>131</v>
      </c>
      <c r="AU207" s="234" t="s">
        <v>82</v>
      </c>
      <c r="AV207" s="13" t="s">
        <v>82</v>
      </c>
      <c r="AW207" s="13" t="s">
        <v>34</v>
      </c>
      <c r="AX207" s="13" t="s">
        <v>73</v>
      </c>
      <c r="AY207" s="234" t="s">
        <v>120</v>
      </c>
    </row>
    <row r="208" spans="1:51" s="13" customFormat="1" ht="12">
      <c r="A208" s="13"/>
      <c r="B208" s="224"/>
      <c r="C208" s="225"/>
      <c r="D208" s="219" t="s">
        <v>131</v>
      </c>
      <c r="E208" s="226" t="s">
        <v>21</v>
      </c>
      <c r="F208" s="227" t="s">
        <v>234</v>
      </c>
      <c r="G208" s="225"/>
      <c r="H208" s="228">
        <v>4.16</v>
      </c>
      <c r="I208" s="229"/>
      <c r="J208" s="225"/>
      <c r="K208" s="225"/>
      <c r="L208" s="230"/>
      <c r="M208" s="231"/>
      <c r="N208" s="232"/>
      <c r="O208" s="232"/>
      <c r="P208" s="232"/>
      <c r="Q208" s="232"/>
      <c r="R208" s="232"/>
      <c r="S208" s="232"/>
      <c r="T208" s="23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4" t="s">
        <v>131</v>
      </c>
      <c r="AU208" s="234" t="s">
        <v>82</v>
      </c>
      <c r="AV208" s="13" t="s">
        <v>82</v>
      </c>
      <c r="AW208" s="13" t="s">
        <v>34</v>
      </c>
      <c r="AX208" s="13" t="s">
        <v>73</v>
      </c>
      <c r="AY208" s="234" t="s">
        <v>120</v>
      </c>
    </row>
    <row r="209" spans="1:51" s="15" customFormat="1" ht="12">
      <c r="A209" s="15"/>
      <c r="B209" s="246"/>
      <c r="C209" s="247"/>
      <c r="D209" s="219" t="s">
        <v>131</v>
      </c>
      <c r="E209" s="248" t="s">
        <v>21</v>
      </c>
      <c r="F209" s="249" t="s">
        <v>143</v>
      </c>
      <c r="G209" s="247"/>
      <c r="H209" s="250">
        <v>16.95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6" t="s">
        <v>131</v>
      </c>
      <c r="AU209" s="256" t="s">
        <v>82</v>
      </c>
      <c r="AV209" s="15" t="s">
        <v>141</v>
      </c>
      <c r="AW209" s="15" t="s">
        <v>34</v>
      </c>
      <c r="AX209" s="15" t="s">
        <v>73</v>
      </c>
      <c r="AY209" s="256" t="s">
        <v>120</v>
      </c>
    </row>
    <row r="210" spans="1:51" s="13" customFormat="1" ht="12">
      <c r="A210" s="13"/>
      <c r="B210" s="224"/>
      <c r="C210" s="225"/>
      <c r="D210" s="219" t="s">
        <v>131</v>
      </c>
      <c r="E210" s="226" t="s">
        <v>21</v>
      </c>
      <c r="F210" s="227" t="s">
        <v>235</v>
      </c>
      <c r="G210" s="225"/>
      <c r="H210" s="228">
        <v>12.188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131</v>
      </c>
      <c r="AU210" s="234" t="s">
        <v>82</v>
      </c>
      <c r="AV210" s="13" t="s">
        <v>82</v>
      </c>
      <c r="AW210" s="13" t="s">
        <v>34</v>
      </c>
      <c r="AX210" s="13" t="s">
        <v>73</v>
      </c>
      <c r="AY210" s="234" t="s">
        <v>120</v>
      </c>
    </row>
    <row r="211" spans="1:51" s="13" customFormat="1" ht="12">
      <c r="A211" s="13"/>
      <c r="B211" s="224"/>
      <c r="C211" s="225"/>
      <c r="D211" s="219" t="s">
        <v>131</v>
      </c>
      <c r="E211" s="226" t="s">
        <v>21</v>
      </c>
      <c r="F211" s="227" t="s">
        <v>236</v>
      </c>
      <c r="G211" s="225"/>
      <c r="H211" s="228">
        <v>2.52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131</v>
      </c>
      <c r="AU211" s="234" t="s">
        <v>82</v>
      </c>
      <c r="AV211" s="13" t="s">
        <v>82</v>
      </c>
      <c r="AW211" s="13" t="s">
        <v>34</v>
      </c>
      <c r="AX211" s="13" t="s">
        <v>73</v>
      </c>
      <c r="AY211" s="234" t="s">
        <v>120</v>
      </c>
    </row>
    <row r="212" spans="1:51" s="13" customFormat="1" ht="12">
      <c r="A212" s="13"/>
      <c r="B212" s="224"/>
      <c r="C212" s="225"/>
      <c r="D212" s="219" t="s">
        <v>131</v>
      </c>
      <c r="E212" s="226" t="s">
        <v>21</v>
      </c>
      <c r="F212" s="227" t="s">
        <v>237</v>
      </c>
      <c r="G212" s="225"/>
      <c r="H212" s="228">
        <v>0.54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131</v>
      </c>
      <c r="AU212" s="234" t="s">
        <v>82</v>
      </c>
      <c r="AV212" s="13" t="s">
        <v>82</v>
      </c>
      <c r="AW212" s="13" t="s">
        <v>34</v>
      </c>
      <c r="AX212" s="13" t="s">
        <v>73</v>
      </c>
      <c r="AY212" s="234" t="s">
        <v>120</v>
      </c>
    </row>
    <row r="213" spans="1:51" s="13" customFormat="1" ht="12">
      <c r="A213" s="13"/>
      <c r="B213" s="224"/>
      <c r="C213" s="225"/>
      <c r="D213" s="219" t="s">
        <v>131</v>
      </c>
      <c r="E213" s="226" t="s">
        <v>21</v>
      </c>
      <c r="F213" s="227" t="s">
        <v>238</v>
      </c>
      <c r="G213" s="225"/>
      <c r="H213" s="228">
        <v>2.21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131</v>
      </c>
      <c r="AU213" s="234" t="s">
        <v>82</v>
      </c>
      <c r="AV213" s="13" t="s">
        <v>82</v>
      </c>
      <c r="AW213" s="13" t="s">
        <v>34</v>
      </c>
      <c r="AX213" s="13" t="s">
        <v>73</v>
      </c>
      <c r="AY213" s="234" t="s">
        <v>120</v>
      </c>
    </row>
    <row r="214" spans="1:51" s="15" customFormat="1" ht="12">
      <c r="A214" s="15"/>
      <c r="B214" s="246"/>
      <c r="C214" s="247"/>
      <c r="D214" s="219" t="s">
        <v>131</v>
      </c>
      <c r="E214" s="248" t="s">
        <v>21</v>
      </c>
      <c r="F214" s="249" t="s">
        <v>145</v>
      </c>
      <c r="G214" s="247"/>
      <c r="H214" s="250">
        <v>17.458</v>
      </c>
      <c r="I214" s="251"/>
      <c r="J214" s="247"/>
      <c r="K214" s="247"/>
      <c r="L214" s="252"/>
      <c r="M214" s="253"/>
      <c r="N214" s="254"/>
      <c r="O214" s="254"/>
      <c r="P214" s="254"/>
      <c r="Q214" s="254"/>
      <c r="R214" s="254"/>
      <c r="S214" s="254"/>
      <c r="T214" s="25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6" t="s">
        <v>131</v>
      </c>
      <c r="AU214" s="256" t="s">
        <v>82</v>
      </c>
      <c r="AV214" s="15" t="s">
        <v>141</v>
      </c>
      <c r="AW214" s="15" t="s">
        <v>34</v>
      </c>
      <c r="AX214" s="15" t="s">
        <v>73</v>
      </c>
      <c r="AY214" s="256" t="s">
        <v>120</v>
      </c>
    </row>
    <row r="215" spans="1:51" s="13" customFormat="1" ht="12">
      <c r="A215" s="13"/>
      <c r="B215" s="224"/>
      <c r="C215" s="225"/>
      <c r="D215" s="219" t="s">
        <v>131</v>
      </c>
      <c r="E215" s="226" t="s">
        <v>21</v>
      </c>
      <c r="F215" s="227" t="s">
        <v>239</v>
      </c>
      <c r="G215" s="225"/>
      <c r="H215" s="228">
        <v>0.4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131</v>
      </c>
      <c r="AU215" s="234" t="s">
        <v>82</v>
      </c>
      <c r="AV215" s="13" t="s">
        <v>82</v>
      </c>
      <c r="AW215" s="13" t="s">
        <v>34</v>
      </c>
      <c r="AX215" s="13" t="s">
        <v>73</v>
      </c>
      <c r="AY215" s="234" t="s">
        <v>120</v>
      </c>
    </row>
    <row r="216" spans="1:51" s="13" customFormat="1" ht="12">
      <c r="A216" s="13"/>
      <c r="B216" s="224"/>
      <c r="C216" s="225"/>
      <c r="D216" s="219" t="s">
        <v>131</v>
      </c>
      <c r="E216" s="226" t="s">
        <v>21</v>
      </c>
      <c r="F216" s="227" t="s">
        <v>240</v>
      </c>
      <c r="G216" s="225"/>
      <c r="H216" s="228">
        <v>2.49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131</v>
      </c>
      <c r="AU216" s="234" t="s">
        <v>82</v>
      </c>
      <c r="AV216" s="13" t="s">
        <v>82</v>
      </c>
      <c r="AW216" s="13" t="s">
        <v>34</v>
      </c>
      <c r="AX216" s="13" t="s">
        <v>73</v>
      </c>
      <c r="AY216" s="234" t="s">
        <v>120</v>
      </c>
    </row>
    <row r="217" spans="1:51" s="13" customFormat="1" ht="12">
      <c r="A217" s="13"/>
      <c r="B217" s="224"/>
      <c r="C217" s="225"/>
      <c r="D217" s="219" t="s">
        <v>131</v>
      </c>
      <c r="E217" s="226" t="s">
        <v>21</v>
      </c>
      <c r="F217" s="227" t="s">
        <v>241</v>
      </c>
      <c r="G217" s="225"/>
      <c r="H217" s="228">
        <v>2.34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131</v>
      </c>
      <c r="AU217" s="234" t="s">
        <v>82</v>
      </c>
      <c r="AV217" s="13" t="s">
        <v>82</v>
      </c>
      <c r="AW217" s="13" t="s">
        <v>34</v>
      </c>
      <c r="AX217" s="13" t="s">
        <v>73</v>
      </c>
      <c r="AY217" s="234" t="s">
        <v>120</v>
      </c>
    </row>
    <row r="218" spans="1:51" s="15" customFormat="1" ht="12">
      <c r="A218" s="15"/>
      <c r="B218" s="246"/>
      <c r="C218" s="247"/>
      <c r="D218" s="219" t="s">
        <v>131</v>
      </c>
      <c r="E218" s="248" t="s">
        <v>21</v>
      </c>
      <c r="F218" s="249" t="s">
        <v>147</v>
      </c>
      <c r="G218" s="247"/>
      <c r="H218" s="250">
        <v>5.23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6" t="s">
        <v>131</v>
      </c>
      <c r="AU218" s="256" t="s">
        <v>82</v>
      </c>
      <c r="AV218" s="15" t="s">
        <v>141</v>
      </c>
      <c r="AW218" s="15" t="s">
        <v>34</v>
      </c>
      <c r="AX218" s="15" t="s">
        <v>73</v>
      </c>
      <c r="AY218" s="256" t="s">
        <v>120</v>
      </c>
    </row>
    <row r="219" spans="1:51" s="13" customFormat="1" ht="12">
      <c r="A219" s="13"/>
      <c r="B219" s="224"/>
      <c r="C219" s="225"/>
      <c r="D219" s="219" t="s">
        <v>131</v>
      </c>
      <c r="E219" s="226" t="s">
        <v>21</v>
      </c>
      <c r="F219" s="227" t="s">
        <v>242</v>
      </c>
      <c r="G219" s="225"/>
      <c r="H219" s="228">
        <v>7.056</v>
      </c>
      <c r="I219" s="229"/>
      <c r="J219" s="225"/>
      <c r="K219" s="225"/>
      <c r="L219" s="230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4" t="s">
        <v>131</v>
      </c>
      <c r="AU219" s="234" t="s">
        <v>82</v>
      </c>
      <c r="AV219" s="13" t="s">
        <v>82</v>
      </c>
      <c r="AW219" s="13" t="s">
        <v>34</v>
      </c>
      <c r="AX219" s="13" t="s">
        <v>73</v>
      </c>
      <c r="AY219" s="234" t="s">
        <v>120</v>
      </c>
    </row>
    <row r="220" spans="1:51" s="13" customFormat="1" ht="12">
      <c r="A220" s="13"/>
      <c r="B220" s="224"/>
      <c r="C220" s="225"/>
      <c r="D220" s="219" t="s">
        <v>131</v>
      </c>
      <c r="E220" s="226" t="s">
        <v>21</v>
      </c>
      <c r="F220" s="227" t="s">
        <v>243</v>
      </c>
      <c r="G220" s="225"/>
      <c r="H220" s="228">
        <v>2.04</v>
      </c>
      <c r="I220" s="229"/>
      <c r="J220" s="225"/>
      <c r="K220" s="225"/>
      <c r="L220" s="230"/>
      <c r="M220" s="231"/>
      <c r="N220" s="232"/>
      <c r="O220" s="232"/>
      <c r="P220" s="232"/>
      <c r="Q220" s="232"/>
      <c r="R220" s="232"/>
      <c r="S220" s="232"/>
      <c r="T220" s="23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4" t="s">
        <v>131</v>
      </c>
      <c r="AU220" s="234" t="s">
        <v>82</v>
      </c>
      <c r="AV220" s="13" t="s">
        <v>82</v>
      </c>
      <c r="AW220" s="13" t="s">
        <v>34</v>
      </c>
      <c r="AX220" s="13" t="s">
        <v>73</v>
      </c>
      <c r="AY220" s="234" t="s">
        <v>120</v>
      </c>
    </row>
    <row r="221" spans="1:51" s="13" customFormat="1" ht="12">
      <c r="A221" s="13"/>
      <c r="B221" s="224"/>
      <c r="C221" s="225"/>
      <c r="D221" s="219" t="s">
        <v>131</v>
      </c>
      <c r="E221" s="226" t="s">
        <v>21</v>
      </c>
      <c r="F221" s="227" t="s">
        <v>244</v>
      </c>
      <c r="G221" s="225"/>
      <c r="H221" s="228">
        <v>2.6</v>
      </c>
      <c r="I221" s="229"/>
      <c r="J221" s="225"/>
      <c r="K221" s="225"/>
      <c r="L221" s="230"/>
      <c r="M221" s="231"/>
      <c r="N221" s="232"/>
      <c r="O221" s="232"/>
      <c r="P221" s="232"/>
      <c r="Q221" s="232"/>
      <c r="R221" s="232"/>
      <c r="S221" s="232"/>
      <c r="T221" s="23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4" t="s">
        <v>131</v>
      </c>
      <c r="AU221" s="234" t="s">
        <v>82</v>
      </c>
      <c r="AV221" s="13" t="s">
        <v>82</v>
      </c>
      <c r="AW221" s="13" t="s">
        <v>34</v>
      </c>
      <c r="AX221" s="13" t="s">
        <v>73</v>
      </c>
      <c r="AY221" s="234" t="s">
        <v>120</v>
      </c>
    </row>
    <row r="222" spans="1:51" s="15" customFormat="1" ht="12">
      <c r="A222" s="15"/>
      <c r="B222" s="246"/>
      <c r="C222" s="247"/>
      <c r="D222" s="219" t="s">
        <v>131</v>
      </c>
      <c r="E222" s="248" t="s">
        <v>21</v>
      </c>
      <c r="F222" s="249" t="s">
        <v>149</v>
      </c>
      <c r="G222" s="247"/>
      <c r="H222" s="250">
        <v>11.696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6" t="s">
        <v>131</v>
      </c>
      <c r="AU222" s="256" t="s">
        <v>82</v>
      </c>
      <c r="AV222" s="15" t="s">
        <v>141</v>
      </c>
      <c r="AW222" s="15" t="s">
        <v>34</v>
      </c>
      <c r="AX222" s="15" t="s">
        <v>73</v>
      </c>
      <c r="AY222" s="256" t="s">
        <v>120</v>
      </c>
    </row>
    <row r="223" spans="1:51" s="13" customFormat="1" ht="12">
      <c r="A223" s="13"/>
      <c r="B223" s="224"/>
      <c r="C223" s="225"/>
      <c r="D223" s="219" t="s">
        <v>131</v>
      </c>
      <c r="E223" s="226" t="s">
        <v>21</v>
      </c>
      <c r="F223" s="227" t="s">
        <v>245</v>
      </c>
      <c r="G223" s="225"/>
      <c r="H223" s="228">
        <v>9.856</v>
      </c>
      <c r="I223" s="229"/>
      <c r="J223" s="225"/>
      <c r="K223" s="225"/>
      <c r="L223" s="230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4" t="s">
        <v>131</v>
      </c>
      <c r="AU223" s="234" t="s">
        <v>82</v>
      </c>
      <c r="AV223" s="13" t="s">
        <v>82</v>
      </c>
      <c r="AW223" s="13" t="s">
        <v>34</v>
      </c>
      <c r="AX223" s="13" t="s">
        <v>73</v>
      </c>
      <c r="AY223" s="234" t="s">
        <v>120</v>
      </c>
    </row>
    <row r="224" spans="1:51" s="13" customFormat="1" ht="12">
      <c r="A224" s="13"/>
      <c r="B224" s="224"/>
      <c r="C224" s="225"/>
      <c r="D224" s="219" t="s">
        <v>131</v>
      </c>
      <c r="E224" s="226" t="s">
        <v>21</v>
      </c>
      <c r="F224" s="227" t="s">
        <v>246</v>
      </c>
      <c r="G224" s="225"/>
      <c r="H224" s="228">
        <v>5.76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131</v>
      </c>
      <c r="AU224" s="234" t="s">
        <v>82</v>
      </c>
      <c r="AV224" s="13" t="s">
        <v>82</v>
      </c>
      <c r="AW224" s="13" t="s">
        <v>34</v>
      </c>
      <c r="AX224" s="13" t="s">
        <v>73</v>
      </c>
      <c r="AY224" s="234" t="s">
        <v>120</v>
      </c>
    </row>
    <row r="225" spans="1:51" s="13" customFormat="1" ht="12">
      <c r="A225" s="13"/>
      <c r="B225" s="224"/>
      <c r="C225" s="225"/>
      <c r="D225" s="219" t="s">
        <v>131</v>
      </c>
      <c r="E225" s="226" t="s">
        <v>21</v>
      </c>
      <c r="F225" s="227" t="s">
        <v>247</v>
      </c>
      <c r="G225" s="225"/>
      <c r="H225" s="228">
        <v>1.125</v>
      </c>
      <c r="I225" s="229"/>
      <c r="J225" s="225"/>
      <c r="K225" s="225"/>
      <c r="L225" s="230"/>
      <c r="M225" s="231"/>
      <c r="N225" s="232"/>
      <c r="O225" s="232"/>
      <c r="P225" s="232"/>
      <c r="Q225" s="232"/>
      <c r="R225" s="232"/>
      <c r="S225" s="232"/>
      <c r="T225" s="23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4" t="s">
        <v>131</v>
      </c>
      <c r="AU225" s="234" t="s">
        <v>82</v>
      </c>
      <c r="AV225" s="13" t="s">
        <v>82</v>
      </c>
      <c r="AW225" s="13" t="s">
        <v>34</v>
      </c>
      <c r="AX225" s="13" t="s">
        <v>73</v>
      </c>
      <c r="AY225" s="234" t="s">
        <v>120</v>
      </c>
    </row>
    <row r="226" spans="1:51" s="15" customFormat="1" ht="12">
      <c r="A226" s="15"/>
      <c r="B226" s="246"/>
      <c r="C226" s="247"/>
      <c r="D226" s="219" t="s">
        <v>131</v>
      </c>
      <c r="E226" s="248" t="s">
        <v>21</v>
      </c>
      <c r="F226" s="249" t="s">
        <v>151</v>
      </c>
      <c r="G226" s="247"/>
      <c r="H226" s="250">
        <v>16.741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6" t="s">
        <v>131</v>
      </c>
      <c r="AU226" s="256" t="s">
        <v>82</v>
      </c>
      <c r="AV226" s="15" t="s">
        <v>141</v>
      </c>
      <c r="AW226" s="15" t="s">
        <v>34</v>
      </c>
      <c r="AX226" s="15" t="s">
        <v>73</v>
      </c>
      <c r="AY226" s="256" t="s">
        <v>120</v>
      </c>
    </row>
    <row r="227" spans="1:51" s="13" customFormat="1" ht="12">
      <c r="A227" s="13"/>
      <c r="B227" s="224"/>
      <c r="C227" s="225"/>
      <c r="D227" s="219" t="s">
        <v>131</v>
      </c>
      <c r="E227" s="226" t="s">
        <v>21</v>
      </c>
      <c r="F227" s="227" t="s">
        <v>248</v>
      </c>
      <c r="G227" s="225"/>
      <c r="H227" s="228">
        <v>2.016</v>
      </c>
      <c r="I227" s="229"/>
      <c r="J227" s="225"/>
      <c r="K227" s="225"/>
      <c r="L227" s="230"/>
      <c r="M227" s="231"/>
      <c r="N227" s="232"/>
      <c r="O227" s="232"/>
      <c r="P227" s="232"/>
      <c r="Q227" s="232"/>
      <c r="R227" s="232"/>
      <c r="S227" s="232"/>
      <c r="T227" s="23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4" t="s">
        <v>131</v>
      </c>
      <c r="AU227" s="234" t="s">
        <v>82</v>
      </c>
      <c r="AV227" s="13" t="s">
        <v>82</v>
      </c>
      <c r="AW227" s="13" t="s">
        <v>34</v>
      </c>
      <c r="AX227" s="13" t="s">
        <v>73</v>
      </c>
      <c r="AY227" s="234" t="s">
        <v>120</v>
      </c>
    </row>
    <row r="228" spans="1:51" s="13" customFormat="1" ht="12">
      <c r="A228" s="13"/>
      <c r="B228" s="224"/>
      <c r="C228" s="225"/>
      <c r="D228" s="219" t="s">
        <v>131</v>
      </c>
      <c r="E228" s="226" t="s">
        <v>21</v>
      </c>
      <c r="F228" s="227" t="s">
        <v>249</v>
      </c>
      <c r="G228" s="225"/>
      <c r="H228" s="228">
        <v>2.52</v>
      </c>
      <c r="I228" s="229"/>
      <c r="J228" s="225"/>
      <c r="K228" s="225"/>
      <c r="L228" s="230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4" t="s">
        <v>131</v>
      </c>
      <c r="AU228" s="234" t="s">
        <v>82</v>
      </c>
      <c r="AV228" s="13" t="s">
        <v>82</v>
      </c>
      <c r="AW228" s="13" t="s">
        <v>34</v>
      </c>
      <c r="AX228" s="13" t="s">
        <v>73</v>
      </c>
      <c r="AY228" s="234" t="s">
        <v>120</v>
      </c>
    </row>
    <row r="229" spans="1:51" s="13" customFormat="1" ht="12">
      <c r="A229" s="13"/>
      <c r="B229" s="224"/>
      <c r="C229" s="225"/>
      <c r="D229" s="219" t="s">
        <v>131</v>
      </c>
      <c r="E229" s="226" t="s">
        <v>21</v>
      </c>
      <c r="F229" s="227" t="s">
        <v>250</v>
      </c>
      <c r="G229" s="225"/>
      <c r="H229" s="228">
        <v>4.16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4" t="s">
        <v>131</v>
      </c>
      <c r="AU229" s="234" t="s">
        <v>82</v>
      </c>
      <c r="AV229" s="13" t="s">
        <v>82</v>
      </c>
      <c r="AW229" s="13" t="s">
        <v>34</v>
      </c>
      <c r="AX229" s="13" t="s">
        <v>73</v>
      </c>
      <c r="AY229" s="234" t="s">
        <v>120</v>
      </c>
    </row>
    <row r="230" spans="1:51" s="15" customFormat="1" ht="12">
      <c r="A230" s="15"/>
      <c r="B230" s="246"/>
      <c r="C230" s="247"/>
      <c r="D230" s="219" t="s">
        <v>131</v>
      </c>
      <c r="E230" s="248" t="s">
        <v>21</v>
      </c>
      <c r="F230" s="249" t="s">
        <v>152</v>
      </c>
      <c r="G230" s="247"/>
      <c r="H230" s="250">
        <v>8.696</v>
      </c>
      <c r="I230" s="251"/>
      <c r="J230" s="247"/>
      <c r="K230" s="247"/>
      <c r="L230" s="252"/>
      <c r="M230" s="253"/>
      <c r="N230" s="254"/>
      <c r="O230" s="254"/>
      <c r="P230" s="254"/>
      <c r="Q230" s="254"/>
      <c r="R230" s="254"/>
      <c r="S230" s="254"/>
      <c r="T230" s="25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6" t="s">
        <v>131</v>
      </c>
      <c r="AU230" s="256" t="s">
        <v>82</v>
      </c>
      <c r="AV230" s="15" t="s">
        <v>141</v>
      </c>
      <c r="AW230" s="15" t="s">
        <v>34</v>
      </c>
      <c r="AX230" s="15" t="s">
        <v>73</v>
      </c>
      <c r="AY230" s="256" t="s">
        <v>120</v>
      </c>
    </row>
    <row r="231" spans="1:51" s="14" customFormat="1" ht="12">
      <c r="A231" s="14"/>
      <c r="B231" s="235"/>
      <c r="C231" s="236"/>
      <c r="D231" s="219" t="s">
        <v>131</v>
      </c>
      <c r="E231" s="237" t="s">
        <v>21</v>
      </c>
      <c r="F231" s="238" t="s">
        <v>134</v>
      </c>
      <c r="G231" s="236"/>
      <c r="H231" s="239">
        <v>83.337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5" t="s">
        <v>131</v>
      </c>
      <c r="AU231" s="245" t="s">
        <v>82</v>
      </c>
      <c r="AV231" s="14" t="s">
        <v>127</v>
      </c>
      <c r="AW231" s="14" t="s">
        <v>34</v>
      </c>
      <c r="AX231" s="14" t="s">
        <v>73</v>
      </c>
      <c r="AY231" s="245" t="s">
        <v>120</v>
      </c>
    </row>
    <row r="232" spans="1:51" s="13" customFormat="1" ht="12">
      <c r="A232" s="13"/>
      <c r="B232" s="224"/>
      <c r="C232" s="225"/>
      <c r="D232" s="219" t="s">
        <v>131</v>
      </c>
      <c r="E232" s="226" t="s">
        <v>21</v>
      </c>
      <c r="F232" s="227" t="s">
        <v>251</v>
      </c>
      <c r="G232" s="225"/>
      <c r="H232" s="228">
        <v>83.34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131</v>
      </c>
      <c r="AU232" s="234" t="s">
        <v>82</v>
      </c>
      <c r="AV232" s="13" t="s">
        <v>82</v>
      </c>
      <c r="AW232" s="13" t="s">
        <v>34</v>
      </c>
      <c r="AX232" s="13" t="s">
        <v>78</v>
      </c>
      <c r="AY232" s="234" t="s">
        <v>120</v>
      </c>
    </row>
    <row r="233" spans="1:65" s="2" customFormat="1" ht="14.4" customHeight="1">
      <c r="A233" s="40"/>
      <c r="B233" s="41"/>
      <c r="C233" s="206" t="s">
        <v>252</v>
      </c>
      <c r="D233" s="206" t="s">
        <v>122</v>
      </c>
      <c r="E233" s="207" t="s">
        <v>253</v>
      </c>
      <c r="F233" s="208" t="s">
        <v>254</v>
      </c>
      <c r="G233" s="209" t="s">
        <v>190</v>
      </c>
      <c r="H233" s="210">
        <v>836.81</v>
      </c>
      <c r="I233" s="211"/>
      <c r="J233" s="212">
        <f>ROUND(I233*H233,2)</f>
        <v>0</v>
      </c>
      <c r="K233" s="208" t="s">
        <v>126</v>
      </c>
      <c r="L233" s="46"/>
      <c r="M233" s="213" t="s">
        <v>21</v>
      </c>
      <c r="N233" s="214" t="s">
        <v>44</v>
      </c>
      <c r="O233" s="86"/>
      <c r="P233" s="215">
        <f>O233*H233</f>
        <v>0</v>
      </c>
      <c r="Q233" s="215">
        <v>0</v>
      </c>
      <c r="R233" s="215">
        <f>Q233*H233</f>
        <v>0</v>
      </c>
      <c r="S233" s="215">
        <v>0</v>
      </c>
      <c r="T233" s="216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7" t="s">
        <v>127</v>
      </c>
      <c r="AT233" s="217" t="s">
        <v>122</v>
      </c>
      <c r="AU233" s="217" t="s">
        <v>82</v>
      </c>
      <c r="AY233" s="19" t="s">
        <v>120</v>
      </c>
      <c r="BE233" s="218">
        <f>IF(N233="základní",J233,0)</f>
        <v>0</v>
      </c>
      <c r="BF233" s="218">
        <f>IF(N233="snížená",J233,0)</f>
        <v>0</v>
      </c>
      <c r="BG233" s="218">
        <f>IF(N233="zákl. přenesená",J233,0)</f>
        <v>0</v>
      </c>
      <c r="BH233" s="218">
        <f>IF(N233="sníž. přenesená",J233,0)</f>
        <v>0</v>
      </c>
      <c r="BI233" s="218">
        <f>IF(N233="nulová",J233,0)</f>
        <v>0</v>
      </c>
      <c r="BJ233" s="19" t="s">
        <v>78</v>
      </c>
      <c r="BK233" s="218">
        <f>ROUND(I233*H233,2)</f>
        <v>0</v>
      </c>
      <c r="BL233" s="19" t="s">
        <v>127</v>
      </c>
      <c r="BM233" s="217" t="s">
        <v>255</v>
      </c>
    </row>
    <row r="234" spans="1:47" s="2" customFormat="1" ht="12">
      <c r="A234" s="40"/>
      <c r="B234" s="41"/>
      <c r="C234" s="42"/>
      <c r="D234" s="219" t="s">
        <v>129</v>
      </c>
      <c r="E234" s="42"/>
      <c r="F234" s="220" t="s">
        <v>256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129</v>
      </c>
      <c r="AU234" s="19" t="s">
        <v>82</v>
      </c>
    </row>
    <row r="235" spans="1:51" s="13" customFormat="1" ht="12">
      <c r="A235" s="13"/>
      <c r="B235" s="224"/>
      <c r="C235" s="225"/>
      <c r="D235" s="219" t="s">
        <v>131</v>
      </c>
      <c r="E235" s="226" t="s">
        <v>21</v>
      </c>
      <c r="F235" s="227" t="s">
        <v>257</v>
      </c>
      <c r="G235" s="225"/>
      <c r="H235" s="228">
        <v>465.03</v>
      </c>
      <c r="I235" s="229"/>
      <c r="J235" s="225"/>
      <c r="K235" s="225"/>
      <c r="L235" s="230"/>
      <c r="M235" s="231"/>
      <c r="N235" s="232"/>
      <c r="O235" s="232"/>
      <c r="P235" s="232"/>
      <c r="Q235" s="232"/>
      <c r="R235" s="232"/>
      <c r="S235" s="232"/>
      <c r="T235" s="23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4" t="s">
        <v>131</v>
      </c>
      <c r="AU235" s="234" t="s">
        <v>82</v>
      </c>
      <c r="AV235" s="13" t="s">
        <v>82</v>
      </c>
      <c r="AW235" s="13" t="s">
        <v>34</v>
      </c>
      <c r="AX235" s="13" t="s">
        <v>73</v>
      </c>
      <c r="AY235" s="234" t="s">
        <v>120</v>
      </c>
    </row>
    <row r="236" spans="1:51" s="15" customFormat="1" ht="12">
      <c r="A236" s="15"/>
      <c r="B236" s="246"/>
      <c r="C236" s="247"/>
      <c r="D236" s="219" t="s">
        <v>131</v>
      </c>
      <c r="E236" s="248" t="s">
        <v>21</v>
      </c>
      <c r="F236" s="249" t="s">
        <v>222</v>
      </c>
      <c r="G236" s="247"/>
      <c r="H236" s="250">
        <v>465.03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6" t="s">
        <v>131</v>
      </c>
      <c r="AU236" s="256" t="s">
        <v>82</v>
      </c>
      <c r="AV236" s="15" t="s">
        <v>141</v>
      </c>
      <c r="AW236" s="15" t="s">
        <v>34</v>
      </c>
      <c r="AX236" s="15" t="s">
        <v>73</v>
      </c>
      <c r="AY236" s="256" t="s">
        <v>120</v>
      </c>
    </row>
    <row r="237" spans="1:51" s="13" customFormat="1" ht="12">
      <c r="A237" s="13"/>
      <c r="B237" s="224"/>
      <c r="C237" s="225"/>
      <c r="D237" s="219" t="s">
        <v>131</v>
      </c>
      <c r="E237" s="226" t="s">
        <v>21</v>
      </c>
      <c r="F237" s="227" t="s">
        <v>258</v>
      </c>
      <c r="G237" s="225"/>
      <c r="H237" s="228">
        <v>296.775</v>
      </c>
      <c r="I237" s="229"/>
      <c r="J237" s="225"/>
      <c r="K237" s="225"/>
      <c r="L237" s="230"/>
      <c r="M237" s="231"/>
      <c r="N237" s="232"/>
      <c r="O237" s="232"/>
      <c r="P237" s="232"/>
      <c r="Q237" s="232"/>
      <c r="R237" s="232"/>
      <c r="S237" s="232"/>
      <c r="T237" s="23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4" t="s">
        <v>131</v>
      </c>
      <c r="AU237" s="234" t="s">
        <v>82</v>
      </c>
      <c r="AV237" s="13" t="s">
        <v>82</v>
      </c>
      <c r="AW237" s="13" t="s">
        <v>34</v>
      </c>
      <c r="AX237" s="13" t="s">
        <v>73</v>
      </c>
      <c r="AY237" s="234" t="s">
        <v>120</v>
      </c>
    </row>
    <row r="238" spans="1:51" s="15" customFormat="1" ht="12">
      <c r="A238" s="15"/>
      <c r="B238" s="246"/>
      <c r="C238" s="247"/>
      <c r="D238" s="219" t="s">
        <v>131</v>
      </c>
      <c r="E238" s="248" t="s">
        <v>21</v>
      </c>
      <c r="F238" s="249" t="s">
        <v>222</v>
      </c>
      <c r="G238" s="247"/>
      <c r="H238" s="250">
        <v>296.775</v>
      </c>
      <c r="I238" s="251"/>
      <c r="J238" s="247"/>
      <c r="K238" s="247"/>
      <c r="L238" s="252"/>
      <c r="M238" s="253"/>
      <c r="N238" s="254"/>
      <c r="O238" s="254"/>
      <c r="P238" s="254"/>
      <c r="Q238" s="254"/>
      <c r="R238" s="254"/>
      <c r="S238" s="254"/>
      <c r="T238" s="25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6" t="s">
        <v>131</v>
      </c>
      <c r="AU238" s="256" t="s">
        <v>82</v>
      </c>
      <c r="AV238" s="15" t="s">
        <v>141</v>
      </c>
      <c r="AW238" s="15" t="s">
        <v>34</v>
      </c>
      <c r="AX238" s="15" t="s">
        <v>73</v>
      </c>
      <c r="AY238" s="256" t="s">
        <v>120</v>
      </c>
    </row>
    <row r="239" spans="1:51" s="13" customFormat="1" ht="12">
      <c r="A239" s="13"/>
      <c r="B239" s="224"/>
      <c r="C239" s="225"/>
      <c r="D239" s="219" t="s">
        <v>131</v>
      </c>
      <c r="E239" s="226" t="s">
        <v>21</v>
      </c>
      <c r="F239" s="227" t="s">
        <v>259</v>
      </c>
      <c r="G239" s="225"/>
      <c r="H239" s="228">
        <v>75</v>
      </c>
      <c r="I239" s="229"/>
      <c r="J239" s="225"/>
      <c r="K239" s="225"/>
      <c r="L239" s="230"/>
      <c r="M239" s="231"/>
      <c r="N239" s="232"/>
      <c r="O239" s="232"/>
      <c r="P239" s="232"/>
      <c r="Q239" s="232"/>
      <c r="R239" s="232"/>
      <c r="S239" s="232"/>
      <c r="T239" s="23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4" t="s">
        <v>131</v>
      </c>
      <c r="AU239" s="234" t="s">
        <v>82</v>
      </c>
      <c r="AV239" s="13" t="s">
        <v>82</v>
      </c>
      <c r="AW239" s="13" t="s">
        <v>34</v>
      </c>
      <c r="AX239" s="13" t="s">
        <v>73</v>
      </c>
      <c r="AY239" s="234" t="s">
        <v>120</v>
      </c>
    </row>
    <row r="240" spans="1:51" s="14" customFormat="1" ht="12">
      <c r="A240" s="14"/>
      <c r="B240" s="235"/>
      <c r="C240" s="236"/>
      <c r="D240" s="219" t="s">
        <v>131</v>
      </c>
      <c r="E240" s="237" t="s">
        <v>21</v>
      </c>
      <c r="F240" s="238" t="s">
        <v>134</v>
      </c>
      <c r="G240" s="236"/>
      <c r="H240" s="239">
        <v>836.805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5" t="s">
        <v>131</v>
      </c>
      <c r="AU240" s="245" t="s">
        <v>82</v>
      </c>
      <c r="AV240" s="14" t="s">
        <v>127</v>
      </c>
      <c r="AW240" s="14" t="s">
        <v>34</v>
      </c>
      <c r="AX240" s="14" t="s">
        <v>73</v>
      </c>
      <c r="AY240" s="245" t="s">
        <v>120</v>
      </c>
    </row>
    <row r="241" spans="1:51" s="13" customFormat="1" ht="12">
      <c r="A241" s="13"/>
      <c r="B241" s="224"/>
      <c r="C241" s="225"/>
      <c r="D241" s="219" t="s">
        <v>131</v>
      </c>
      <c r="E241" s="226" t="s">
        <v>21</v>
      </c>
      <c r="F241" s="227" t="s">
        <v>260</v>
      </c>
      <c r="G241" s="225"/>
      <c r="H241" s="228">
        <v>836.81</v>
      </c>
      <c r="I241" s="229"/>
      <c r="J241" s="225"/>
      <c r="K241" s="225"/>
      <c r="L241" s="230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4" t="s">
        <v>131</v>
      </c>
      <c r="AU241" s="234" t="s">
        <v>82</v>
      </c>
      <c r="AV241" s="13" t="s">
        <v>82</v>
      </c>
      <c r="AW241" s="13" t="s">
        <v>34</v>
      </c>
      <c r="AX241" s="13" t="s">
        <v>78</v>
      </c>
      <c r="AY241" s="234" t="s">
        <v>120</v>
      </c>
    </row>
    <row r="242" spans="1:65" s="2" customFormat="1" ht="14.4" customHeight="1">
      <c r="A242" s="40"/>
      <c r="B242" s="41"/>
      <c r="C242" s="206" t="s">
        <v>261</v>
      </c>
      <c r="D242" s="206" t="s">
        <v>122</v>
      </c>
      <c r="E242" s="207" t="s">
        <v>262</v>
      </c>
      <c r="F242" s="208" t="s">
        <v>263</v>
      </c>
      <c r="G242" s="209" t="s">
        <v>264</v>
      </c>
      <c r="H242" s="210">
        <v>1</v>
      </c>
      <c r="I242" s="211"/>
      <c r="J242" s="212">
        <f>ROUND(I242*H242,2)</f>
        <v>0</v>
      </c>
      <c r="K242" s="208" t="s">
        <v>21</v>
      </c>
      <c r="L242" s="46"/>
      <c r="M242" s="213" t="s">
        <v>21</v>
      </c>
      <c r="N242" s="214" t="s">
        <v>44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127</v>
      </c>
      <c r="AT242" s="217" t="s">
        <v>122</v>
      </c>
      <c r="AU242" s="217" t="s">
        <v>82</v>
      </c>
      <c r="AY242" s="19" t="s">
        <v>120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78</v>
      </c>
      <c r="BK242" s="218">
        <f>ROUND(I242*H242,2)</f>
        <v>0</v>
      </c>
      <c r="BL242" s="19" t="s">
        <v>127</v>
      </c>
      <c r="BM242" s="217" t="s">
        <v>265</v>
      </c>
    </row>
    <row r="243" spans="1:47" s="2" customFormat="1" ht="12">
      <c r="A243" s="40"/>
      <c r="B243" s="41"/>
      <c r="C243" s="42"/>
      <c r="D243" s="219" t="s">
        <v>129</v>
      </c>
      <c r="E243" s="42"/>
      <c r="F243" s="220" t="s">
        <v>266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129</v>
      </c>
      <c r="AU243" s="19" t="s">
        <v>82</v>
      </c>
    </row>
    <row r="244" spans="1:51" s="13" customFormat="1" ht="12">
      <c r="A244" s="13"/>
      <c r="B244" s="224"/>
      <c r="C244" s="225"/>
      <c r="D244" s="219" t="s">
        <v>131</v>
      </c>
      <c r="E244" s="226" t="s">
        <v>21</v>
      </c>
      <c r="F244" s="227" t="s">
        <v>267</v>
      </c>
      <c r="G244" s="225"/>
      <c r="H244" s="228">
        <v>1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131</v>
      </c>
      <c r="AU244" s="234" t="s">
        <v>82</v>
      </c>
      <c r="AV244" s="13" t="s">
        <v>82</v>
      </c>
      <c r="AW244" s="13" t="s">
        <v>34</v>
      </c>
      <c r="AX244" s="13" t="s">
        <v>78</v>
      </c>
      <c r="AY244" s="234" t="s">
        <v>120</v>
      </c>
    </row>
    <row r="245" spans="1:65" s="2" customFormat="1" ht="14.4" customHeight="1">
      <c r="A245" s="40"/>
      <c r="B245" s="41"/>
      <c r="C245" s="206" t="s">
        <v>268</v>
      </c>
      <c r="D245" s="206" t="s">
        <v>122</v>
      </c>
      <c r="E245" s="207" t="s">
        <v>269</v>
      </c>
      <c r="F245" s="208" t="s">
        <v>270</v>
      </c>
      <c r="G245" s="209" t="s">
        <v>190</v>
      </c>
      <c r="H245" s="210">
        <v>836.81</v>
      </c>
      <c r="I245" s="211"/>
      <c r="J245" s="212">
        <f>ROUND(I245*H245,2)</f>
        <v>0</v>
      </c>
      <c r="K245" s="208" t="s">
        <v>126</v>
      </c>
      <c r="L245" s="46"/>
      <c r="M245" s="213" t="s">
        <v>21</v>
      </c>
      <c r="N245" s="214" t="s">
        <v>44</v>
      </c>
      <c r="O245" s="86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17" t="s">
        <v>127</v>
      </c>
      <c r="AT245" s="217" t="s">
        <v>122</v>
      </c>
      <c r="AU245" s="217" t="s">
        <v>82</v>
      </c>
      <c r="AY245" s="19" t="s">
        <v>120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9" t="s">
        <v>78</v>
      </c>
      <c r="BK245" s="218">
        <f>ROUND(I245*H245,2)</f>
        <v>0</v>
      </c>
      <c r="BL245" s="19" t="s">
        <v>127</v>
      </c>
      <c r="BM245" s="217" t="s">
        <v>271</v>
      </c>
    </row>
    <row r="246" spans="1:47" s="2" customFormat="1" ht="12">
      <c r="A246" s="40"/>
      <c r="B246" s="41"/>
      <c r="C246" s="42"/>
      <c r="D246" s="219" t="s">
        <v>129</v>
      </c>
      <c r="E246" s="42"/>
      <c r="F246" s="220" t="s">
        <v>272</v>
      </c>
      <c r="G246" s="42"/>
      <c r="H246" s="42"/>
      <c r="I246" s="221"/>
      <c r="J246" s="42"/>
      <c r="K246" s="42"/>
      <c r="L246" s="46"/>
      <c r="M246" s="222"/>
      <c r="N246" s="223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129</v>
      </c>
      <c r="AU246" s="19" t="s">
        <v>82</v>
      </c>
    </row>
    <row r="247" spans="1:51" s="13" customFormat="1" ht="12">
      <c r="A247" s="13"/>
      <c r="B247" s="224"/>
      <c r="C247" s="225"/>
      <c r="D247" s="219" t="s">
        <v>131</v>
      </c>
      <c r="E247" s="226" t="s">
        <v>21</v>
      </c>
      <c r="F247" s="227" t="s">
        <v>260</v>
      </c>
      <c r="G247" s="225"/>
      <c r="H247" s="228">
        <v>836.81</v>
      </c>
      <c r="I247" s="229"/>
      <c r="J247" s="225"/>
      <c r="K247" s="225"/>
      <c r="L247" s="230"/>
      <c r="M247" s="231"/>
      <c r="N247" s="232"/>
      <c r="O247" s="232"/>
      <c r="P247" s="232"/>
      <c r="Q247" s="232"/>
      <c r="R247" s="232"/>
      <c r="S247" s="232"/>
      <c r="T247" s="23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4" t="s">
        <v>131</v>
      </c>
      <c r="AU247" s="234" t="s">
        <v>82</v>
      </c>
      <c r="AV247" s="13" t="s">
        <v>82</v>
      </c>
      <c r="AW247" s="13" t="s">
        <v>34</v>
      </c>
      <c r="AX247" s="13" t="s">
        <v>78</v>
      </c>
      <c r="AY247" s="234" t="s">
        <v>120</v>
      </c>
    </row>
    <row r="248" spans="1:65" s="2" customFormat="1" ht="14.4" customHeight="1">
      <c r="A248" s="40"/>
      <c r="B248" s="41"/>
      <c r="C248" s="206" t="s">
        <v>8</v>
      </c>
      <c r="D248" s="206" t="s">
        <v>122</v>
      </c>
      <c r="E248" s="207" t="s">
        <v>273</v>
      </c>
      <c r="F248" s="208" t="s">
        <v>274</v>
      </c>
      <c r="G248" s="209" t="s">
        <v>190</v>
      </c>
      <c r="H248" s="210">
        <v>523.78</v>
      </c>
      <c r="I248" s="211"/>
      <c r="J248" s="212">
        <f>ROUND(I248*H248,2)</f>
        <v>0</v>
      </c>
      <c r="K248" s="208" t="s">
        <v>21</v>
      </c>
      <c r="L248" s="46"/>
      <c r="M248" s="213" t="s">
        <v>21</v>
      </c>
      <c r="N248" s="214" t="s">
        <v>44</v>
      </c>
      <c r="O248" s="86"/>
      <c r="P248" s="215">
        <f>O248*H248</f>
        <v>0</v>
      </c>
      <c r="Q248" s="215">
        <v>0</v>
      </c>
      <c r="R248" s="215">
        <f>Q248*H248</f>
        <v>0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127</v>
      </c>
      <c r="AT248" s="217" t="s">
        <v>122</v>
      </c>
      <c r="AU248" s="217" t="s">
        <v>82</v>
      </c>
      <c r="AY248" s="19" t="s">
        <v>120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78</v>
      </c>
      <c r="BK248" s="218">
        <f>ROUND(I248*H248,2)</f>
        <v>0</v>
      </c>
      <c r="BL248" s="19" t="s">
        <v>127</v>
      </c>
      <c r="BM248" s="217" t="s">
        <v>275</v>
      </c>
    </row>
    <row r="249" spans="1:47" s="2" customFormat="1" ht="12">
      <c r="A249" s="40"/>
      <c r="B249" s="41"/>
      <c r="C249" s="42"/>
      <c r="D249" s="219" t="s">
        <v>129</v>
      </c>
      <c r="E249" s="42"/>
      <c r="F249" s="220" t="s">
        <v>276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129</v>
      </c>
      <c r="AU249" s="19" t="s">
        <v>82</v>
      </c>
    </row>
    <row r="250" spans="1:51" s="13" customFormat="1" ht="12">
      <c r="A250" s="13"/>
      <c r="B250" s="224"/>
      <c r="C250" s="225"/>
      <c r="D250" s="219" t="s">
        <v>131</v>
      </c>
      <c r="E250" s="226" t="s">
        <v>21</v>
      </c>
      <c r="F250" s="227" t="s">
        <v>277</v>
      </c>
      <c r="G250" s="225"/>
      <c r="H250" s="228">
        <v>9.45</v>
      </c>
      <c r="I250" s="229"/>
      <c r="J250" s="225"/>
      <c r="K250" s="225"/>
      <c r="L250" s="230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4" t="s">
        <v>131</v>
      </c>
      <c r="AU250" s="234" t="s">
        <v>82</v>
      </c>
      <c r="AV250" s="13" t="s">
        <v>82</v>
      </c>
      <c r="AW250" s="13" t="s">
        <v>34</v>
      </c>
      <c r="AX250" s="13" t="s">
        <v>73</v>
      </c>
      <c r="AY250" s="234" t="s">
        <v>120</v>
      </c>
    </row>
    <row r="251" spans="1:51" s="15" customFormat="1" ht="12">
      <c r="A251" s="15"/>
      <c r="B251" s="246"/>
      <c r="C251" s="247"/>
      <c r="D251" s="219" t="s">
        <v>131</v>
      </c>
      <c r="E251" s="248" t="s">
        <v>21</v>
      </c>
      <c r="F251" s="249" t="s">
        <v>140</v>
      </c>
      <c r="G251" s="247"/>
      <c r="H251" s="250">
        <v>9.45</v>
      </c>
      <c r="I251" s="251"/>
      <c r="J251" s="247"/>
      <c r="K251" s="247"/>
      <c r="L251" s="252"/>
      <c r="M251" s="253"/>
      <c r="N251" s="254"/>
      <c r="O251" s="254"/>
      <c r="P251" s="254"/>
      <c r="Q251" s="254"/>
      <c r="R251" s="254"/>
      <c r="S251" s="254"/>
      <c r="T251" s="25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6" t="s">
        <v>131</v>
      </c>
      <c r="AU251" s="256" t="s">
        <v>82</v>
      </c>
      <c r="AV251" s="15" t="s">
        <v>141</v>
      </c>
      <c r="AW251" s="15" t="s">
        <v>34</v>
      </c>
      <c r="AX251" s="15" t="s">
        <v>73</v>
      </c>
      <c r="AY251" s="256" t="s">
        <v>120</v>
      </c>
    </row>
    <row r="252" spans="1:51" s="13" customFormat="1" ht="12">
      <c r="A252" s="13"/>
      <c r="B252" s="224"/>
      <c r="C252" s="225"/>
      <c r="D252" s="219" t="s">
        <v>131</v>
      </c>
      <c r="E252" s="226" t="s">
        <v>21</v>
      </c>
      <c r="F252" s="227" t="s">
        <v>278</v>
      </c>
      <c r="G252" s="225"/>
      <c r="H252" s="228">
        <v>10.95</v>
      </c>
      <c r="I252" s="229"/>
      <c r="J252" s="225"/>
      <c r="K252" s="225"/>
      <c r="L252" s="230"/>
      <c r="M252" s="231"/>
      <c r="N252" s="232"/>
      <c r="O252" s="232"/>
      <c r="P252" s="232"/>
      <c r="Q252" s="232"/>
      <c r="R252" s="232"/>
      <c r="S252" s="232"/>
      <c r="T252" s="23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4" t="s">
        <v>131</v>
      </c>
      <c r="AU252" s="234" t="s">
        <v>82</v>
      </c>
      <c r="AV252" s="13" t="s">
        <v>82</v>
      </c>
      <c r="AW252" s="13" t="s">
        <v>34</v>
      </c>
      <c r="AX252" s="13" t="s">
        <v>73</v>
      </c>
      <c r="AY252" s="234" t="s">
        <v>120</v>
      </c>
    </row>
    <row r="253" spans="1:51" s="15" customFormat="1" ht="12">
      <c r="A253" s="15"/>
      <c r="B253" s="246"/>
      <c r="C253" s="247"/>
      <c r="D253" s="219" t="s">
        <v>131</v>
      </c>
      <c r="E253" s="248" t="s">
        <v>21</v>
      </c>
      <c r="F253" s="249" t="s">
        <v>143</v>
      </c>
      <c r="G253" s="247"/>
      <c r="H253" s="250">
        <v>10.95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6" t="s">
        <v>131</v>
      </c>
      <c r="AU253" s="256" t="s">
        <v>82</v>
      </c>
      <c r="AV253" s="15" t="s">
        <v>141</v>
      </c>
      <c r="AW253" s="15" t="s">
        <v>34</v>
      </c>
      <c r="AX253" s="15" t="s">
        <v>73</v>
      </c>
      <c r="AY253" s="256" t="s">
        <v>120</v>
      </c>
    </row>
    <row r="254" spans="1:51" s="13" customFormat="1" ht="12">
      <c r="A254" s="13"/>
      <c r="B254" s="224"/>
      <c r="C254" s="225"/>
      <c r="D254" s="219" t="s">
        <v>131</v>
      </c>
      <c r="E254" s="226" t="s">
        <v>21</v>
      </c>
      <c r="F254" s="227" t="s">
        <v>279</v>
      </c>
      <c r="G254" s="225"/>
      <c r="H254" s="228">
        <v>16.75</v>
      </c>
      <c r="I254" s="229"/>
      <c r="J254" s="225"/>
      <c r="K254" s="225"/>
      <c r="L254" s="230"/>
      <c r="M254" s="231"/>
      <c r="N254" s="232"/>
      <c r="O254" s="232"/>
      <c r="P254" s="232"/>
      <c r="Q254" s="232"/>
      <c r="R254" s="232"/>
      <c r="S254" s="232"/>
      <c r="T254" s="23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4" t="s">
        <v>131</v>
      </c>
      <c r="AU254" s="234" t="s">
        <v>82</v>
      </c>
      <c r="AV254" s="13" t="s">
        <v>82</v>
      </c>
      <c r="AW254" s="13" t="s">
        <v>34</v>
      </c>
      <c r="AX254" s="13" t="s">
        <v>73</v>
      </c>
      <c r="AY254" s="234" t="s">
        <v>120</v>
      </c>
    </row>
    <row r="255" spans="1:51" s="13" customFormat="1" ht="12">
      <c r="A255" s="13"/>
      <c r="B255" s="224"/>
      <c r="C255" s="225"/>
      <c r="D255" s="219" t="s">
        <v>131</v>
      </c>
      <c r="E255" s="226" t="s">
        <v>21</v>
      </c>
      <c r="F255" s="227" t="s">
        <v>280</v>
      </c>
      <c r="G255" s="225"/>
      <c r="H255" s="228">
        <v>7.02</v>
      </c>
      <c r="I255" s="229"/>
      <c r="J255" s="225"/>
      <c r="K255" s="225"/>
      <c r="L255" s="230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4" t="s">
        <v>131</v>
      </c>
      <c r="AU255" s="234" t="s">
        <v>82</v>
      </c>
      <c r="AV255" s="13" t="s">
        <v>82</v>
      </c>
      <c r="AW255" s="13" t="s">
        <v>34</v>
      </c>
      <c r="AX255" s="13" t="s">
        <v>73</v>
      </c>
      <c r="AY255" s="234" t="s">
        <v>120</v>
      </c>
    </row>
    <row r="256" spans="1:51" s="15" customFormat="1" ht="12">
      <c r="A256" s="15"/>
      <c r="B256" s="246"/>
      <c r="C256" s="247"/>
      <c r="D256" s="219" t="s">
        <v>131</v>
      </c>
      <c r="E256" s="248" t="s">
        <v>21</v>
      </c>
      <c r="F256" s="249" t="s">
        <v>145</v>
      </c>
      <c r="G256" s="247"/>
      <c r="H256" s="250">
        <v>23.77</v>
      </c>
      <c r="I256" s="251"/>
      <c r="J256" s="247"/>
      <c r="K256" s="247"/>
      <c r="L256" s="252"/>
      <c r="M256" s="253"/>
      <c r="N256" s="254"/>
      <c r="O256" s="254"/>
      <c r="P256" s="254"/>
      <c r="Q256" s="254"/>
      <c r="R256" s="254"/>
      <c r="S256" s="254"/>
      <c r="T256" s="25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6" t="s">
        <v>131</v>
      </c>
      <c r="AU256" s="256" t="s">
        <v>82</v>
      </c>
      <c r="AV256" s="15" t="s">
        <v>141</v>
      </c>
      <c r="AW256" s="15" t="s">
        <v>34</v>
      </c>
      <c r="AX256" s="15" t="s">
        <v>73</v>
      </c>
      <c r="AY256" s="256" t="s">
        <v>120</v>
      </c>
    </row>
    <row r="257" spans="1:51" s="13" customFormat="1" ht="12">
      <c r="A257" s="13"/>
      <c r="B257" s="224"/>
      <c r="C257" s="225"/>
      <c r="D257" s="219" t="s">
        <v>131</v>
      </c>
      <c r="E257" s="226" t="s">
        <v>21</v>
      </c>
      <c r="F257" s="227" t="s">
        <v>281</v>
      </c>
      <c r="G257" s="225"/>
      <c r="H257" s="228">
        <v>14.4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131</v>
      </c>
      <c r="AU257" s="234" t="s">
        <v>82</v>
      </c>
      <c r="AV257" s="13" t="s">
        <v>82</v>
      </c>
      <c r="AW257" s="13" t="s">
        <v>34</v>
      </c>
      <c r="AX257" s="13" t="s">
        <v>73</v>
      </c>
      <c r="AY257" s="234" t="s">
        <v>120</v>
      </c>
    </row>
    <row r="258" spans="1:51" s="13" customFormat="1" ht="12">
      <c r="A258" s="13"/>
      <c r="B258" s="224"/>
      <c r="C258" s="225"/>
      <c r="D258" s="219" t="s">
        <v>131</v>
      </c>
      <c r="E258" s="226" t="s">
        <v>21</v>
      </c>
      <c r="F258" s="227" t="s">
        <v>282</v>
      </c>
      <c r="G258" s="225"/>
      <c r="H258" s="228">
        <v>1.84</v>
      </c>
      <c r="I258" s="229"/>
      <c r="J258" s="225"/>
      <c r="K258" s="225"/>
      <c r="L258" s="230"/>
      <c r="M258" s="231"/>
      <c r="N258" s="232"/>
      <c r="O258" s="232"/>
      <c r="P258" s="232"/>
      <c r="Q258" s="232"/>
      <c r="R258" s="232"/>
      <c r="S258" s="232"/>
      <c r="T258" s="23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4" t="s">
        <v>131</v>
      </c>
      <c r="AU258" s="234" t="s">
        <v>82</v>
      </c>
      <c r="AV258" s="13" t="s">
        <v>82</v>
      </c>
      <c r="AW258" s="13" t="s">
        <v>34</v>
      </c>
      <c r="AX258" s="13" t="s">
        <v>73</v>
      </c>
      <c r="AY258" s="234" t="s">
        <v>120</v>
      </c>
    </row>
    <row r="259" spans="1:51" s="15" customFormat="1" ht="12">
      <c r="A259" s="15"/>
      <c r="B259" s="246"/>
      <c r="C259" s="247"/>
      <c r="D259" s="219" t="s">
        <v>131</v>
      </c>
      <c r="E259" s="248" t="s">
        <v>21</v>
      </c>
      <c r="F259" s="249" t="s">
        <v>283</v>
      </c>
      <c r="G259" s="247"/>
      <c r="H259" s="250">
        <v>16.24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6" t="s">
        <v>131</v>
      </c>
      <c r="AU259" s="256" t="s">
        <v>82</v>
      </c>
      <c r="AV259" s="15" t="s">
        <v>141</v>
      </c>
      <c r="AW259" s="15" t="s">
        <v>34</v>
      </c>
      <c r="AX259" s="15" t="s">
        <v>73</v>
      </c>
      <c r="AY259" s="256" t="s">
        <v>120</v>
      </c>
    </row>
    <row r="260" spans="1:51" s="13" customFormat="1" ht="12">
      <c r="A260" s="13"/>
      <c r="B260" s="224"/>
      <c r="C260" s="225"/>
      <c r="D260" s="219" t="s">
        <v>131</v>
      </c>
      <c r="E260" s="226" t="s">
        <v>21</v>
      </c>
      <c r="F260" s="227" t="s">
        <v>284</v>
      </c>
      <c r="G260" s="225"/>
      <c r="H260" s="228">
        <v>4.875</v>
      </c>
      <c r="I260" s="229"/>
      <c r="J260" s="225"/>
      <c r="K260" s="225"/>
      <c r="L260" s="230"/>
      <c r="M260" s="231"/>
      <c r="N260" s="232"/>
      <c r="O260" s="232"/>
      <c r="P260" s="232"/>
      <c r="Q260" s="232"/>
      <c r="R260" s="232"/>
      <c r="S260" s="232"/>
      <c r="T260" s="23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4" t="s">
        <v>131</v>
      </c>
      <c r="AU260" s="234" t="s">
        <v>82</v>
      </c>
      <c r="AV260" s="13" t="s">
        <v>82</v>
      </c>
      <c r="AW260" s="13" t="s">
        <v>34</v>
      </c>
      <c r="AX260" s="13" t="s">
        <v>73</v>
      </c>
      <c r="AY260" s="234" t="s">
        <v>120</v>
      </c>
    </row>
    <row r="261" spans="1:51" s="15" customFormat="1" ht="12">
      <c r="A261" s="15"/>
      <c r="B261" s="246"/>
      <c r="C261" s="247"/>
      <c r="D261" s="219" t="s">
        <v>131</v>
      </c>
      <c r="E261" s="248" t="s">
        <v>21</v>
      </c>
      <c r="F261" s="249" t="s">
        <v>149</v>
      </c>
      <c r="G261" s="247"/>
      <c r="H261" s="250">
        <v>4.875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6" t="s">
        <v>131</v>
      </c>
      <c r="AU261" s="256" t="s">
        <v>82</v>
      </c>
      <c r="AV261" s="15" t="s">
        <v>141</v>
      </c>
      <c r="AW261" s="15" t="s">
        <v>34</v>
      </c>
      <c r="AX261" s="15" t="s">
        <v>73</v>
      </c>
      <c r="AY261" s="256" t="s">
        <v>120</v>
      </c>
    </row>
    <row r="262" spans="1:51" s="13" customFormat="1" ht="12">
      <c r="A262" s="13"/>
      <c r="B262" s="224"/>
      <c r="C262" s="225"/>
      <c r="D262" s="219" t="s">
        <v>131</v>
      </c>
      <c r="E262" s="226" t="s">
        <v>21</v>
      </c>
      <c r="F262" s="227" t="s">
        <v>285</v>
      </c>
      <c r="G262" s="225"/>
      <c r="H262" s="228">
        <v>19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131</v>
      </c>
      <c r="AU262" s="234" t="s">
        <v>82</v>
      </c>
      <c r="AV262" s="13" t="s">
        <v>82</v>
      </c>
      <c r="AW262" s="13" t="s">
        <v>34</v>
      </c>
      <c r="AX262" s="13" t="s">
        <v>73</v>
      </c>
      <c r="AY262" s="234" t="s">
        <v>120</v>
      </c>
    </row>
    <row r="263" spans="1:51" s="13" customFormat="1" ht="12">
      <c r="A263" s="13"/>
      <c r="B263" s="224"/>
      <c r="C263" s="225"/>
      <c r="D263" s="219" t="s">
        <v>131</v>
      </c>
      <c r="E263" s="226" t="s">
        <v>21</v>
      </c>
      <c r="F263" s="227" t="s">
        <v>286</v>
      </c>
      <c r="G263" s="225"/>
      <c r="H263" s="228">
        <v>3.072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131</v>
      </c>
      <c r="AU263" s="234" t="s">
        <v>82</v>
      </c>
      <c r="AV263" s="13" t="s">
        <v>82</v>
      </c>
      <c r="AW263" s="13" t="s">
        <v>34</v>
      </c>
      <c r="AX263" s="13" t="s">
        <v>73</v>
      </c>
      <c r="AY263" s="234" t="s">
        <v>120</v>
      </c>
    </row>
    <row r="264" spans="1:51" s="15" customFormat="1" ht="12">
      <c r="A264" s="15"/>
      <c r="B264" s="246"/>
      <c r="C264" s="247"/>
      <c r="D264" s="219" t="s">
        <v>131</v>
      </c>
      <c r="E264" s="248" t="s">
        <v>21</v>
      </c>
      <c r="F264" s="249" t="s">
        <v>151</v>
      </c>
      <c r="G264" s="247"/>
      <c r="H264" s="250">
        <v>22.072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6" t="s">
        <v>131</v>
      </c>
      <c r="AU264" s="256" t="s">
        <v>82</v>
      </c>
      <c r="AV264" s="15" t="s">
        <v>141</v>
      </c>
      <c r="AW264" s="15" t="s">
        <v>34</v>
      </c>
      <c r="AX264" s="15" t="s">
        <v>73</v>
      </c>
      <c r="AY264" s="256" t="s">
        <v>120</v>
      </c>
    </row>
    <row r="265" spans="1:51" s="13" customFormat="1" ht="12">
      <c r="A265" s="13"/>
      <c r="B265" s="224"/>
      <c r="C265" s="225"/>
      <c r="D265" s="219" t="s">
        <v>131</v>
      </c>
      <c r="E265" s="226" t="s">
        <v>21</v>
      </c>
      <c r="F265" s="227" t="s">
        <v>287</v>
      </c>
      <c r="G265" s="225"/>
      <c r="H265" s="228">
        <v>10.5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131</v>
      </c>
      <c r="AU265" s="234" t="s">
        <v>82</v>
      </c>
      <c r="AV265" s="13" t="s">
        <v>82</v>
      </c>
      <c r="AW265" s="13" t="s">
        <v>34</v>
      </c>
      <c r="AX265" s="13" t="s">
        <v>73</v>
      </c>
      <c r="AY265" s="234" t="s">
        <v>120</v>
      </c>
    </row>
    <row r="266" spans="1:51" s="15" customFormat="1" ht="12">
      <c r="A266" s="15"/>
      <c r="B266" s="246"/>
      <c r="C266" s="247"/>
      <c r="D266" s="219" t="s">
        <v>131</v>
      </c>
      <c r="E266" s="248" t="s">
        <v>21</v>
      </c>
      <c r="F266" s="249" t="s">
        <v>152</v>
      </c>
      <c r="G266" s="247"/>
      <c r="H266" s="250">
        <v>10.5</v>
      </c>
      <c r="I266" s="251"/>
      <c r="J266" s="247"/>
      <c r="K266" s="247"/>
      <c r="L266" s="252"/>
      <c r="M266" s="253"/>
      <c r="N266" s="254"/>
      <c r="O266" s="254"/>
      <c r="P266" s="254"/>
      <c r="Q266" s="254"/>
      <c r="R266" s="254"/>
      <c r="S266" s="254"/>
      <c r="T266" s="25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6" t="s">
        <v>131</v>
      </c>
      <c r="AU266" s="256" t="s">
        <v>82</v>
      </c>
      <c r="AV266" s="15" t="s">
        <v>141</v>
      </c>
      <c r="AW266" s="15" t="s">
        <v>34</v>
      </c>
      <c r="AX266" s="15" t="s">
        <v>73</v>
      </c>
      <c r="AY266" s="256" t="s">
        <v>120</v>
      </c>
    </row>
    <row r="267" spans="1:51" s="13" customFormat="1" ht="12">
      <c r="A267" s="13"/>
      <c r="B267" s="224"/>
      <c r="C267" s="225"/>
      <c r="D267" s="219" t="s">
        <v>131</v>
      </c>
      <c r="E267" s="226" t="s">
        <v>21</v>
      </c>
      <c r="F267" s="227" t="s">
        <v>288</v>
      </c>
      <c r="G267" s="225"/>
      <c r="H267" s="228">
        <v>424.42</v>
      </c>
      <c r="I267" s="229"/>
      <c r="J267" s="225"/>
      <c r="K267" s="225"/>
      <c r="L267" s="230"/>
      <c r="M267" s="231"/>
      <c r="N267" s="232"/>
      <c r="O267" s="232"/>
      <c r="P267" s="232"/>
      <c r="Q267" s="232"/>
      <c r="R267" s="232"/>
      <c r="S267" s="232"/>
      <c r="T267" s="23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4" t="s">
        <v>131</v>
      </c>
      <c r="AU267" s="234" t="s">
        <v>82</v>
      </c>
      <c r="AV267" s="13" t="s">
        <v>82</v>
      </c>
      <c r="AW267" s="13" t="s">
        <v>34</v>
      </c>
      <c r="AX267" s="13" t="s">
        <v>73</v>
      </c>
      <c r="AY267" s="234" t="s">
        <v>120</v>
      </c>
    </row>
    <row r="268" spans="1:51" s="13" customFormat="1" ht="12">
      <c r="A268" s="13"/>
      <c r="B268" s="224"/>
      <c r="C268" s="225"/>
      <c r="D268" s="219" t="s">
        <v>131</v>
      </c>
      <c r="E268" s="226" t="s">
        <v>21</v>
      </c>
      <c r="F268" s="227" t="s">
        <v>289</v>
      </c>
      <c r="G268" s="225"/>
      <c r="H268" s="228">
        <v>1.5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131</v>
      </c>
      <c r="AU268" s="234" t="s">
        <v>82</v>
      </c>
      <c r="AV268" s="13" t="s">
        <v>82</v>
      </c>
      <c r="AW268" s="13" t="s">
        <v>34</v>
      </c>
      <c r="AX268" s="13" t="s">
        <v>73</v>
      </c>
      <c r="AY268" s="234" t="s">
        <v>120</v>
      </c>
    </row>
    <row r="269" spans="1:51" s="14" customFormat="1" ht="12">
      <c r="A269" s="14"/>
      <c r="B269" s="235"/>
      <c r="C269" s="236"/>
      <c r="D269" s="219" t="s">
        <v>131</v>
      </c>
      <c r="E269" s="237" t="s">
        <v>21</v>
      </c>
      <c r="F269" s="238" t="s">
        <v>134</v>
      </c>
      <c r="G269" s="236"/>
      <c r="H269" s="239">
        <v>523.777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5" t="s">
        <v>131</v>
      </c>
      <c r="AU269" s="245" t="s">
        <v>82</v>
      </c>
      <c r="AV269" s="14" t="s">
        <v>127</v>
      </c>
      <c r="AW269" s="14" t="s">
        <v>34</v>
      </c>
      <c r="AX269" s="14" t="s">
        <v>73</v>
      </c>
      <c r="AY269" s="245" t="s">
        <v>120</v>
      </c>
    </row>
    <row r="270" spans="1:51" s="13" customFormat="1" ht="12">
      <c r="A270" s="13"/>
      <c r="B270" s="224"/>
      <c r="C270" s="225"/>
      <c r="D270" s="219" t="s">
        <v>131</v>
      </c>
      <c r="E270" s="226" t="s">
        <v>21</v>
      </c>
      <c r="F270" s="227" t="s">
        <v>290</v>
      </c>
      <c r="G270" s="225"/>
      <c r="H270" s="228">
        <v>523.78</v>
      </c>
      <c r="I270" s="229"/>
      <c r="J270" s="225"/>
      <c r="K270" s="225"/>
      <c r="L270" s="230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4" t="s">
        <v>131</v>
      </c>
      <c r="AU270" s="234" t="s">
        <v>82</v>
      </c>
      <c r="AV270" s="13" t="s">
        <v>82</v>
      </c>
      <c r="AW270" s="13" t="s">
        <v>34</v>
      </c>
      <c r="AX270" s="13" t="s">
        <v>78</v>
      </c>
      <c r="AY270" s="234" t="s">
        <v>120</v>
      </c>
    </row>
    <row r="271" spans="1:65" s="2" customFormat="1" ht="14.4" customHeight="1">
      <c r="A271" s="40"/>
      <c r="B271" s="41"/>
      <c r="C271" s="257" t="s">
        <v>291</v>
      </c>
      <c r="D271" s="257" t="s">
        <v>292</v>
      </c>
      <c r="E271" s="258" t="s">
        <v>293</v>
      </c>
      <c r="F271" s="259" t="s">
        <v>294</v>
      </c>
      <c r="G271" s="260" t="s">
        <v>295</v>
      </c>
      <c r="H271" s="261">
        <v>994</v>
      </c>
      <c r="I271" s="262"/>
      <c r="J271" s="263">
        <f>ROUND(I271*H271,2)</f>
        <v>0</v>
      </c>
      <c r="K271" s="259" t="s">
        <v>21</v>
      </c>
      <c r="L271" s="264"/>
      <c r="M271" s="265" t="s">
        <v>21</v>
      </c>
      <c r="N271" s="266" t="s">
        <v>44</v>
      </c>
      <c r="O271" s="86"/>
      <c r="P271" s="215">
        <f>O271*H271</f>
        <v>0</v>
      </c>
      <c r="Q271" s="215">
        <v>1</v>
      </c>
      <c r="R271" s="215">
        <f>Q271*H271</f>
        <v>994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181</v>
      </c>
      <c r="AT271" s="217" t="s">
        <v>292</v>
      </c>
      <c r="AU271" s="217" t="s">
        <v>82</v>
      </c>
      <c r="AY271" s="19" t="s">
        <v>120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78</v>
      </c>
      <c r="BK271" s="218">
        <f>ROUND(I271*H271,2)</f>
        <v>0</v>
      </c>
      <c r="BL271" s="19" t="s">
        <v>127</v>
      </c>
      <c r="BM271" s="217" t="s">
        <v>296</v>
      </c>
    </row>
    <row r="272" spans="1:47" s="2" customFormat="1" ht="12">
      <c r="A272" s="40"/>
      <c r="B272" s="41"/>
      <c r="C272" s="42"/>
      <c r="D272" s="219" t="s">
        <v>129</v>
      </c>
      <c r="E272" s="42"/>
      <c r="F272" s="220" t="s">
        <v>294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129</v>
      </c>
      <c r="AU272" s="19" t="s">
        <v>82</v>
      </c>
    </row>
    <row r="273" spans="1:51" s="13" customFormat="1" ht="12">
      <c r="A273" s="13"/>
      <c r="B273" s="224"/>
      <c r="C273" s="225"/>
      <c r="D273" s="219" t="s">
        <v>131</v>
      </c>
      <c r="E273" s="226" t="s">
        <v>21</v>
      </c>
      <c r="F273" s="227" t="s">
        <v>297</v>
      </c>
      <c r="G273" s="225"/>
      <c r="H273" s="228">
        <v>993.983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131</v>
      </c>
      <c r="AU273" s="234" t="s">
        <v>82</v>
      </c>
      <c r="AV273" s="13" t="s">
        <v>82</v>
      </c>
      <c r="AW273" s="13" t="s">
        <v>34</v>
      </c>
      <c r="AX273" s="13" t="s">
        <v>73</v>
      </c>
      <c r="AY273" s="234" t="s">
        <v>120</v>
      </c>
    </row>
    <row r="274" spans="1:51" s="14" customFormat="1" ht="12">
      <c r="A274" s="14"/>
      <c r="B274" s="235"/>
      <c r="C274" s="236"/>
      <c r="D274" s="219" t="s">
        <v>131</v>
      </c>
      <c r="E274" s="237" t="s">
        <v>21</v>
      </c>
      <c r="F274" s="238" t="s">
        <v>134</v>
      </c>
      <c r="G274" s="236"/>
      <c r="H274" s="239">
        <v>993.983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5" t="s">
        <v>131</v>
      </c>
      <c r="AU274" s="245" t="s">
        <v>82</v>
      </c>
      <c r="AV274" s="14" t="s">
        <v>127</v>
      </c>
      <c r="AW274" s="14" t="s">
        <v>34</v>
      </c>
      <c r="AX274" s="14" t="s">
        <v>73</v>
      </c>
      <c r="AY274" s="245" t="s">
        <v>120</v>
      </c>
    </row>
    <row r="275" spans="1:51" s="13" customFormat="1" ht="12">
      <c r="A275" s="13"/>
      <c r="B275" s="224"/>
      <c r="C275" s="225"/>
      <c r="D275" s="219" t="s">
        <v>131</v>
      </c>
      <c r="E275" s="226" t="s">
        <v>21</v>
      </c>
      <c r="F275" s="227" t="s">
        <v>298</v>
      </c>
      <c r="G275" s="225"/>
      <c r="H275" s="228">
        <v>994</v>
      </c>
      <c r="I275" s="229"/>
      <c r="J275" s="225"/>
      <c r="K275" s="225"/>
      <c r="L275" s="230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4" t="s">
        <v>131</v>
      </c>
      <c r="AU275" s="234" t="s">
        <v>82</v>
      </c>
      <c r="AV275" s="13" t="s">
        <v>82</v>
      </c>
      <c r="AW275" s="13" t="s">
        <v>34</v>
      </c>
      <c r="AX275" s="13" t="s">
        <v>78</v>
      </c>
      <c r="AY275" s="234" t="s">
        <v>120</v>
      </c>
    </row>
    <row r="276" spans="1:65" s="2" customFormat="1" ht="14.4" customHeight="1">
      <c r="A276" s="40"/>
      <c r="B276" s="41"/>
      <c r="C276" s="257" t="s">
        <v>299</v>
      </c>
      <c r="D276" s="257" t="s">
        <v>292</v>
      </c>
      <c r="E276" s="258" t="s">
        <v>300</v>
      </c>
      <c r="F276" s="259" t="s">
        <v>301</v>
      </c>
      <c r="G276" s="260" t="s">
        <v>295</v>
      </c>
      <c r="H276" s="261">
        <v>5.86</v>
      </c>
      <c r="I276" s="262"/>
      <c r="J276" s="263">
        <f>ROUND(I276*H276,2)</f>
        <v>0</v>
      </c>
      <c r="K276" s="259" t="s">
        <v>21</v>
      </c>
      <c r="L276" s="264"/>
      <c r="M276" s="265" t="s">
        <v>21</v>
      </c>
      <c r="N276" s="266" t="s">
        <v>44</v>
      </c>
      <c r="O276" s="86"/>
      <c r="P276" s="215">
        <f>O276*H276</f>
        <v>0</v>
      </c>
      <c r="Q276" s="215">
        <v>1</v>
      </c>
      <c r="R276" s="215">
        <f>Q276*H276</f>
        <v>5.86</v>
      </c>
      <c r="S276" s="215">
        <v>0</v>
      </c>
      <c r="T276" s="216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7" t="s">
        <v>181</v>
      </c>
      <c r="AT276" s="217" t="s">
        <v>292</v>
      </c>
      <c r="AU276" s="217" t="s">
        <v>82</v>
      </c>
      <c r="AY276" s="19" t="s">
        <v>120</v>
      </c>
      <c r="BE276" s="218">
        <f>IF(N276="základní",J276,0)</f>
        <v>0</v>
      </c>
      <c r="BF276" s="218">
        <f>IF(N276="snížená",J276,0)</f>
        <v>0</v>
      </c>
      <c r="BG276" s="218">
        <f>IF(N276="zákl. přenesená",J276,0)</f>
        <v>0</v>
      </c>
      <c r="BH276" s="218">
        <f>IF(N276="sníž. přenesená",J276,0)</f>
        <v>0</v>
      </c>
      <c r="BI276" s="218">
        <f>IF(N276="nulová",J276,0)</f>
        <v>0</v>
      </c>
      <c r="BJ276" s="19" t="s">
        <v>78</v>
      </c>
      <c r="BK276" s="218">
        <f>ROUND(I276*H276,2)</f>
        <v>0</v>
      </c>
      <c r="BL276" s="19" t="s">
        <v>127</v>
      </c>
      <c r="BM276" s="217" t="s">
        <v>302</v>
      </c>
    </row>
    <row r="277" spans="1:47" s="2" customFormat="1" ht="12">
      <c r="A277" s="40"/>
      <c r="B277" s="41"/>
      <c r="C277" s="42"/>
      <c r="D277" s="219" t="s">
        <v>129</v>
      </c>
      <c r="E277" s="42"/>
      <c r="F277" s="220" t="s">
        <v>301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129</v>
      </c>
      <c r="AU277" s="19" t="s">
        <v>82</v>
      </c>
    </row>
    <row r="278" spans="1:51" s="13" customFormat="1" ht="12">
      <c r="A278" s="13"/>
      <c r="B278" s="224"/>
      <c r="C278" s="225"/>
      <c r="D278" s="219" t="s">
        <v>131</v>
      </c>
      <c r="E278" s="226" t="s">
        <v>21</v>
      </c>
      <c r="F278" s="227" t="s">
        <v>303</v>
      </c>
      <c r="G278" s="225"/>
      <c r="H278" s="228">
        <v>5.86</v>
      </c>
      <c r="I278" s="229"/>
      <c r="J278" s="225"/>
      <c r="K278" s="225"/>
      <c r="L278" s="230"/>
      <c r="M278" s="231"/>
      <c r="N278" s="232"/>
      <c r="O278" s="232"/>
      <c r="P278" s="232"/>
      <c r="Q278" s="232"/>
      <c r="R278" s="232"/>
      <c r="S278" s="232"/>
      <c r="T278" s="23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4" t="s">
        <v>131</v>
      </c>
      <c r="AU278" s="234" t="s">
        <v>82</v>
      </c>
      <c r="AV278" s="13" t="s">
        <v>82</v>
      </c>
      <c r="AW278" s="13" t="s">
        <v>34</v>
      </c>
      <c r="AX278" s="13" t="s">
        <v>73</v>
      </c>
      <c r="AY278" s="234" t="s">
        <v>120</v>
      </c>
    </row>
    <row r="279" spans="1:51" s="14" customFormat="1" ht="12">
      <c r="A279" s="14"/>
      <c r="B279" s="235"/>
      <c r="C279" s="236"/>
      <c r="D279" s="219" t="s">
        <v>131</v>
      </c>
      <c r="E279" s="237" t="s">
        <v>21</v>
      </c>
      <c r="F279" s="238" t="s">
        <v>134</v>
      </c>
      <c r="G279" s="236"/>
      <c r="H279" s="239">
        <v>5.86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5" t="s">
        <v>131</v>
      </c>
      <c r="AU279" s="245" t="s">
        <v>82</v>
      </c>
      <c r="AV279" s="14" t="s">
        <v>127</v>
      </c>
      <c r="AW279" s="14" t="s">
        <v>34</v>
      </c>
      <c r="AX279" s="14" t="s">
        <v>78</v>
      </c>
      <c r="AY279" s="245" t="s">
        <v>120</v>
      </c>
    </row>
    <row r="280" spans="1:65" s="2" customFormat="1" ht="14.4" customHeight="1">
      <c r="A280" s="40"/>
      <c r="B280" s="41"/>
      <c r="C280" s="206" t="s">
        <v>304</v>
      </c>
      <c r="D280" s="206" t="s">
        <v>122</v>
      </c>
      <c r="E280" s="207" t="s">
        <v>305</v>
      </c>
      <c r="F280" s="208" t="s">
        <v>306</v>
      </c>
      <c r="G280" s="209" t="s">
        <v>125</v>
      </c>
      <c r="H280" s="210">
        <v>18.9</v>
      </c>
      <c r="I280" s="211"/>
      <c r="J280" s="212">
        <f>ROUND(I280*H280,2)</f>
        <v>0</v>
      </c>
      <c r="K280" s="208" t="s">
        <v>126</v>
      </c>
      <c r="L280" s="46"/>
      <c r="M280" s="213" t="s">
        <v>21</v>
      </c>
      <c r="N280" s="214" t="s">
        <v>44</v>
      </c>
      <c r="O280" s="86"/>
      <c r="P280" s="215">
        <f>O280*H280</f>
        <v>0</v>
      </c>
      <c r="Q280" s="215">
        <v>0</v>
      </c>
      <c r="R280" s="215">
        <f>Q280*H280</f>
        <v>0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127</v>
      </c>
      <c r="AT280" s="217" t="s">
        <v>122</v>
      </c>
      <c r="AU280" s="217" t="s">
        <v>82</v>
      </c>
      <c r="AY280" s="19" t="s">
        <v>120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78</v>
      </c>
      <c r="BK280" s="218">
        <f>ROUND(I280*H280,2)</f>
        <v>0</v>
      </c>
      <c r="BL280" s="19" t="s">
        <v>127</v>
      </c>
      <c r="BM280" s="217" t="s">
        <v>307</v>
      </c>
    </row>
    <row r="281" spans="1:47" s="2" customFormat="1" ht="12">
      <c r="A281" s="40"/>
      <c r="B281" s="41"/>
      <c r="C281" s="42"/>
      <c r="D281" s="219" t="s">
        <v>129</v>
      </c>
      <c r="E281" s="42"/>
      <c r="F281" s="220" t="s">
        <v>308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129</v>
      </c>
      <c r="AU281" s="19" t="s">
        <v>82</v>
      </c>
    </row>
    <row r="282" spans="1:51" s="13" customFormat="1" ht="12">
      <c r="A282" s="13"/>
      <c r="B282" s="224"/>
      <c r="C282" s="225"/>
      <c r="D282" s="219" t="s">
        <v>131</v>
      </c>
      <c r="E282" s="226" t="s">
        <v>21</v>
      </c>
      <c r="F282" s="227" t="s">
        <v>309</v>
      </c>
      <c r="G282" s="225"/>
      <c r="H282" s="228">
        <v>6.4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131</v>
      </c>
      <c r="AU282" s="234" t="s">
        <v>82</v>
      </c>
      <c r="AV282" s="13" t="s">
        <v>82</v>
      </c>
      <c r="AW282" s="13" t="s">
        <v>34</v>
      </c>
      <c r="AX282" s="13" t="s">
        <v>73</v>
      </c>
      <c r="AY282" s="234" t="s">
        <v>120</v>
      </c>
    </row>
    <row r="283" spans="1:51" s="15" customFormat="1" ht="12">
      <c r="A283" s="15"/>
      <c r="B283" s="246"/>
      <c r="C283" s="247"/>
      <c r="D283" s="219" t="s">
        <v>131</v>
      </c>
      <c r="E283" s="248" t="s">
        <v>21</v>
      </c>
      <c r="F283" s="249" t="s">
        <v>196</v>
      </c>
      <c r="G283" s="247"/>
      <c r="H283" s="250">
        <v>6.4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6" t="s">
        <v>131</v>
      </c>
      <c r="AU283" s="256" t="s">
        <v>82</v>
      </c>
      <c r="AV283" s="15" t="s">
        <v>141</v>
      </c>
      <c r="AW283" s="15" t="s">
        <v>34</v>
      </c>
      <c r="AX283" s="15" t="s">
        <v>73</v>
      </c>
      <c r="AY283" s="256" t="s">
        <v>120</v>
      </c>
    </row>
    <row r="284" spans="1:51" s="13" customFormat="1" ht="12">
      <c r="A284" s="13"/>
      <c r="B284" s="224"/>
      <c r="C284" s="225"/>
      <c r="D284" s="219" t="s">
        <v>131</v>
      </c>
      <c r="E284" s="226" t="s">
        <v>21</v>
      </c>
      <c r="F284" s="227" t="s">
        <v>310</v>
      </c>
      <c r="G284" s="225"/>
      <c r="H284" s="228">
        <v>2.5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131</v>
      </c>
      <c r="AU284" s="234" t="s">
        <v>82</v>
      </c>
      <c r="AV284" s="13" t="s">
        <v>82</v>
      </c>
      <c r="AW284" s="13" t="s">
        <v>34</v>
      </c>
      <c r="AX284" s="13" t="s">
        <v>73</v>
      </c>
      <c r="AY284" s="234" t="s">
        <v>120</v>
      </c>
    </row>
    <row r="285" spans="1:51" s="15" customFormat="1" ht="12">
      <c r="A285" s="15"/>
      <c r="B285" s="246"/>
      <c r="C285" s="247"/>
      <c r="D285" s="219" t="s">
        <v>131</v>
      </c>
      <c r="E285" s="248" t="s">
        <v>21</v>
      </c>
      <c r="F285" s="249" t="s">
        <v>143</v>
      </c>
      <c r="G285" s="247"/>
      <c r="H285" s="250">
        <v>2.5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6" t="s">
        <v>131</v>
      </c>
      <c r="AU285" s="256" t="s">
        <v>82</v>
      </c>
      <c r="AV285" s="15" t="s">
        <v>141</v>
      </c>
      <c r="AW285" s="15" t="s">
        <v>34</v>
      </c>
      <c r="AX285" s="15" t="s">
        <v>73</v>
      </c>
      <c r="AY285" s="256" t="s">
        <v>120</v>
      </c>
    </row>
    <row r="286" spans="1:51" s="13" customFormat="1" ht="12">
      <c r="A286" s="13"/>
      <c r="B286" s="224"/>
      <c r="C286" s="225"/>
      <c r="D286" s="219" t="s">
        <v>131</v>
      </c>
      <c r="E286" s="226" t="s">
        <v>21</v>
      </c>
      <c r="F286" s="227" t="s">
        <v>2</v>
      </c>
      <c r="G286" s="225"/>
      <c r="H286" s="228">
        <v>2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131</v>
      </c>
      <c r="AU286" s="234" t="s">
        <v>82</v>
      </c>
      <c r="AV286" s="13" t="s">
        <v>82</v>
      </c>
      <c r="AW286" s="13" t="s">
        <v>34</v>
      </c>
      <c r="AX286" s="13" t="s">
        <v>73</v>
      </c>
      <c r="AY286" s="234" t="s">
        <v>120</v>
      </c>
    </row>
    <row r="287" spans="1:51" s="15" customFormat="1" ht="12">
      <c r="A287" s="15"/>
      <c r="B287" s="246"/>
      <c r="C287" s="247"/>
      <c r="D287" s="219" t="s">
        <v>131</v>
      </c>
      <c r="E287" s="248" t="s">
        <v>21</v>
      </c>
      <c r="F287" s="249" t="s">
        <v>147</v>
      </c>
      <c r="G287" s="247"/>
      <c r="H287" s="250">
        <v>2</v>
      </c>
      <c r="I287" s="251"/>
      <c r="J287" s="247"/>
      <c r="K287" s="247"/>
      <c r="L287" s="252"/>
      <c r="M287" s="253"/>
      <c r="N287" s="254"/>
      <c r="O287" s="254"/>
      <c r="P287" s="254"/>
      <c r="Q287" s="254"/>
      <c r="R287" s="254"/>
      <c r="S287" s="254"/>
      <c r="T287" s="25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56" t="s">
        <v>131</v>
      </c>
      <c r="AU287" s="256" t="s">
        <v>82</v>
      </c>
      <c r="AV287" s="15" t="s">
        <v>141</v>
      </c>
      <c r="AW287" s="15" t="s">
        <v>34</v>
      </c>
      <c r="AX287" s="15" t="s">
        <v>73</v>
      </c>
      <c r="AY287" s="256" t="s">
        <v>120</v>
      </c>
    </row>
    <row r="288" spans="1:51" s="13" customFormat="1" ht="12">
      <c r="A288" s="13"/>
      <c r="B288" s="224"/>
      <c r="C288" s="225"/>
      <c r="D288" s="219" t="s">
        <v>131</v>
      </c>
      <c r="E288" s="226" t="s">
        <v>21</v>
      </c>
      <c r="F288" s="227" t="s">
        <v>311</v>
      </c>
      <c r="G288" s="225"/>
      <c r="H288" s="228">
        <v>8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131</v>
      </c>
      <c r="AU288" s="234" t="s">
        <v>82</v>
      </c>
      <c r="AV288" s="13" t="s">
        <v>82</v>
      </c>
      <c r="AW288" s="13" t="s">
        <v>34</v>
      </c>
      <c r="AX288" s="13" t="s">
        <v>73</v>
      </c>
      <c r="AY288" s="234" t="s">
        <v>120</v>
      </c>
    </row>
    <row r="289" spans="1:51" s="15" customFormat="1" ht="12">
      <c r="A289" s="15"/>
      <c r="B289" s="246"/>
      <c r="C289" s="247"/>
      <c r="D289" s="219" t="s">
        <v>131</v>
      </c>
      <c r="E289" s="248" t="s">
        <v>21</v>
      </c>
      <c r="F289" s="249" t="s">
        <v>149</v>
      </c>
      <c r="G289" s="247"/>
      <c r="H289" s="250">
        <v>8</v>
      </c>
      <c r="I289" s="251"/>
      <c r="J289" s="247"/>
      <c r="K289" s="247"/>
      <c r="L289" s="252"/>
      <c r="M289" s="253"/>
      <c r="N289" s="254"/>
      <c r="O289" s="254"/>
      <c r="P289" s="254"/>
      <c r="Q289" s="254"/>
      <c r="R289" s="254"/>
      <c r="S289" s="254"/>
      <c r="T289" s="25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6" t="s">
        <v>131</v>
      </c>
      <c r="AU289" s="256" t="s">
        <v>82</v>
      </c>
      <c r="AV289" s="15" t="s">
        <v>141</v>
      </c>
      <c r="AW289" s="15" t="s">
        <v>34</v>
      </c>
      <c r="AX289" s="15" t="s">
        <v>73</v>
      </c>
      <c r="AY289" s="256" t="s">
        <v>120</v>
      </c>
    </row>
    <row r="290" spans="1:51" s="14" customFormat="1" ht="12">
      <c r="A290" s="14"/>
      <c r="B290" s="235"/>
      <c r="C290" s="236"/>
      <c r="D290" s="219" t="s">
        <v>131</v>
      </c>
      <c r="E290" s="237" t="s">
        <v>21</v>
      </c>
      <c r="F290" s="238" t="s">
        <v>134</v>
      </c>
      <c r="G290" s="236"/>
      <c r="H290" s="239">
        <v>18.9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5" t="s">
        <v>131</v>
      </c>
      <c r="AU290" s="245" t="s">
        <v>82</v>
      </c>
      <c r="AV290" s="14" t="s">
        <v>127</v>
      </c>
      <c r="AW290" s="14" t="s">
        <v>34</v>
      </c>
      <c r="AX290" s="14" t="s">
        <v>78</v>
      </c>
      <c r="AY290" s="245" t="s">
        <v>120</v>
      </c>
    </row>
    <row r="291" spans="1:65" s="2" customFormat="1" ht="14.4" customHeight="1">
      <c r="A291" s="40"/>
      <c r="B291" s="41"/>
      <c r="C291" s="206" t="s">
        <v>312</v>
      </c>
      <c r="D291" s="206" t="s">
        <v>122</v>
      </c>
      <c r="E291" s="207" t="s">
        <v>313</v>
      </c>
      <c r="F291" s="208" t="s">
        <v>314</v>
      </c>
      <c r="G291" s="209" t="s">
        <v>125</v>
      </c>
      <c r="H291" s="210">
        <v>204.9</v>
      </c>
      <c r="I291" s="211"/>
      <c r="J291" s="212">
        <f>ROUND(I291*H291,2)</f>
        <v>0</v>
      </c>
      <c r="K291" s="208" t="s">
        <v>126</v>
      </c>
      <c r="L291" s="46"/>
      <c r="M291" s="213" t="s">
        <v>21</v>
      </c>
      <c r="N291" s="214" t="s">
        <v>44</v>
      </c>
      <c r="O291" s="86"/>
      <c r="P291" s="215">
        <f>O291*H291</f>
        <v>0</v>
      </c>
      <c r="Q291" s="215">
        <v>0</v>
      </c>
      <c r="R291" s="215">
        <f>Q291*H291</f>
        <v>0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127</v>
      </c>
      <c r="AT291" s="217" t="s">
        <v>122</v>
      </c>
      <c r="AU291" s="217" t="s">
        <v>82</v>
      </c>
      <c r="AY291" s="19" t="s">
        <v>120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78</v>
      </c>
      <c r="BK291" s="218">
        <f>ROUND(I291*H291,2)</f>
        <v>0</v>
      </c>
      <c r="BL291" s="19" t="s">
        <v>127</v>
      </c>
      <c r="BM291" s="217" t="s">
        <v>315</v>
      </c>
    </row>
    <row r="292" spans="1:47" s="2" customFormat="1" ht="12">
      <c r="A292" s="40"/>
      <c r="B292" s="41"/>
      <c r="C292" s="42"/>
      <c r="D292" s="219" t="s">
        <v>129</v>
      </c>
      <c r="E292" s="42"/>
      <c r="F292" s="220" t="s">
        <v>316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129</v>
      </c>
      <c r="AU292" s="19" t="s">
        <v>82</v>
      </c>
    </row>
    <row r="293" spans="1:51" s="13" customFormat="1" ht="12">
      <c r="A293" s="13"/>
      <c r="B293" s="224"/>
      <c r="C293" s="225"/>
      <c r="D293" s="219" t="s">
        <v>131</v>
      </c>
      <c r="E293" s="226" t="s">
        <v>21</v>
      </c>
      <c r="F293" s="227" t="s">
        <v>317</v>
      </c>
      <c r="G293" s="225"/>
      <c r="H293" s="228">
        <v>23.9</v>
      </c>
      <c r="I293" s="229"/>
      <c r="J293" s="225"/>
      <c r="K293" s="225"/>
      <c r="L293" s="230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4" t="s">
        <v>131</v>
      </c>
      <c r="AU293" s="234" t="s">
        <v>82</v>
      </c>
      <c r="AV293" s="13" t="s">
        <v>82</v>
      </c>
      <c r="AW293" s="13" t="s">
        <v>34</v>
      </c>
      <c r="AX293" s="13" t="s">
        <v>73</v>
      </c>
      <c r="AY293" s="234" t="s">
        <v>120</v>
      </c>
    </row>
    <row r="294" spans="1:51" s="15" customFormat="1" ht="12">
      <c r="A294" s="15"/>
      <c r="B294" s="246"/>
      <c r="C294" s="247"/>
      <c r="D294" s="219" t="s">
        <v>131</v>
      </c>
      <c r="E294" s="248" t="s">
        <v>21</v>
      </c>
      <c r="F294" s="249" t="s">
        <v>318</v>
      </c>
      <c r="G294" s="247"/>
      <c r="H294" s="250">
        <v>23.9</v>
      </c>
      <c r="I294" s="251"/>
      <c r="J294" s="247"/>
      <c r="K294" s="247"/>
      <c r="L294" s="252"/>
      <c r="M294" s="253"/>
      <c r="N294" s="254"/>
      <c r="O294" s="254"/>
      <c r="P294" s="254"/>
      <c r="Q294" s="254"/>
      <c r="R294" s="254"/>
      <c r="S294" s="254"/>
      <c r="T294" s="25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6" t="s">
        <v>131</v>
      </c>
      <c r="AU294" s="256" t="s">
        <v>82</v>
      </c>
      <c r="AV294" s="15" t="s">
        <v>141</v>
      </c>
      <c r="AW294" s="15" t="s">
        <v>34</v>
      </c>
      <c r="AX294" s="15" t="s">
        <v>73</v>
      </c>
      <c r="AY294" s="256" t="s">
        <v>120</v>
      </c>
    </row>
    <row r="295" spans="1:51" s="13" customFormat="1" ht="12">
      <c r="A295" s="13"/>
      <c r="B295" s="224"/>
      <c r="C295" s="225"/>
      <c r="D295" s="219" t="s">
        <v>131</v>
      </c>
      <c r="E295" s="226" t="s">
        <v>21</v>
      </c>
      <c r="F295" s="227" t="s">
        <v>319</v>
      </c>
      <c r="G295" s="225"/>
      <c r="H295" s="228">
        <v>26.7</v>
      </c>
      <c r="I295" s="229"/>
      <c r="J295" s="225"/>
      <c r="K295" s="225"/>
      <c r="L295" s="230"/>
      <c r="M295" s="231"/>
      <c r="N295" s="232"/>
      <c r="O295" s="232"/>
      <c r="P295" s="232"/>
      <c r="Q295" s="232"/>
      <c r="R295" s="232"/>
      <c r="S295" s="232"/>
      <c r="T295" s="23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4" t="s">
        <v>131</v>
      </c>
      <c r="AU295" s="234" t="s">
        <v>82</v>
      </c>
      <c r="AV295" s="13" t="s">
        <v>82</v>
      </c>
      <c r="AW295" s="13" t="s">
        <v>34</v>
      </c>
      <c r="AX295" s="13" t="s">
        <v>73</v>
      </c>
      <c r="AY295" s="234" t="s">
        <v>120</v>
      </c>
    </row>
    <row r="296" spans="1:51" s="15" customFormat="1" ht="12">
      <c r="A296" s="15"/>
      <c r="B296" s="246"/>
      <c r="C296" s="247"/>
      <c r="D296" s="219" t="s">
        <v>131</v>
      </c>
      <c r="E296" s="248" t="s">
        <v>21</v>
      </c>
      <c r="F296" s="249" t="s">
        <v>143</v>
      </c>
      <c r="G296" s="247"/>
      <c r="H296" s="250">
        <v>26.7</v>
      </c>
      <c r="I296" s="251"/>
      <c r="J296" s="247"/>
      <c r="K296" s="247"/>
      <c r="L296" s="252"/>
      <c r="M296" s="253"/>
      <c r="N296" s="254"/>
      <c r="O296" s="254"/>
      <c r="P296" s="254"/>
      <c r="Q296" s="254"/>
      <c r="R296" s="254"/>
      <c r="S296" s="254"/>
      <c r="T296" s="25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6" t="s">
        <v>131</v>
      </c>
      <c r="AU296" s="256" t="s">
        <v>82</v>
      </c>
      <c r="AV296" s="15" t="s">
        <v>141</v>
      </c>
      <c r="AW296" s="15" t="s">
        <v>34</v>
      </c>
      <c r="AX296" s="15" t="s">
        <v>73</v>
      </c>
      <c r="AY296" s="256" t="s">
        <v>120</v>
      </c>
    </row>
    <row r="297" spans="1:51" s="13" customFormat="1" ht="12">
      <c r="A297" s="13"/>
      <c r="B297" s="224"/>
      <c r="C297" s="225"/>
      <c r="D297" s="219" t="s">
        <v>131</v>
      </c>
      <c r="E297" s="226" t="s">
        <v>21</v>
      </c>
      <c r="F297" s="227" t="s">
        <v>320</v>
      </c>
      <c r="G297" s="225"/>
      <c r="H297" s="228">
        <v>33.4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131</v>
      </c>
      <c r="AU297" s="234" t="s">
        <v>82</v>
      </c>
      <c r="AV297" s="13" t="s">
        <v>82</v>
      </c>
      <c r="AW297" s="13" t="s">
        <v>34</v>
      </c>
      <c r="AX297" s="13" t="s">
        <v>73</v>
      </c>
      <c r="AY297" s="234" t="s">
        <v>120</v>
      </c>
    </row>
    <row r="298" spans="1:51" s="15" customFormat="1" ht="12">
      <c r="A298" s="15"/>
      <c r="B298" s="246"/>
      <c r="C298" s="247"/>
      <c r="D298" s="219" t="s">
        <v>131</v>
      </c>
      <c r="E298" s="248" t="s">
        <v>21</v>
      </c>
      <c r="F298" s="249" t="s">
        <v>145</v>
      </c>
      <c r="G298" s="247"/>
      <c r="H298" s="250">
        <v>33.4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131</v>
      </c>
      <c r="AU298" s="256" t="s">
        <v>82</v>
      </c>
      <c r="AV298" s="15" t="s">
        <v>141</v>
      </c>
      <c r="AW298" s="15" t="s">
        <v>34</v>
      </c>
      <c r="AX298" s="15" t="s">
        <v>73</v>
      </c>
      <c r="AY298" s="256" t="s">
        <v>120</v>
      </c>
    </row>
    <row r="299" spans="1:51" s="13" customFormat="1" ht="12">
      <c r="A299" s="13"/>
      <c r="B299" s="224"/>
      <c r="C299" s="225"/>
      <c r="D299" s="219" t="s">
        <v>131</v>
      </c>
      <c r="E299" s="226" t="s">
        <v>21</v>
      </c>
      <c r="F299" s="227" t="s">
        <v>321</v>
      </c>
      <c r="G299" s="225"/>
      <c r="H299" s="228">
        <v>28.7</v>
      </c>
      <c r="I299" s="229"/>
      <c r="J299" s="225"/>
      <c r="K299" s="225"/>
      <c r="L299" s="230"/>
      <c r="M299" s="231"/>
      <c r="N299" s="232"/>
      <c r="O299" s="232"/>
      <c r="P299" s="232"/>
      <c r="Q299" s="232"/>
      <c r="R299" s="232"/>
      <c r="S299" s="232"/>
      <c r="T299" s="23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4" t="s">
        <v>131</v>
      </c>
      <c r="AU299" s="234" t="s">
        <v>82</v>
      </c>
      <c r="AV299" s="13" t="s">
        <v>82</v>
      </c>
      <c r="AW299" s="13" t="s">
        <v>34</v>
      </c>
      <c r="AX299" s="13" t="s">
        <v>73</v>
      </c>
      <c r="AY299" s="234" t="s">
        <v>120</v>
      </c>
    </row>
    <row r="300" spans="1:51" s="15" customFormat="1" ht="12">
      <c r="A300" s="15"/>
      <c r="B300" s="246"/>
      <c r="C300" s="247"/>
      <c r="D300" s="219" t="s">
        <v>131</v>
      </c>
      <c r="E300" s="248" t="s">
        <v>21</v>
      </c>
      <c r="F300" s="249" t="s">
        <v>147</v>
      </c>
      <c r="G300" s="247"/>
      <c r="H300" s="250">
        <v>28.7</v>
      </c>
      <c r="I300" s="251"/>
      <c r="J300" s="247"/>
      <c r="K300" s="247"/>
      <c r="L300" s="252"/>
      <c r="M300" s="253"/>
      <c r="N300" s="254"/>
      <c r="O300" s="254"/>
      <c r="P300" s="254"/>
      <c r="Q300" s="254"/>
      <c r="R300" s="254"/>
      <c r="S300" s="254"/>
      <c r="T300" s="25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6" t="s">
        <v>131</v>
      </c>
      <c r="AU300" s="256" t="s">
        <v>82</v>
      </c>
      <c r="AV300" s="15" t="s">
        <v>141</v>
      </c>
      <c r="AW300" s="15" t="s">
        <v>34</v>
      </c>
      <c r="AX300" s="15" t="s">
        <v>73</v>
      </c>
      <c r="AY300" s="256" t="s">
        <v>120</v>
      </c>
    </row>
    <row r="301" spans="1:51" s="13" customFormat="1" ht="12">
      <c r="A301" s="13"/>
      <c r="B301" s="224"/>
      <c r="C301" s="225"/>
      <c r="D301" s="219" t="s">
        <v>131</v>
      </c>
      <c r="E301" s="226" t="s">
        <v>21</v>
      </c>
      <c r="F301" s="227" t="s">
        <v>322</v>
      </c>
      <c r="G301" s="225"/>
      <c r="H301" s="228">
        <v>26</v>
      </c>
      <c r="I301" s="229"/>
      <c r="J301" s="225"/>
      <c r="K301" s="225"/>
      <c r="L301" s="230"/>
      <c r="M301" s="231"/>
      <c r="N301" s="232"/>
      <c r="O301" s="232"/>
      <c r="P301" s="232"/>
      <c r="Q301" s="232"/>
      <c r="R301" s="232"/>
      <c r="S301" s="232"/>
      <c r="T301" s="23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4" t="s">
        <v>131</v>
      </c>
      <c r="AU301" s="234" t="s">
        <v>82</v>
      </c>
      <c r="AV301" s="13" t="s">
        <v>82</v>
      </c>
      <c r="AW301" s="13" t="s">
        <v>34</v>
      </c>
      <c r="AX301" s="13" t="s">
        <v>73</v>
      </c>
      <c r="AY301" s="234" t="s">
        <v>120</v>
      </c>
    </row>
    <row r="302" spans="1:51" s="15" customFormat="1" ht="12">
      <c r="A302" s="15"/>
      <c r="B302" s="246"/>
      <c r="C302" s="247"/>
      <c r="D302" s="219" t="s">
        <v>131</v>
      </c>
      <c r="E302" s="248" t="s">
        <v>21</v>
      </c>
      <c r="F302" s="249" t="s">
        <v>149</v>
      </c>
      <c r="G302" s="247"/>
      <c r="H302" s="250">
        <v>26</v>
      </c>
      <c r="I302" s="251"/>
      <c r="J302" s="247"/>
      <c r="K302" s="247"/>
      <c r="L302" s="252"/>
      <c r="M302" s="253"/>
      <c r="N302" s="254"/>
      <c r="O302" s="254"/>
      <c r="P302" s="254"/>
      <c r="Q302" s="254"/>
      <c r="R302" s="254"/>
      <c r="S302" s="254"/>
      <c r="T302" s="25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6" t="s">
        <v>131</v>
      </c>
      <c r="AU302" s="256" t="s">
        <v>82</v>
      </c>
      <c r="AV302" s="15" t="s">
        <v>141</v>
      </c>
      <c r="AW302" s="15" t="s">
        <v>34</v>
      </c>
      <c r="AX302" s="15" t="s">
        <v>73</v>
      </c>
      <c r="AY302" s="256" t="s">
        <v>120</v>
      </c>
    </row>
    <row r="303" spans="1:51" s="13" customFormat="1" ht="12">
      <c r="A303" s="13"/>
      <c r="B303" s="224"/>
      <c r="C303" s="225"/>
      <c r="D303" s="219" t="s">
        <v>131</v>
      </c>
      <c r="E303" s="226" t="s">
        <v>21</v>
      </c>
      <c r="F303" s="227" t="s">
        <v>323</v>
      </c>
      <c r="G303" s="225"/>
      <c r="H303" s="228">
        <v>41.6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4" t="s">
        <v>131</v>
      </c>
      <c r="AU303" s="234" t="s">
        <v>82</v>
      </c>
      <c r="AV303" s="13" t="s">
        <v>82</v>
      </c>
      <c r="AW303" s="13" t="s">
        <v>34</v>
      </c>
      <c r="AX303" s="13" t="s">
        <v>73</v>
      </c>
      <c r="AY303" s="234" t="s">
        <v>120</v>
      </c>
    </row>
    <row r="304" spans="1:51" s="15" customFormat="1" ht="12">
      <c r="A304" s="15"/>
      <c r="B304" s="246"/>
      <c r="C304" s="247"/>
      <c r="D304" s="219" t="s">
        <v>131</v>
      </c>
      <c r="E304" s="248" t="s">
        <v>21</v>
      </c>
      <c r="F304" s="249" t="s">
        <v>151</v>
      </c>
      <c r="G304" s="247"/>
      <c r="H304" s="250">
        <v>41.6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56" t="s">
        <v>131</v>
      </c>
      <c r="AU304" s="256" t="s">
        <v>82</v>
      </c>
      <c r="AV304" s="15" t="s">
        <v>141</v>
      </c>
      <c r="AW304" s="15" t="s">
        <v>34</v>
      </c>
      <c r="AX304" s="15" t="s">
        <v>73</v>
      </c>
      <c r="AY304" s="256" t="s">
        <v>120</v>
      </c>
    </row>
    <row r="305" spans="1:51" s="13" customFormat="1" ht="12">
      <c r="A305" s="13"/>
      <c r="B305" s="224"/>
      <c r="C305" s="225"/>
      <c r="D305" s="219" t="s">
        <v>131</v>
      </c>
      <c r="E305" s="226" t="s">
        <v>21</v>
      </c>
      <c r="F305" s="227" t="s">
        <v>324</v>
      </c>
      <c r="G305" s="225"/>
      <c r="H305" s="228">
        <v>24.6</v>
      </c>
      <c r="I305" s="229"/>
      <c r="J305" s="225"/>
      <c r="K305" s="225"/>
      <c r="L305" s="230"/>
      <c r="M305" s="231"/>
      <c r="N305" s="232"/>
      <c r="O305" s="232"/>
      <c r="P305" s="232"/>
      <c r="Q305" s="232"/>
      <c r="R305" s="232"/>
      <c r="S305" s="232"/>
      <c r="T305" s="23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4" t="s">
        <v>131</v>
      </c>
      <c r="AU305" s="234" t="s">
        <v>82</v>
      </c>
      <c r="AV305" s="13" t="s">
        <v>82</v>
      </c>
      <c r="AW305" s="13" t="s">
        <v>34</v>
      </c>
      <c r="AX305" s="13" t="s">
        <v>73</v>
      </c>
      <c r="AY305" s="234" t="s">
        <v>120</v>
      </c>
    </row>
    <row r="306" spans="1:51" s="15" customFormat="1" ht="12">
      <c r="A306" s="15"/>
      <c r="B306" s="246"/>
      <c r="C306" s="247"/>
      <c r="D306" s="219" t="s">
        <v>131</v>
      </c>
      <c r="E306" s="248" t="s">
        <v>21</v>
      </c>
      <c r="F306" s="249" t="s">
        <v>152</v>
      </c>
      <c r="G306" s="247"/>
      <c r="H306" s="250">
        <v>24.6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6" t="s">
        <v>131</v>
      </c>
      <c r="AU306" s="256" t="s">
        <v>82</v>
      </c>
      <c r="AV306" s="15" t="s">
        <v>141</v>
      </c>
      <c r="AW306" s="15" t="s">
        <v>34</v>
      </c>
      <c r="AX306" s="15" t="s">
        <v>73</v>
      </c>
      <c r="AY306" s="256" t="s">
        <v>120</v>
      </c>
    </row>
    <row r="307" spans="1:51" s="14" customFormat="1" ht="12">
      <c r="A307" s="14"/>
      <c r="B307" s="235"/>
      <c r="C307" s="236"/>
      <c r="D307" s="219" t="s">
        <v>131</v>
      </c>
      <c r="E307" s="237" t="s">
        <v>21</v>
      </c>
      <c r="F307" s="238" t="s">
        <v>134</v>
      </c>
      <c r="G307" s="236"/>
      <c r="H307" s="239">
        <v>204.9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131</v>
      </c>
      <c r="AU307" s="245" t="s">
        <v>82</v>
      </c>
      <c r="AV307" s="14" t="s">
        <v>127</v>
      </c>
      <c r="AW307" s="14" t="s">
        <v>34</v>
      </c>
      <c r="AX307" s="14" t="s">
        <v>78</v>
      </c>
      <c r="AY307" s="245" t="s">
        <v>120</v>
      </c>
    </row>
    <row r="308" spans="1:65" s="2" customFormat="1" ht="14.4" customHeight="1">
      <c r="A308" s="40"/>
      <c r="B308" s="41"/>
      <c r="C308" s="206" t="s">
        <v>325</v>
      </c>
      <c r="D308" s="206" t="s">
        <v>122</v>
      </c>
      <c r="E308" s="207" t="s">
        <v>326</v>
      </c>
      <c r="F308" s="208" t="s">
        <v>327</v>
      </c>
      <c r="G308" s="209" t="s">
        <v>125</v>
      </c>
      <c r="H308" s="210">
        <v>235.5</v>
      </c>
      <c r="I308" s="211"/>
      <c r="J308" s="212">
        <f>ROUND(I308*H308,2)</f>
        <v>0</v>
      </c>
      <c r="K308" s="208" t="s">
        <v>126</v>
      </c>
      <c r="L308" s="46"/>
      <c r="M308" s="213" t="s">
        <v>21</v>
      </c>
      <c r="N308" s="214" t="s">
        <v>44</v>
      </c>
      <c r="O308" s="86"/>
      <c r="P308" s="215">
        <f>O308*H308</f>
        <v>0</v>
      </c>
      <c r="Q308" s="215">
        <v>0</v>
      </c>
      <c r="R308" s="215">
        <f>Q308*H308</f>
        <v>0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127</v>
      </c>
      <c r="AT308" s="217" t="s">
        <v>122</v>
      </c>
      <c r="AU308" s="217" t="s">
        <v>82</v>
      </c>
      <c r="AY308" s="19" t="s">
        <v>120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78</v>
      </c>
      <c r="BK308" s="218">
        <f>ROUND(I308*H308,2)</f>
        <v>0</v>
      </c>
      <c r="BL308" s="19" t="s">
        <v>127</v>
      </c>
      <c r="BM308" s="217" t="s">
        <v>328</v>
      </c>
    </row>
    <row r="309" spans="1:47" s="2" customFormat="1" ht="12">
      <c r="A309" s="40"/>
      <c r="B309" s="41"/>
      <c r="C309" s="42"/>
      <c r="D309" s="219" t="s">
        <v>129</v>
      </c>
      <c r="E309" s="42"/>
      <c r="F309" s="220" t="s">
        <v>329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129</v>
      </c>
      <c r="AU309" s="19" t="s">
        <v>82</v>
      </c>
    </row>
    <row r="310" spans="1:51" s="13" customFormat="1" ht="12">
      <c r="A310" s="13"/>
      <c r="B310" s="224"/>
      <c r="C310" s="225"/>
      <c r="D310" s="219" t="s">
        <v>131</v>
      </c>
      <c r="E310" s="226" t="s">
        <v>21</v>
      </c>
      <c r="F310" s="227" t="s">
        <v>330</v>
      </c>
      <c r="G310" s="225"/>
      <c r="H310" s="228">
        <v>21.5</v>
      </c>
      <c r="I310" s="229"/>
      <c r="J310" s="225"/>
      <c r="K310" s="225"/>
      <c r="L310" s="230"/>
      <c r="M310" s="231"/>
      <c r="N310" s="232"/>
      <c r="O310" s="232"/>
      <c r="P310" s="232"/>
      <c r="Q310" s="232"/>
      <c r="R310" s="232"/>
      <c r="S310" s="232"/>
      <c r="T310" s="23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4" t="s">
        <v>131</v>
      </c>
      <c r="AU310" s="234" t="s">
        <v>82</v>
      </c>
      <c r="AV310" s="13" t="s">
        <v>82</v>
      </c>
      <c r="AW310" s="13" t="s">
        <v>34</v>
      </c>
      <c r="AX310" s="13" t="s">
        <v>73</v>
      </c>
      <c r="AY310" s="234" t="s">
        <v>120</v>
      </c>
    </row>
    <row r="311" spans="1:51" s="15" customFormat="1" ht="12">
      <c r="A311" s="15"/>
      <c r="B311" s="246"/>
      <c r="C311" s="247"/>
      <c r="D311" s="219" t="s">
        <v>131</v>
      </c>
      <c r="E311" s="248" t="s">
        <v>21</v>
      </c>
      <c r="F311" s="249" t="s">
        <v>196</v>
      </c>
      <c r="G311" s="247"/>
      <c r="H311" s="250">
        <v>21.5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6" t="s">
        <v>131</v>
      </c>
      <c r="AU311" s="256" t="s">
        <v>82</v>
      </c>
      <c r="AV311" s="15" t="s">
        <v>141</v>
      </c>
      <c r="AW311" s="15" t="s">
        <v>34</v>
      </c>
      <c r="AX311" s="15" t="s">
        <v>73</v>
      </c>
      <c r="AY311" s="256" t="s">
        <v>120</v>
      </c>
    </row>
    <row r="312" spans="1:51" s="13" customFormat="1" ht="12">
      <c r="A312" s="13"/>
      <c r="B312" s="224"/>
      <c r="C312" s="225"/>
      <c r="D312" s="219" t="s">
        <v>131</v>
      </c>
      <c r="E312" s="226" t="s">
        <v>21</v>
      </c>
      <c r="F312" s="227" t="s">
        <v>331</v>
      </c>
      <c r="G312" s="225"/>
      <c r="H312" s="228">
        <v>26</v>
      </c>
      <c r="I312" s="229"/>
      <c r="J312" s="225"/>
      <c r="K312" s="225"/>
      <c r="L312" s="230"/>
      <c r="M312" s="231"/>
      <c r="N312" s="232"/>
      <c r="O312" s="232"/>
      <c r="P312" s="232"/>
      <c r="Q312" s="232"/>
      <c r="R312" s="232"/>
      <c r="S312" s="232"/>
      <c r="T312" s="23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4" t="s">
        <v>131</v>
      </c>
      <c r="AU312" s="234" t="s">
        <v>82</v>
      </c>
      <c r="AV312" s="13" t="s">
        <v>82</v>
      </c>
      <c r="AW312" s="13" t="s">
        <v>34</v>
      </c>
      <c r="AX312" s="13" t="s">
        <v>73</v>
      </c>
      <c r="AY312" s="234" t="s">
        <v>120</v>
      </c>
    </row>
    <row r="313" spans="1:51" s="15" customFormat="1" ht="12">
      <c r="A313" s="15"/>
      <c r="B313" s="246"/>
      <c r="C313" s="247"/>
      <c r="D313" s="219" t="s">
        <v>131</v>
      </c>
      <c r="E313" s="248" t="s">
        <v>21</v>
      </c>
      <c r="F313" s="249" t="s">
        <v>143</v>
      </c>
      <c r="G313" s="247"/>
      <c r="H313" s="250">
        <v>26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6" t="s">
        <v>131</v>
      </c>
      <c r="AU313" s="256" t="s">
        <v>82</v>
      </c>
      <c r="AV313" s="15" t="s">
        <v>141</v>
      </c>
      <c r="AW313" s="15" t="s">
        <v>34</v>
      </c>
      <c r="AX313" s="15" t="s">
        <v>73</v>
      </c>
      <c r="AY313" s="256" t="s">
        <v>120</v>
      </c>
    </row>
    <row r="314" spans="1:51" s="13" customFormat="1" ht="12">
      <c r="A314" s="13"/>
      <c r="B314" s="224"/>
      <c r="C314" s="225"/>
      <c r="D314" s="219" t="s">
        <v>131</v>
      </c>
      <c r="E314" s="226" t="s">
        <v>21</v>
      </c>
      <c r="F314" s="227" t="s">
        <v>332</v>
      </c>
      <c r="G314" s="225"/>
      <c r="H314" s="228">
        <v>29</v>
      </c>
      <c r="I314" s="229"/>
      <c r="J314" s="225"/>
      <c r="K314" s="225"/>
      <c r="L314" s="230"/>
      <c r="M314" s="231"/>
      <c r="N314" s="232"/>
      <c r="O314" s="232"/>
      <c r="P314" s="232"/>
      <c r="Q314" s="232"/>
      <c r="R314" s="232"/>
      <c r="S314" s="232"/>
      <c r="T314" s="23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4" t="s">
        <v>131</v>
      </c>
      <c r="AU314" s="234" t="s">
        <v>82</v>
      </c>
      <c r="AV314" s="13" t="s">
        <v>82</v>
      </c>
      <c r="AW314" s="13" t="s">
        <v>34</v>
      </c>
      <c r="AX314" s="13" t="s">
        <v>73</v>
      </c>
      <c r="AY314" s="234" t="s">
        <v>120</v>
      </c>
    </row>
    <row r="315" spans="1:51" s="15" customFormat="1" ht="12">
      <c r="A315" s="15"/>
      <c r="B315" s="246"/>
      <c r="C315" s="247"/>
      <c r="D315" s="219" t="s">
        <v>131</v>
      </c>
      <c r="E315" s="248" t="s">
        <v>21</v>
      </c>
      <c r="F315" s="249" t="s">
        <v>145</v>
      </c>
      <c r="G315" s="247"/>
      <c r="H315" s="250">
        <v>29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6" t="s">
        <v>131</v>
      </c>
      <c r="AU315" s="256" t="s">
        <v>82</v>
      </c>
      <c r="AV315" s="15" t="s">
        <v>141</v>
      </c>
      <c r="AW315" s="15" t="s">
        <v>34</v>
      </c>
      <c r="AX315" s="15" t="s">
        <v>73</v>
      </c>
      <c r="AY315" s="256" t="s">
        <v>120</v>
      </c>
    </row>
    <row r="316" spans="1:51" s="13" customFormat="1" ht="12">
      <c r="A316" s="13"/>
      <c r="B316" s="224"/>
      <c r="C316" s="225"/>
      <c r="D316" s="219" t="s">
        <v>131</v>
      </c>
      <c r="E316" s="226" t="s">
        <v>21</v>
      </c>
      <c r="F316" s="227" t="s">
        <v>333</v>
      </c>
      <c r="G316" s="225"/>
      <c r="H316" s="228">
        <v>12</v>
      </c>
      <c r="I316" s="229"/>
      <c r="J316" s="225"/>
      <c r="K316" s="225"/>
      <c r="L316" s="230"/>
      <c r="M316" s="231"/>
      <c r="N316" s="232"/>
      <c r="O316" s="232"/>
      <c r="P316" s="232"/>
      <c r="Q316" s="232"/>
      <c r="R316" s="232"/>
      <c r="S316" s="232"/>
      <c r="T316" s="23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4" t="s">
        <v>131</v>
      </c>
      <c r="AU316" s="234" t="s">
        <v>82</v>
      </c>
      <c r="AV316" s="13" t="s">
        <v>82</v>
      </c>
      <c r="AW316" s="13" t="s">
        <v>34</v>
      </c>
      <c r="AX316" s="13" t="s">
        <v>73</v>
      </c>
      <c r="AY316" s="234" t="s">
        <v>120</v>
      </c>
    </row>
    <row r="317" spans="1:51" s="15" customFormat="1" ht="12">
      <c r="A317" s="15"/>
      <c r="B317" s="246"/>
      <c r="C317" s="247"/>
      <c r="D317" s="219" t="s">
        <v>131</v>
      </c>
      <c r="E317" s="248" t="s">
        <v>21</v>
      </c>
      <c r="F317" s="249" t="s">
        <v>147</v>
      </c>
      <c r="G317" s="247"/>
      <c r="H317" s="250">
        <v>12</v>
      </c>
      <c r="I317" s="251"/>
      <c r="J317" s="247"/>
      <c r="K317" s="247"/>
      <c r="L317" s="252"/>
      <c r="M317" s="253"/>
      <c r="N317" s="254"/>
      <c r="O317" s="254"/>
      <c r="P317" s="254"/>
      <c r="Q317" s="254"/>
      <c r="R317" s="254"/>
      <c r="S317" s="254"/>
      <c r="T317" s="25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6" t="s">
        <v>131</v>
      </c>
      <c r="AU317" s="256" t="s">
        <v>82</v>
      </c>
      <c r="AV317" s="15" t="s">
        <v>141</v>
      </c>
      <c r="AW317" s="15" t="s">
        <v>34</v>
      </c>
      <c r="AX317" s="15" t="s">
        <v>73</v>
      </c>
      <c r="AY317" s="256" t="s">
        <v>120</v>
      </c>
    </row>
    <row r="318" spans="1:51" s="13" customFormat="1" ht="12">
      <c r="A318" s="13"/>
      <c r="B318" s="224"/>
      <c r="C318" s="225"/>
      <c r="D318" s="219" t="s">
        <v>131</v>
      </c>
      <c r="E318" s="226" t="s">
        <v>21</v>
      </c>
      <c r="F318" s="227" t="s">
        <v>334</v>
      </c>
      <c r="G318" s="225"/>
      <c r="H318" s="228">
        <v>21</v>
      </c>
      <c r="I318" s="229"/>
      <c r="J318" s="225"/>
      <c r="K318" s="225"/>
      <c r="L318" s="230"/>
      <c r="M318" s="231"/>
      <c r="N318" s="232"/>
      <c r="O318" s="232"/>
      <c r="P318" s="232"/>
      <c r="Q318" s="232"/>
      <c r="R318" s="232"/>
      <c r="S318" s="232"/>
      <c r="T318" s="23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4" t="s">
        <v>131</v>
      </c>
      <c r="AU318" s="234" t="s">
        <v>82</v>
      </c>
      <c r="AV318" s="13" t="s">
        <v>82</v>
      </c>
      <c r="AW318" s="13" t="s">
        <v>34</v>
      </c>
      <c r="AX318" s="13" t="s">
        <v>73</v>
      </c>
      <c r="AY318" s="234" t="s">
        <v>120</v>
      </c>
    </row>
    <row r="319" spans="1:51" s="15" customFormat="1" ht="12">
      <c r="A319" s="15"/>
      <c r="B319" s="246"/>
      <c r="C319" s="247"/>
      <c r="D319" s="219" t="s">
        <v>131</v>
      </c>
      <c r="E319" s="248" t="s">
        <v>21</v>
      </c>
      <c r="F319" s="249" t="s">
        <v>149</v>
      </c>
      <c r="G319" s="247"/>
      <c r="H319" s="250">
        <v>21</v>
      </c>
      <c r="I319" s="251"/>
      <c r="J319" s="247"/>
      <c r="K319" s="247"/>
      <c r="L319" s="252"/>
      <c r="M319" s="253"/>
      <c r="N319" s="254"/>
      <c r="O319" s="254"/>
      <c r="P319" s="254"/>
      <c r="Q319" s="254"/>
      <c r="R319" s="254"/>
      <c r="S319" s="254"/>
      <c r="T319" s="25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6" t="s">
        <v>131</v>
      </c>
      <c r="AU319" s="256" t="s">
        <v>82</v>
      </c>
      <c r="AV319" s="15" t="s">
        <v>141</v>
      </c>
      <c r="AW319" s="15" t="s">
        <v>34</v>
      </c>
      <c r="AX319" s="15" t="s">
        <v>73</v>
      </c>
      <c r="AY319" s="256" t="s">
        <v>120</v>
      </c>
    </row>
    <row r="320" spans="1:51" s="13" customFormat="1" ht="12">
      <c r="A320" s="13"/>
      <c r="B320" s="224"/>
      <c r="C320" s="225"/>
      <c r="D320" s="219" t="s">
        <v>131</v>
      </c>
      <c r="E320" s="226" t="s">
        <v>21</v>
      </c>
      <c r="F320" s="227" t="s">
        <v>291</v>
      </c>
      <c r="G320" s="225"/>
      <c r="H320" s="228">
        <v>16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4" t="s">
        <v>131</v>
      </c>
      <c r="AU320" s="234" t="s">
        <v>82</v>
      </c>
      <c r="AV320" s="13" t="s">
        <v>82</v>
      </c>
      <c r="AW320" s="13" t="s">
        <v>34</v>
      </c>
      <c r="AX320" s="13" t="s">
        <v>73</v>
      </c>
      <c r="AY320" s="234" t="s">
        <v>120</v>
      </c>
    </row>
    <row r="321" spans="1:51" s="15" customFormat="1" ht="12">
      <c r="A321" s="15"/>
      <c r="B321" s="246"/>
      <c r="C321" s="247"/>
      <c r="D321" s="219" t="s">
        <v>131</v>
      </c>
      <c r="E321" s="248" t="s">
        <v>21</v>
      </c>
      <c r="F321" s="249" t="s">
        <v>151</v>
      </c>
      <c r="G321" s="247"/>
      <c r="H321" s="250">
        <v>16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6" t="s">
        <v>131</v>
      </c>
      <c r="AU321" s="256" t="s">
        <v>82</v>
      </c>
      <c r="AV321" s="15" t="s">
        <v>141</v>
      </c>
      <c r="AW321" s="15" t="s">
        <v>34</v>
      </c>
      <c r="AX321" s="15" t="s">
        <v>73</v>
      </c>
      <c r="AY321" s="256" t="s">
        <v>120</v>
      </c>
    </row>
    <row r="322" spans="1:51" s="13" customFormat="1" ht="12">
      <c r="A322" s="13"/>
      <c r="B322" s="224"/>
      <c r="C322" s="225"/>
      <c r="D322" s="219" t="s">
        <v>131</v>
      </c>
      <c r="E322" s="226" t="s">
        <v>21</v>
      </c>
      <c r="F322" s="227" t="s">
        <v>335</v>
      </c>
      <c r="G322" s="225"/>
      <c r="H322" s="228">
        <v>110</v>
      </c>
      <c r="I322" s="229"/>
      <c r="J322" s="225"/>
      <c r="K322" s="225"/>
      <c r="L322" s="230"/>
      <c r="M322" s="231"/>
      <c r="N322" s="232"/>
      <c r="O322" s="232"/>
      <c r="P322" s="232"/>
      <c r="Q322" s="232"/>
      <c r="R322" s="232"/>
      <c r="S322" s="232"/>
      <c r="T322" s="23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4" t="s">
        <v>131</v>
      </c>
      <c r="AU322" s="234" t="s">
        <v>82</v>
      </c>
      <c r="AV322" s="13" t="s">
        <v>82</v>
      </c>
      <c r="AW322" s="13" t="s">
        <v>34</v>
      </c>
      <c r="AX322" s="13" t="s">
        <v>73</v>
      </c>
      <c r="AY322" s="234" t="s">
        <v>120</v>
      </c>
    </row>
    <row r="323" spans="1:51" s="15" customFormat="1" ht="12">
      <c r="A323" s="15"/>
      <c r="B323" s="246"/>
      <c r="C323" s="247"/>
      <c r="D323" s="219" t="s">
        <v>131</v>
      </c>
      <c r="E323" s="248" t="s">
        <v>21</v>
      </c>
      <c r="F323" s="249" t="s">
        <v>152</v>
      </c>
      <c r="G323" s="247"/>
      <c r="H323" s="250">
        <v>110</v>
      </c>
      <c r="I323" s="251"/>
      <c r="J323" s="247"/>
      <c r="K323" s="247"/>
      <c r="L323" s="252"/>
      <c r="M323" s="253"/>
      <c r="N323" s="254"/>
      <c r="O323" s="254"/>
      <c r="P323" s="254"/>
      <c r="Q323" s="254"/>
      <c r="R323" s="254"/>
      <c r="S323" s="254"/>
      <c r="T323" s="25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6" t="s">
        <v>131</v>
      </c>
      <c r="AU323" s="256" t="s">
        <v>82</v>
      </c>
      <c r="AV323" s="15" t="s">
        <v>141</v>
      </c>
      <c r="AW323" s="15" t="s">
        <v>34</v>
      </c>
      <c r="AX323" s="15" t="s">
        <v>73</v>
      </c>
      <c r="AY323" s="256" t="s">
        <v>120</v>
      </c>
    </row>
    <row r="324" spans="1:51" s="14" customFormat="1" ht="12">
      <c r="A324" s="14"/>
      <c r="B324" s="235"/>
      <c r="C324" s="236"/>
      <c r="D324" s="219" t="s">
        <v>131</v>
      </c>
      <c r="E324" s="237" t="s">
        <v>21</v>
      </c>
      <c r="F324" s="238" t="s">
        <v>134</v>
      </c>
      <c r="G324" s="236"/>
      <c r="H324" s="239">
        <v>235.5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131</v>
      </c>
      <c r="AU324" s="245" t="s">
        <v>82</v>
      </c>
      <c r="AV324" s="14" t="s">
        <v>127</v>
      </c>
      <c r="AW324" s="14" t="s">
        <v>34</v>
      </c>
      <c r="AX324" s="14" t="s">
        <v>78</v>
      </c>
      <c r="AY324" s="245" t="s">
        <v>120</v>
      </c>
    </row>
    <row r="325" spans="1:65" s="2" customFormat="1" ht="14.4" customHeight="1">
      <c r="A325" s="40"/>
      <c r="B325" s="41"/>
      <c r="C325" s="206" t="s">
        <v>7</v>
      </c>
      <c r="D325" s="206" t="s">
        <v>122</v>
      </c>
      <c r="E325" s="207" t="s">
        <v>336</v>
      </c>
      <c r="F325" s="208" t="s">
        <v>337</v>
      </c>
      <c r="G325" s="209" t="s">
        <v>125</v>
      </c>
      <c r="H325" s="210">
        <v>254.4</v>
      </c>
      <c r="I325" s="211"/>
      <c r="J325" s="212">
        <f>ROUND(I325*H325,2)</f>
        <v>0</v>
      </c>
      <c r="K325" s="208" t="s">
        <v>126</v>
      </c>
      <c r="L325" s="46"/>
      <c r="M325" s="213" t="s">
        <v>21</v>
      </c>
      <c r="N325" s="214" t="s">
        <v>44</v>
      </c>
      <c r="O325" s="86"/>
      <c r="P325" s="215">
        <f>O325*H325</f>
        <v>0</v>
      </c>
      <c r="Q325" s="215">
        <v>0.00397</v>
      </c>
      <c r="R325" s="215">
        <f>Q325*H325</f>
        <v>1.009968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127</v>
      </c>
      <c r="AT325" s="217" t="s">
        <v>122</v>
      </c>
      <c r="AU325" s="217" t="s">
        <v>82</v>
      </c>
      <c r="AY325" s="19" t="s">
        <v>120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78</v>
      </c>
      <c r="BK325" s="218">
        <f>ROUND(I325*H325,2)</f>
        <v>0</v>
      </c>
      <c r="BL325" s="19" t="s">
        <v>127</v>
      </c>
      <c r="BM325" s="217" t="s">
        <v>338</v>
      </c>
    </row>
    <row r="326" spans="1:47" s="2" customFormat="1" ht="12">
      <c r="A326" s="40"/>
      <c r="B326" s="41"/>
      <c r="C326" s="42"/>
      <c r="D326" s="219" t="s">
        <v>129</v>
      </c>
      <c r="E326" s="42"/>
      <c r="F326" s="220" t="s">
        <v>337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129</v>
      </c>
      <c r="AU326" s="19" t="s">
        <v>82</v>
      </c>
    </row>
    <row r="327" spans="1:51" s="13" customFormat="1" ht="12">
      <c r="A327" s="13"/>
      <c r="B327" s="224"/>
      <c r="C327" s="225"/>
      <c r="D327" s="219" t="s">
        <v>131</v>
      </c>
      <c r="E327" s="226" t="s">
        <v>21</v>
      </c>
      <c r="F327" s="227" t="s">
        <v>339</v>
      </c>
      <c r="G327" s="225"/>
      <c r="H327" s="228">
        <v>27.9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131</v>
      </c>
      <c r="AU327" s="234" t="s">
        <v>82</v>
      </c>
      <c r="AV327" s="13" t="s">
        <v>82</v>
      </c>
      <c r="AW327" s="13" t="s">
        <v>34</v>
      </c>
      <c r="AX327" s="13" t="s">
        <v>73</v>
      </c>
      <c r="AY327" s="234" t="s">
        <v>120</v>
      </c>
    </row>
    <row r="328" spans="1:51" s="15" customFormat="1" ht="12">
      <c r="A328" s="15"/>
      <c r="B328" s="246"/>
      <c r="C328" s="247"/>
      <c r="D328" s="219" t="s">
        <v>131</v>
      </c>
      <c r="E328" s="248" t="s">
        <v>21</v>
      </c>
      <c r="F328" s="249" t="s">
        <v>196</v>
      </c>
      <c r="G328" s="247"/>
      <c r="H328" s="250">
        <v>27.9</v>
      </c>
      <c r="I328" s="251"/>
      <c r="J328" s="247"/>
      <c r="K328" s="247"/>
      <c r="L328" s="252"/>
      <c r="M328" s="253"/>
      <c r="N328" s="254"/>
      <c r="O328" s="254"/>
      <c r="P328" s="254"/>
      <c r="Q328" s="254"/>
      <c r="R328" s="254"/>
      <c r="S328" s="254"/>
      <c r="T328" s="25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56" t="s">
        <v>131</v>
      </c>
      <c r="AU328" s="256" t="s">
        <v>82</v>
      </c>
      <c r="AV328" s="15" t="s">
        <v>141</v>
      </c>
      <c r="AW328" s="15" t="s">
        <v>34</v>
      </c>
      <c r="AX328" s="15" t="s">
        <v>73</v>
      </c>
      <c r="AY328" s="256" t="s">
        <v>120</v>
      </c>
    </row>
    <row r="329" spans="1:51" s="13" customFormat="1" ht="12">
      <c r="A329" s="13"/>
      <c r="B329" s="224"/>
      <c r="C329" s="225"/>
      <c r="D329" s="219" t="s">
        <v>131</v>
      </c>
      <c r="E329" s="226" t="s">
        <v>21</v>
      </c>
      <c r="F329" s="227" t="s">
        <v>340</v>
      </c>
      <c r="G329" s="225"/>
      <c r="H329" s="228">
        <v>28.5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131</v>
      </c>
      <c r="AU329" s="234" t="s">
        <v>82</v>
      </c>
      <c r="AV329" s="13" t="s">
        <v>82</v>
      </c>
      <c r="AW329" s="13" t="s">
        <v>34</v>
      </c>
      <c r="AX329" s="13" t="s">
        <v>73</v>
      </c>
      <c r="AY329" s="234" t="s">
        <v>120</v>
      </c>
    </row>
    <row r="330" spans="1:51" s="15" customFormat="1" ht="12">
      <c r="A330" s="15"/>
      <c r="B330" s="246"/>
      <c r="C330" s="247"/>
      <c r="D330" s="219" t="s">
        <v>131</v>
      </c>
      <c r="E330" s="248" t="s">
        <v>21</v>
      </c>
      <c r="F330" s="249" t="s">
        <v>143</v>
      </c>
      <c r="G330" s="247"/>
      <c r="H330" s="250">
        <v>28.5</v>
      </c>
      <c r="I330" s="251"/>
      <c r="J330" s="247"/>
      <c r="K330" s="247"/>
      <c r="L330" s="252"/>
      <c r="M330" s="253"/>
      <c r="N330" s="254"/>
      <c r="O330" s="254"/>
      <c r="P330" s="254"/>
      <c r="Q330" s="254"/>
      <c r="R330" s="254"/>
      <c r="S330" s="254"/>
      <c r="T330" s="25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6" t="s">
        <v>131</v>
      </c>
      <c r="AU330" s="256" t="s">
        <v>82</v>
      </c>
      <c r="AV330" s="15" t="s">
        <v>141</v>
      </c>
      <c r="AW330" s="15" t="s">
        <v>34</v>
      </c>
      <c r="AX330" s="15" t="s">
        <v>73</v>
      </c>
      <c r="AY330" s="256" t="s">
        <v>120</v>
      </c>
    </row>
    <row r="331" spans="1:51" s="13" customFormat="1" ht="12">
      <c r="A331" s="13"/>
      <c r="B331" s="224"/>
      <c r="C331" s="225"/>
      <c r="D331" s="219" t="s">
        <v>131</v>
      </c>
      <c r="E331" s="226" t="s">
        <v>21</v>
      </c>
      <c r="F331" s="227" t="s">
        <v>341</v>
      </c>
      <c r="G331" s="225"/>
      <c r="H331" s="228">
        <v>29</v>
      </c>
      <c r="I331" s="229"/>
      <c r="J331" s="225"/>
      <c r="K331" s="225"/>
      <c r="L331" s="230"/>
      <c r="M331" s="231"/>
      <c r="N331" s="232"/>
      <c r="O331" s="232"/>
      <c r="P331" s="232"/>
      <c r="Q331" s="232"/>
      <c r="R331" s="232"/>
      <c r="S331" s="232"/>
      <c r="T331" s="23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4" t="s">
        <v>131</v>
      </c>
      <c r="AU331" s="234" t="s">
        <v>82</v>
      </c>
      <c r="AV331" s="13" t="s">
        <v>82</v>
      </c>
      <c r="AW331" s="13" t="s">
        <v>34</v>
      </c>
      <c r="AX331" s="13" t="s">
        <v>73</v>
      </c>
      <c r="AY331" s="234" t="s">
        <v>120</v>
      </c>
    </row>
    <row r="332" spans="1:51" s="15" customFormat="1" ht="12">
      <c r="A332" s="15"/>
      <c r="B332" s="246"/>
      <c r="C332" s="247"/>
      <c r="D332" s="219" t="s">
        <v>131</v>
      </c>
      <c r="E332" s="248" t="s">
        <v>21</v>
      </c>
      <c r="F332" s="249" t="s">
        <v>145</v>
      </c>
      <c r="G332" s="247"/>
      <c r="H332" s="250">
        <v>29</v>
      </c>
      <c r="I332" s="251"/>
      <c r="J332" s="247"/>
      <c r="K332" s="247"/>
      <c r="L332" s="252"/>
      <c r="M332" s="253"/>
      <c r="N332" s="254"/>
      <c r="O332" s="254"/>
      <c r="P332" s="254"/>
      <c r="Q332" s="254"/>
      <c r="R332" s="254"/>
      <c r="S332" s="254"/>
      <c r="T332" s="25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6" t="s">
        <v>131</v>
      </c>
      <c r="AU332" s="256" t="s">
        <v>82</v>
      </c>
      <c r="AV332" s="15" t="s">
        <v>141</v>
      </c>
      <c r="AW332" s="15" t="s">
        <v>34</v>
      </c>
      <c r="AX332" s="15" t="s">
        <v>73</v>
      </c>
      <c r="AY332" s="256" t="s">
        <v>120</v>
      </c>
    </row>
    <row r="333" spans="1:51" s="13" customFormat="1" ht="12">
      <c r="A333" s="13"/>
      <c r="B333" s="224"/>
      <c r="C333" s="225"/>
      <c r="D333" s="219" t="s">
        <v>131</v>
      </c>
      <c r="E333" s="226" t="s">
        <v>21</v>
      </c>
      <c r="F333" s="227" t="s">
        <v>342</v>
      </c>
      <c r="G333" s="225"/>
      <c r="H333" s="228">
        <v>14</v>
      </c>
      <c r="I333" s="229"/>
      <c r="J333" s="225"/>
      <c r="K333" s="225"/>
      <c r="L333" s="230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4" t="s">
        <v>131</v>
      </c>
      <c r="AU333" s="234" t="s">
        <v>82</v>
      </c>
      <c r="AV333" s="13" t="s">
        <v>82</v>
      </c>
      <c r="AW333" s="13" t="s">
        <v>34</v>
      </c>
      <c r="AX333" s="13" t="s">
        <v>73</v>
      </c>
      <c r="AY333" s="234" t="s">
        <v>120</v>
      </c>
    </row>
    <row r="334" spans="1:51" s="15" customFormat="1" ht="12">
      <c r="A334" s="15"/>
      <c r="B334" s="246"/>
      <c r="C334" s="247"/>
      <c r="D334" s="219" t="s">
        <v>131</v>
      </c>
      <c r="E334" s="248" t="s">
        <v>21</v>
      </c>
      <c r="F334" s="249" t="s">
        <v>147</v>
      </c>
      <c r="G334" s="247"/>
      <c r="H334" s="250">
        <v>14</v>
      </c>
      <c r="I334" s="251"/>
      <c r="J334" s="247"/>
      <c r="K334" s="247"/>
      <c r="L334" s="252"/>
      <c r="M334" s="253"/>
      <c r="N334" s="254"/>
      <c r="O334" s="254"/>
      <c r="P334" s="254"/>
      <c r="Q334" s="254"/>
      <c r="R334" s="254"/>
      <c r="S334" s="254"/>
      <c r="T334" s="25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6" t="s">
        <v>131</v>
      </c>
      <c r="AU334" s="256" t="s">
        <v>82</v>
      </c>
      <c r="AV334" s="15" t="s">
        <v>141</v>
      </c>
      <c r="AW334" s="15" t="s">
        <v>34</v>
      </c>
      <c r="AX334" s="15" t="s">
        <v>73</v>
      </c>
      <c r="AY334" s="256" t="s">
        <v>120</v>
      </c>
    </row>
    <row r="335" spans="1:51" s="13" customFormat="1" ht="12">
      <c r="A335" s="13"/>
      <c r="B335" s="224"/>
      <c r="C335" s="225"/>
      <c r="D335" s="219" t="s">
        <v>131</v>
      </c>
      <c r="E335" s="226" t="s">
        <v>21</v>
      </c>
      <c r="F335" s="227" t="s">
        <v>341</v>
      </c>
      <c r="G335" s="225"/>
      <c r="H335" s="228">
        <v>29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131</v>
      </c>
      <c r="AU335" s="234" t="s">
        <v>82</v>
      </c>
      <c r="AV335" s="13" t="s">
        <v>82</v>
      </c>
      <c r="AW335" s="13" t="s">
        <v>34</v>
      </c>
      <c r="AX335" s="13" t="s">
        <v>73</v>
      </c>
      <c r="AY335" s="234" t="s">
        <v>120</v>
      </c>
    </row>
    <row r="336" spans="1:51" s="15" customFormat="1" ht="12">
      <c r="A336" s="15"/>
      <c r="B336" s="246"/>
      <c r="C336" s="247"/>
      <c r="D336" s="219" t="s">
        <v>131</v>
      </c>
      <c r="E336" s="248" t="s">
        <v>21</v>
      </c>
      <c r="F336" s="249" t="s">
        <v>149</v>
      </c>
      <c r="G336" s="247"/>
      <c r="H336" s="250">
        <v>29</v>
      </c>
      <c r="I336" s="251"/>
      <c r="J336" s="247"/>
      <c r="K336" s="247"/>
      <c r="L336" s="252"/>
      <c r="M336" s="253"/>
      <c r="N336" s="254"/>
      <c r="O336" s="254"/>
      <c r="P336" s="254"/>
      <c r="Q336" s="254"/>
      <c r="R336" s="254"/>
      <c r="S336" s="254"/>
      <c r="T336" s="25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6" t="s">
        <v>131</v>
      </c>
      <c r="AU336" s="256" t="s">
        <v>82</v>
      </c>
      <c r="AV336" s="15" t="s">
        <v>141</v>
      </c>
      <c r="AW336" s="15" t="s">
        <v>34</v>
      </c>
      <c r="AX336" s="15" t="s">
        <v>73</v>
      </c>
      <c r="AY336" s="256" t="s">
        <v>120</v>
      </c>
    </row>
    <row r="337" spans="1:51" s="13" customFormat="1" ht="12">
      <c r="A337" s="13"/>
      <c r="B337" s="224"/>
      <c r="C337" s="225"/>
      <c r="D337" s="219" t="s">
        <v>131</v>
      </c>
      <c r="E337" s="226" t="s">
        <v>21</v>
      </c>
      <c r="F337" s="227" t="s">
        <v>291</v>
      </c>
      <c r="G337" s="225"/>
      <c r="H337" s="228">
        <v>16</v>
      </c>
      <c r="I337" s="229"/>
      <c r="J337" s="225"/>
      <c r="K337" s="225"/>
      <c r="L337" s="230"/>
      <c r="M337" s="231"/>
      <c r="N337" s="232"/>
      <c r="O337" s="232"/>
      <c r="P337" s="232"/>
      <c r="Q337" s="232"/>
      <c r="R337" s="232"/>
      <c r="S337" s="232"/>
      <c r="T337" s="23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4" t="s">
        <v>131</v>
      </c>
      <c r="AU337" s="234" t="s">
        <v>82</v>
      </c>
      <c r="AV337" s="13" t="s">
        <v>82</v>
      </c>
      <c r="AW337" s="13" t="s">
        <v>34</v>
      </c>
      <c r="AX337" s="13" t="s">
        <v>73</v>
      </c>
      <c r="AY337" s="234" t="s">
        <v>120</v>
      </c>
    </row>
    <row r="338" spans="1:51" s="15" customFormat="1" ht="12">
      <c r="A338" s="15"/>
      <c r="B338" s="246"/>
      <c r="C338" s="247"/>
      <c r="D338" s="219" t="s">
        <v>131</v>
      </c>
      <c r="E338" s="248" t="s">
        <v>21</v>
      </c>
      <c r="F338" s="249" t="s">
        <v>151</v>
      </c>
      <c r="G338" s="247"/>
      <c r="H338" s="250">
        <v>16</v>
      </c>
      <c r="I338" s="251"/>
      <c r="J338" s="247"/>
      <c r="K338" s="247"/>
      <c r="L338" s="252"/>
      <c r="M338" s="253"/>
      <c r="N338" s="254"/>
      <c r="O338" s="254"/>
      <c r="P338" s="254"/>
      <c r="Q338" s="254"/>
      <c r="R338" s="254"/>
      <c r="S338" s="254"/>
      <c r="T338" s="25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56" t="s">
        <v>131</v>
      </c>
      <c r="AU338" s="256" t="s">
        <v>82</v>
      </c>
      <c r="AV338" s="15" t="s">
        <v>141</v>
      </c>
      <c r="AW338" s="15" t="s">
        <v>34</v>
      </c>
      <c r="AX338" s="15" t="s">
        <v>73</v>
      </c>
      <c r="AY338" s="256" t="s">
        <v>120</v>
      </c>
    </row>
    <row r="339" spans="1:51" s="13" customFormat="1" ht="12">
      <c r="A339" s="13"/>
      <c r="B339" s="224"/>
      <c r="C339" s="225"/>
      <c r="D339" s="219" t="s">
        <v>131</v>
      </c>
      <c r="E339" s="226" t="s">
        <v>21</v>
      </c>
      <c r="F339" s="227" t="s">
        <v>343</v>
      </c>
      <c r="G339" s="225"/>
      <c r="H339" s="228">
        <v>110</v>
      </c>
      <c r="I339" s="229"/>
      <c r="J339" s="225"/>
      <c r="K339" s="225"/>
      <c r="L339" s="230"/>
      <c r="M339" s="231"/>
      <c r="N339" s="232"/>
      <c r="O339" s="232"/>
      <c r="P339" s="232"/>
      <c r="Q339" s="232"/>
      <c r="R339" s="232"/>
      <c r="S339" s="232"/>
      <c r="T339" s="23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4" t="s">
        <v>131</v>
      </c>
      <c r="AU339" s="234" t="s">
        <v>82</v>
      </c>
      <c r="AV339" s="13" t="s">
        <v>82</v>
      </c>
      <c r="AW339" s="13" t="s">
        <v>34</v>
      </c>
      <c r="AX339" s="13" t="s">
        <v>73</v>
      </c>
      <c r="AY339" s="234" t="s">
        <v>120</v>
      </c>
    </row>
    <row r="340" spans="1:51" s="15" customFormat="1" ht="12">
      <c r="A340" s="15"/>
      <c r="B340" s="246"/>
      <c r="C340" s="247"/>
      <c r="D340" s="219" t="s">
        <v>131</v>
      </c>
      <c r="E340" s="248" t="s">
        <v>21</v>
      </c>
      <c r="F340" s="249" t="s">
        <v>152</v>
      </c>
      <c r="G340" s="247"/>
      <c r="H340" s="250">
        <v>110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6" t="s">
        <v>131</v>
      </c>
      <c r="AU340" s="256" t="s">
        <v>82</v>
      </c>
      <c r="AV340" s="15" t="s">
        <v>141</v>
      </c>
      <c r="AW340" s="15" t="s">
        <v>34</v>
      </c>
      <c r="AX340" s="15" t="s">
        <v>73</v>
      </c>
      <c r="AY340" s="256" t="s">
        <v>120</v>
      </c>
    </row>
    <row r="341" spans="1:51" s="14" customFormat="1" ht="12">
      <c r="A341" s="14"/>
      <c r="B341" s="235"/>
      <c r="C341" s="236"/>
      <c r="D341" s="219" t="s">
        <v>131</v>
      </c>
      <c r="E341" s="237" t="s">
        <v>21</v>
      </c>
      <c r="F341" s="238" t="s">
        <v>134</v>
      </c>
      <c r="G341" s="236"/>
      <c r="H341" s="239">
        <v>254.4</v>
      </c>
      <c r="I341" s="240"/>
      <c r="J341" s="236"/>
      <c r="K341" s="236"/>
      <c r="L341" s="241"/>
      <c r="M341" s="242"/>
      <c r="N341" s="243"/>
      <c r="O341" s="243"/>
      <c r="P341" s="243"/>
      <c r="Q341" s="243"/>
      <c r="R341" s="243"/>
      <c r="S341" s="243"/>
      <c r="T341" s="24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5" t="s">
        <v>131</v>
      </c>
      <c r="AU341" s="245" t="s">
        <v>82</v>
      </c>
      <c r="AV341" s="14" t="s">
        <v>127</v>
      </c>
      <c r="AW341" s="14" t="s">
        <v>34</v>
      </c>
      <c r="AX341" s="14" t="s">
        <v>78</v>
      </c>
      <c r="AY341" s="245" t="s">
        <v>120</v>
      </c>
    </row>
    <row r="342" spans="1:65" s="2" customFormat="1" ht="14.4" customHeight="1">
      <c r="A342" s="40"/>
      <c r="B342" s="41"/>
      <c r="C342" s="257" t="s">
        <v>344</v>
      </c>
      <c r="D342" s="257" t="s">
        <v>292</v>
      </c>
      <c r="E342" s="258" t="s">
        <v>345</v>
      </c>
      <c r="F342" s="259" t="s">
        <v>346</v>
      </c>
      <c r="G342" s="260" t="s">
        <v>347</v>
      </c>
      <c r="H342" s="261">
        <v>0.164</v>
      </c>
      <c r="I342" s="262"/>
      <c r="J342" s="263">
        <f>ROUND(I342*H342,2)</f>
        <v>0</v>
      </c>
      <c r="K342" s="259" t="s">
        <v>126</v>
      </c>
      <c r="L342" s="264"/>
      <c r="M342" s="265" t="s">
        <v>21</v>
      </c>
      <c r="N342" s="266" t="s">
        <v>44</v>
      </c>
      <c r="O342" s="86"/>
      <c r="P342" s="215">
        <f>O342*H342</f>
        <v>0</v>
      </c>
      <c r="Q342" s="215">
        <v>0.001</v>
      </c>
      <c r="R342" s="215">
        <f>Q342*H342</f>
        <v>0.000164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181</v>
      </c>
      <c r="AT342" s="217" t="s">
        <v>292</v>
      </c>
      <c r="AU342" s="217" t="s">
        <v>82</v>
      </c>
      <c r="AY342" s="19" t="s">
        <v>120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78</v>
      </c>
      <c r="BK342" s="218">
        <f>ROUND(I342*H342,2)</f>
        <v>0</v>
      </c>
      <c r="BL342" s="19" t="s">
        <v>127</v>
      </c>
      <c r="BM342" s="217" t="s">
        <v>348</v>
      </c>
    </row>
    <row r="343" spans="1:47" s="2" customFormat="1" ht="12">
      <c r="A343" s="40"/>
      <c r="B343" s="41"/>
      <c r="C343" s="42"/>
      <c r="D343" s="219" t="s">
        <v>129</v>
      </c>
      <c r="E343" s="42"/>
      <c r="F343" s="220" t="s">
        <v>346</v>
      </c>
      <c r="G343" s="42"/>
      <c r="H343" s="42"/>
      <c r="I343" s="221"/>
      <c r="J343" s="42"/>
      <c r="K343" s="42"/>
      <c r="L343" s="46"/>
      <c r="M343" s="222"/>
      <c r="N343" s="223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129</v>
      </c>
      <c r="AU343" s="19" t="s">
        <v>82</v>
      </c>
    </row>
    <row r="344" spans="1:51" s="13" customFormat="1" ht="12">
      <c r="A344" s="13"/>
      <c r="B344" s="224"/>
      <c r="C344" s="225"/>
      <c r="D344" s="219" t="s">
        <v>131</v>
      </c>
      <c r="E344" s="226" t="s">
        <v>21</v>
      </c>
      <c r="F344" s="227" t="s">
        <v>349</v>
      </c>
      <c r="G344" s="225"/>
      <c r="H344" s="228">
        <v>6.551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131</v>
      </c>
      <c r="AU344" s="234" t="s">
        <v>82</v>
      </c>
      <c r="AV344" s="13" t="s">
        <v>82</v>
      </c>
      <c r="AW344" s="13" t="s">
        <v>34</v>
      </c>
      <c r="AX344" s="13" t="s">
        <v>73</v>
      </c>
      <c r="AY344" s="234" t="s">
        <v>120</v>
      </c>
    </row>
    <row r="345" spans="1:51" s="14" customFormat="1" ht="12">
      <c r="A345" s="14"/>
      <c r="B345" s="235"/>
      <c r="C345" s="236"/>
      <c r="D345" s="219" t="s">
        <v>131</v>
      </c>
      <c r="E345" s="237" t="s">
        <v>21</v>
      </c>
      <c r="F345" s="238" t="s">
        <v>134</v>
      </c>
      <c r="G345" s="236"/>
      <c r="H345" s="239">
        <v>6.551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5" t="s">
        <v>131</v>
      </c>
      <c r="AU345" s="245" t="s">
        <v>82</v>
      </c>
      <c r="AV345" s="14" t="s">
        <v>127</v>
      </c>
      <c r="AW345" s="14" t="s">
        <v>34</v>
      </c>
      <c r="AX345" s="14" t="s">
        <v>73</v>
      </c>
      <c r="AY345" s="245" t="s">
        <v>120</v>
      </c>
    </row>
    <row r="346" spans="1:51" s="13" customFormat="1" ht="12">
      <c r="A346" s="13"/>
      <c r="B346" s="224"/>
      <c r="C346" s="225"/>
      <c r="D346" s="219" t="s">
        <v>131</v>
      </c>
      <c r="E346" s="226" t="s">
        <v>21</v>
      </c>
      <c r="F346" s="227" t="s">
        <v>350</v>
      </c>
      <c r="G346" s="225"/>
      <c r="H346" s="228">
        <v>6.55</v>
      </c>
      <c r="I346" s="229"/>
      <c r="J346" s="225"/>
      <c r="K346" s="225"/>
      <c r="L346" s="230"/>
      <c r="M346" s="231"/>
      <c r="N346" s="232"/>
      <c r="O346" s="232"/>
      <c r="P346" s="232"/>
      <c r="Q346" s="232"/>
      <c r="R346" s="232"/>
      <c r="S346" s="232"/>
      <c r="T346" s="23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4" t="s">
        <v>131</v>
      </c>
      <c r="AU346" s="234" t="s">
        <v>82</v>
      </c>
      <c r="AV346" s="13" t="s">
        <v>82</v>
      </c>
      <c r="AW346" s="13" t="s">
        <v>34</v>
      </c>
      <c r="AX346" s="13" t="s">
        <v>78</v>
      </c>
      <c r="AY346" s="234" t="s">
        <v>120</v>
      </c>
    </row>
    <row r="347" spans="1:51" s="13" customFormat="1" ht="12">
      <c r="A347" s="13"/>
      <c r="B347" s="224"/>
      <c r="C347" s="225"/>
      <c r="D347" s="219" t="s">
        <v>131</v>
      </c>
      <c r="E347" s="225"/>
      <c r="F347" s="227" t="s">
        <v>351</v>
      </c>
      <c r="G347" s="225"/>
      <c r="H347" s="228">
        <v>0.164</v>
      </c>
      <c r="I347" s="229"/>
      <c r="J347" s="225"/>
      <c r="K347" s="225"/>
      <c r="L347" s="230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4" t="s">
        <v>131</v>
      </c>
      <c r="AU347" s="234" t="s">
        <v>82</v>
      </c>
      <c r="AV347" s="13" t="s">
        <v>82</v>
      </c>
      <c r="AW347" s="13" t="s">
        <v>4</v>
      </c>
      <c r="AX347" s="13" t="s">
        <v>78</v>
      </c>
      <c r="AY347" s="234" t="s">
        <v>120</v>
      </c>
    </row>
    <row r="348" spans="1:65" s="2" customFormat="1" ht="14.4" customHeight="1">
      <c r="A348" s="40"/>
      <c r="B348" s="41"/>
      <c r="C348" s="206" t="s">
        <v>352</v>
      </c>
      <c r="D348" s="206" t="s">
        <v>122</v>
      </c>
      <c r="E348" s="207" t="s">
        <v>353</v>
      </c>
      <c r="F348" s="208" t="s">
        <v>354</v>
      </c>
      <c r="G348" s="209" t="s">
        <v>190</v>
      </c>
      <c r="H348" s="210">
        <v>3.82</v>
      </c>
      <c r="I348" s="211"/>
      <c r="J348" s="212">
        <f>ROUND(I348*H348,2)</f>
        <v>0</v>
      </c>
      <c r="K348" s="208" t="s">
        <v>126</v>
      </c>
      <c r="L348" s="46"/>
      <c r="M348" s="213" t="s">
        <v>21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127</v>
      </c>
      <c r="AT348" s="217" t="s">
        <v>122</v>
      </c>
      <c r="AU348" s="217" t="s">
        <v>82</v>
      </c>
      <c r="AY348" s="19" t="s">
        <v>120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78</v>
      </c>
      <c r="BK348" s="218">
        <f>ROUND(I348*H348,2)</f>
        <v>0</v>
      </c>
      <c r="BL348" s="19" t="s">
        <v>127</v>
      </c>
      <c r="BM348" s="217" t="s">
        <v>355</v>
      </c>
    </row>
    <row r="349" spans="1:47" s="2" customFormat="1" ht="12">
      <c r="A349" s="40"/>
      <c r="B349" s="41"/>
      <c r="C349" s="42"/>
      <c r="D349" s="219" t="s">
        <v>129</v>
      </c>
      <c r="E349" s="42"/>
      <c r="F349" s="220" t="s">
        <v>356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129</v>
      </c>
      <c r="AU349" s="19" t="s">
        <v>82</v>
      </c>
    </row>
    <row r="350" spans="1:51" s="13" customFormat="1" ht="12">
      <c r="A350" s="13"/>
      <c r="B350" s="224"/>
      <c r="C350" s="225"/>
      <c r="D350" s="219" t="s">
        <v>131</v>
      </c>
      <c r="E350" s="226" t="s">
        <v>21</v>
      </c>
      <c r="F350" s="227" t="s">
        <v>357</v>
      </c>
      <c r="G350" s="225"/>
      <c r="H350" s="228">
        <v>3.816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131</v>
      </c>
      <c r="AU350" s="234" t="s">
        <v>82</v>
      </c>
      <c r="AV350" s="13" t="s">
        <v>82</v>
      </c>
      <c r="AW350" s="13" t="s">
        <v>34</v>
      </c>
      <c r="AX350" s="13" t="s">
        <v>73</v>
      </c>
      <c r="AY350" s="234" t="s">
        <v>120</v>
      </c>
    </row>
    <row r="351" spans="1:51" s="14" customFormat="1" ht="12">
      <c r="A351" s="14"/>
      <c r="B351" s="235"/>
      <c r="C351" s="236"/>
      <c r="D351" s="219" t="s">
        <v>131</v>
      </c>
      <c r="E351" s="237" t="s">
        <v>21</v>
      </c>
      <c r="F351" s="238" t="s">
        <v>134</v>
      </c>
      <c r="G351" s="236"/>
      <c r="H351" s="239">
        <v>3.816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5" t="s">
        <v>131</v>
      </c>
      <c r="AU351" s="245" t="s">
        <v>82</v>
      </c>
      <c r="AV351" s="14" t="s">
        <v>127</v>
      </c>
      <c r="AW351" s="14" t="s">
        <v>34</v>
      </c>
      <c r="AX351" s="14" t="s">
        <v>73</v>
      </c>
      <c r="AY351" s="245" t="s">
        <v>120</v>
      </c>
    </row>
    <row r="352" spans="1:51" s="13" customFormat="1" ht="12">
      <c r="A352" s="13"/>
      <c r="B352" s="224"/>
      <c r="C352" s="225"/>
      <c r="D352" s="219" t="s">
        <v>131</v>
      </c>
      <c r="E352" s="226" t="s">
        <v>21</v>
      </c>
      <c r="F352" s="227" t="s">
        <v>358</v>
      </c>
      <c r="G352" s="225"/>
      <c r="H352" s="228">
        <v>3.82</v>
      </c>
      <c r="I352" s="229"/>
      <c r="J352" s="225"/>
      <c r="K352" s="225"/>
      <c r="L352" s="230"/>
      <c r="M352" s="231"/>
      <c r="N352" s="232"/>
      <c r="O352" s="232"/>
      <c r="P352" s="232"/>
      <c r="Q352" s="232"/>
      <c r="R352" s="232"/>
      <c r="S352" s="232"/>
      <c r="T352" s="23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4" t="s">
        <v>131</v>
      </c>
      <c r="AU352" s="234" t="s">
        <v>82</v>
      </c>
      <c r="AV352" s="13" t="s">
        <v>82</v>
      </c>
      <c r="AW352" s="13" t="s">
        <v>34</v>
      </c>
      <c r="AX352" s="13" t="s">
        <v>78</v>
      </c>
      <c r="AY352" s="234" t="s">
        <v>120</v>
      </c>
    </row>
    <row r="353" spans="1:63" s="12" customFormat="1" ht="22.8" customHeight="1">
      <c r="A353" s="12"/>
      <c r="B353" s="190"/>
      <c r="C353" s="191"/>
      <c r="D353" s="192" t="s">
        <v>72</v>
      </c>
      <c r="E353" s="204" t="s">
        <v>82</v>
      </c>
      <c r="F353" s="204" t="s">
        <v>359</v>
      </c>
      <c r="G353" s="191"/>
      <c r="H353" s="191"/>
      <c r="I353" s="194"/>
      <c r="J353" s="205">
        <f>BK353</f>
        <v>0</v>
      </c>
      <c r="K353" s="191"/>
      <c r="L353" s="196"/>
      <c r="M353" s="197"/>
      <c r="N353" s="198"/>
      <c r="O353" s="198"/>
      <c r="P353" s="199">
        <f>SUM(P354:P388)</f>
        <v>0</v>
      </c>
      <c r="Q353" s="198"/>
      <c r="R353" s="199">
        <f>SUM(R354:R388)</f>
        <v>17.8350948</v>
      </c>
      <c r="S353" s="198"/>
      <c r="T353" s="200">
        <f>SUM(T354:T388)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1" t="s">
        <v>78</v>
      </c>
      <c r="AT353" s="202" t="s">
        <v>72</v>
      </c>
      <c r="AU353" s="202" t="s">
        <v>78</v>
      </c>
      <c r="AY353" s="201" t="s">
        <v>120</v>
      </c>
      <c r="BK353" s="203">
        <f>SUM(BK354:BK388)</f>
        <v>0</v>
      </c>
    </row>
    <row r="354" spans="1:65" s="2" customFormat="1" ht="14.4" customHeight="1">
      <c r="A354" s="40"/>
      <c r="B354" s="41"/>
      <c r="C354" s="206" t="s">
        <v>360</v>
      </c>
      <c r="D354" s="206" t="s">
        <v>122</v>
      </c>
      <c r="E354" s="207" t="s">
        <v>361</v>
      </c>
      <c r="F354" s="208" t="s">
        <v>362</v>
      </c>
      <c r="G354" s="209" t="s">
        <v>190</v>
      </c>
      <c r="H354" s="210">
        <v>1.306</v>
      </c>
      <c r="I354" s="211"/>
      <c r="J354" s="212">
        <f>ROUND(I354*H354,2)</f>
        <v>0</v>
      </c>
      <c r="K354" s="208" t="s">
        <v>126</v>
      </c>
      <c r="L354" s="46"/>
      <c r="M354" s="213" t="s">
        <v>21</v>
      </c>
      <c r="N354" s="214" t="s">
        <v>44</v>
      </c>
      <c r="O354" s="86"/>
      <c r="P354" s="215">
        <f>O354*H354</f>
        <v>0</v>
      </c>
      <c r="Q354" s="215">
        <v>2.16</v>
      </c>
      <c r="R354" s="215">
        <f>Q354*H354</f>
        <v>2.8209600000000004</v>
      </c>
      <c r="S354" s="215">
        <v>0</v>
      </c>
      <c r="T354" s="216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17" t="s">
        <v>127</v>
      </c>
      <c r="AT354" s="217" t="s">
        <v>122</v>
      </c>
      <c r="AU354" s="217" t="s">
        <v>82</v>
      </c>
      <c r="AY354" s="19" t="s">
        <v>120</v>
      </c>
      <c r="BE354" s="218">
        <f>IF(N354="základní",J354,0)</f>
        <v>0</v>
      </c>
      <c r="BF354" s="218">
        <f>IF(N354="snížená",J354,0)</f>
        <v>0</v>
      </c>
      <c r="BG354" s="218">
        <f>IF(N354="zákl. přenesená",J354,0)</f>
        <v>0</v>
      </c>
      <c r="BH354" s="218">
        <f>IF(N354="sníž. přenesená",J354,0)</f>
        <v>0</v>
      </c>
      <c r="BI354" s="218">
        <f>IF(N354="nulová",J354,0)</f>
        <v>0</v>
      </c>
      <c r="BJ354" s="19" t="s">
        <v>78</v>
      </c>
      <c r="BK354" s="218">
        <f>ROUND(I354*H354,2)</f>
        <v>0</v>
      </c>
      <c r="BL354" s="19" t="s">
        <v>127</v>
      </c>
      <c r="BM354" s="217" t="s">
        <v>363</v>
      </c>
    </row>
    <row r="355" spans="1:47" s="2" customFormat="1" ht="12">
      <c r="A355" s="40"/>
      <c r="B355" s="41"/>
      <c r="C355" s="42"/>
      <c r="D355" s="219" t="s">
        <v>129</v>
      </c>
      <c r="E355" s="42"/>
      <c r="F355" s="220" t="s">
        <v>364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129</v>
      </c>
      <c r="AU355" s="19" t="s">
        <v>82</v>
      </c>
    </row>
    <row r="356" spans="1:51" s="13" customFormat="1" ht="12">
      <c r="A356" s="13"/>
      <c r="B356" s="224"/>
      <c r="C356" s="225"/>
      <c r="D356" s="219" t="s">
        <v>131</v>
      </c>
      <c r="E356" s="226" t="s">
        <v>21</v>
      </c>
      <c r="F356" s="227" t="s">
        <v>365</v>
      </c>
      <c r="G356" s="225"/>
      <c r="H356" s="228">
        <v>0.12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131</v>
      </c>
      <c r="AU356" s="234" t="s">
        <v>82</v>
      </c>
      <c r="AV356" s="13" t="s">
        <v>82</v>
      </c>
      <c r="AW356" s="13" t="s">
        <v>34</v>
      </c>
      <c r="AX356" s="13" t="s">
        <v>73</v>
      </c>
      <c r="AY356" s="234" t="s">
        <v>120</v>
      </c>
    </row>
    <row r="357" spans="1:51" s="15" customFormat="1" ht="12">
      <c r="A357" s="15"/>
      <c r="B357" s="246"/>
      <c r="C357" s="247"/>
      <c r="D357" s="219" t="s">
        <v>131</v>
      </c>
      <c r="E357" s="248" t="s">
        <v>21</v>
      </c>
      <c r="F357" s="249" t="s">
        <v>196</v>
      </c>
      <c r="G357" s="247"/>
      <c r="H357" s="250">
        <v>0.12</v>
      </c>
      <c r="I357" s="251"/>
      <c r="J357" s="247"/>
      <c r="K357" s="247"/>
      <c r="L357" s="252"/>
      <c r="M357" s="253"/>
      <c r="N357" s="254"/>
      <c r="O357" s="254"/>
      <c r="P357" s="254"/>
      <c r="Q357" s="254"/>
      <c r="R357" s="254"/>
      <c r="S357" s="254"/>
      <c r="T357" s="25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6" t="s">
        <v>131</v>
      </c>
      <c r="AU357" s="256" t="s">
        <v>82</v>
      </c>
      <c r="AV357" s="15" t="s">
        <v>141</v>
      </c>
      <c r="AW357" s="15" t="s">
        <v>34</v>
      </c>
      <c r="AX357" s="15" t="s">
        <v>73</v>
      </c>
      <c r="AY357" s="256" t="s">
        <v>120</v>
      </c>
    </row>
    <row r="358" spans="1:51" s="13" customFormat="1" ht="12">
      <c r="A358" s="13"/>
      <c r="B358" s="224"/>
      <c r="C358" s="225"/>
      <c r="D358" s="219" t="s">
        <v>131</v>
      </c>
      <c r="E358" s="226" t="s">
        <v>21</v>
      </c>
      <c r="F358" s="227" t="s">
        <v>366</v>
      </c>
      <c r="G358" s="225"/>
      <c r="H358" s="228">
        <v>0.18</v>
      </c>
      <c r="I358" s="229"/>
      <c r="J358" s="225"/>
      <c r="K358" s="225"/>
      <c r="L358" s="230"/>
      <c r="M358" s="231"/>
      <c r="N358" s="232"/>
      <c r="O358" s="232"/>
      <c r="P358" s="232"/>
      <c r="Q358" s="232"/>
      <c r="R358" s="232"/>
      <c r="S358" s="232"/>
      <c r="T358" s="23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4" t="s">
        <v>131</v>
      </c>
      <c r="AU358" s="234" t="s">
        <v>82</v>
      </c>
      <c r="AV358" s="13" t="s">
        <v>82</v>
      </c>
      <c r="AW358" s="13" t="s">
        <v>34</v>
      </c>
      <c r="AX358" s="13" t="s">
        <v>73</v>
      </c>
      <c r="AY358" s="234" t="s">
        <v>120</v>
      </c>
    </row>
    <row r="359" spans="1:51" s="15" customFormat="1" ht="12">
      <c r="A359" s="15"/>
      <c r="B359" s="246"/>
      <c r="C359" s="247"/>
      <c r="D359" s="219" t="s">
        <v>131</v>
      </c>
      <c r="E359" s="248" t="s">
        <v>21</v>
      </c>
      <c r="F359" s="249" t="s">
        <v>143</v>
      </c>
      <c r="G359" s="247"/>
      <c r="H359" s="250">
        <v>0.18</v>
      </c>
      <c r="I359" s="251"/>
      <c r="J359" s="247"/>
      <c r="K359" s="247"/>
      <c r="L359" s="252"/>
      <c r="M359" s="253"/>
      <c r="N359" s="254"/>
      <c r="O359" s="254"/>
      <c r="P359" s="254"/>
      <c r="Q359" s="254"/>
      <c r="R359" s="254"/>
      <c r="S359" s="254"/>
      <c r="T359" s="25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6" t="s">
        <v>131</v>
      </c>
      <c r="AU359" s="256" t="s">
        <v>82</v>
      </c>
      <c r="AV359" s="15" t="s">
        <v>141</v>
      </c>
      <c r="AW359" s="15" t="s">
        <v>34</v>
      </c>
      <c r="AX359" s="15" t="s">
        <v>73</v>
      </c>
      <c r="AY359" s="256" t="s">
        <v>120</v>
      </c>
    </row>
    <row r="360" spans="1:51" s="13" customFormat="1" ht="12">
      <c r="A360" s="13"/>
      <c r="B360" s="224"/>
      <c r="C360" s="225"/>
      <c r="D360" s="219" t="s">
        <v>131</v>
      </c>
      <c r="E360" s="226" t="s">
        <v>21</v>
      </c>
      <c r="F360" s="227" t="s">
        <v>367</v>
      </c>
      <c r="G360" s="225"/>
      <c r="H360" s="228">
        <v>0.427</v>
      </c>
      <c r="I360" s="229"/>
      <c r="J360" s="225"/>
      <c r="K360" s="225"/>
      <c r="L360" s="230"/>
      <c r="M360" s="231"/>
      <c r="N360" s="232"/>
      <c r="O360" s="232"/>
      <c r="P360" s="232"/>
      <c r="Q360" s="232"/>
      <c r="R360" s="232"/>
      <c r="S360" s="232"/>
      <c r="T360" s="23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4" t="s">
        <v>131</v>
      </c>
      <c r="AU360" s="234" t="s">
        <v>82</v>
      </c>
      <c r="AV360" s="13" t="s">
        <v>82</v>
      </c>
      <c r="AW360" s="13" t="s">
        <v>34</v>
      </c>
      <c r="AX360" s="13" t="s">
        <v>73</v>
      </c>
      <c r="AY360" s="234" t="s">
        <v>120</v>
      </c>
    </row>
    <row r="361" spans="1:51" s="15" customFormat="1" ht="12">
      <c r="A361" s="15"/>
      <c r="B361" s="246"/>
      <c r="C361" s="247"/>
      <c r="D361" s="219" t="s">
        <v>131</v>
      </c>
      <c r="E361" s="248" t="s">
        <v>21</v>
      </c>
      <c r="F361" s="249" t="s">
        <v>145</v>
      </c>
      <c r="G361" s="247"/>
      <c r="H361" s="250">
        <v>0.427</v>
      </c>
      <c r="I361" s="251"/>
      <c r="J361" s="247"/>
      <c r="K361" s="247"/>
      <c r="L361" s="252"/>
      <c r="M361" s="253"/>
      <c r="N361" s="254"/>
      <c r="O361" s="254"/>
      <c r="P361" s="254"/>
      <c r="Q361" s="254"/>
      <c r="R361" s="254"/>
      <c r="S361" s="254"/>
      <c r="T361" s="25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56" t="s">
        <v>131</v>
      </c>
      <c r="AU361" s="256" t="s">
        <v>82</v>
      </c>
      <c r="AV361" s="15" t="s">
        <v>141</v>
      </c>
      <c r="AW361" s="15" t="s">
        <v>34</v>
      </c>
      <c r="AX361" s="15" t="s">
        <v>73</v>
      </c>
      <c r="AY361" s="256" t="s">
        <v>120</v>
      </c>
    </row>
    <row r="362" spans="1:51" s="13" customFormat="1" ht="12">
      <c r="A362" s="13"/>
      <c r="B362" s="224"/>
      <c r="C362" s="225"/>
      <c r="D362" s="219" t="s">
        <v>131</v>
      </c>
      <c r="E362" s="226" t="s">
        <v>21</v>
      </c>
      <c r="F362" s="227" t="s">
        <v>365</v>
      </c>
      <c r="G362" s="225"/>
      <c r="H362" s="228">
        <v>0.12</v>
      </c>
      <c r="I362" s="229"/>
      <c r="J362" s="225"/>
      <c r="K362" s="225"/>
      <c r="L362" s="230"/>
      <c r="M362" s="231"/>
      <c r="N362" s="232"/>
      <c r="O362" s="232"/>
      <c r="P362" s="232"/>
      <c r="Q362" s="232"/>
      <c r="R362" s="232"/>
      <c r="S362" s="232"/>
      <c r="T362" s="23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4" t="s">
        <v>131</v>
      </c>
      <c r="AU362" s="234" t="s">
        <v>82</v>
      </c>
      <c r="AV362" s="13" t="s">
        <v>82</v>
      </c>
      <c r="AW362" s="13" t="s">
        <v>34</v>
      </c>
      <c r="AX362" s="13" t="s">
        <v>73</v>
      </c>
      <c r="AY362" s="234" t="s">
        <v>120</v>
      </c>
    </row>
    <row r="363" spans="1:51" s="15" customFormat="1" ht="12">
      <c r="A363" s="15"/>
      <c r="B363" s="246"/>
      <c r="C363" s="247"/>
      <c r="D363" s="219" t="s">
        <v>131</v>
      </c>
      <c r="E363" s="248" t="s">
        <v>21</v>
      </c>
      <c r="F363" s="249" t="s">
        <v>147</v>
      </c>
      <c r="G363" s="247"/>
      <c r="H363" s="250">
        <v>0.12</v>
      </c>
      <c r="I363" s="251"/>
      <c r="J363" s="247"/>
      <c r="K363" s="247"/>
      <c r="L363" s="252"/>
      <c r="M363" s="253"/>
      <c r="N363" s="254"/>
      <c r="O363" s="254"/>
      <c r="P363" s="254"/>
      <c r="Q363" s="254"/>
      <c r="R363" s="254"/>
      <c r="S363" s="254"/>
      <c r="T363" s="25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6" t="s">
        <v>131</v>
      </c>
      <c r="AU363" s="256" t="s">
        <v>82</v>
      </c>
      <c r="AV363" s="15" t="s">
        <v>141</v>
      </c>
      <c r="AW363" s="15" t="s">
        <v>34</v>
      </c>
      <c r="AX363" s="15" t="s">
        <v>73</v>
      </c>
      <c r="AY363" s="256" t="s">
        <v>120</v>
      </c>
    </row>
    <row r="364" spans="1:51" s="13" customFormat="1" ht="12">
      <c r="A364" s="13"/>
      <c r="B364" s="224"/>
      <c r="C364" s="225"/>
      <c r="D364" s="219" t="s">
        <v>131</v>
      </c>
      <c r="E364" s="226" t="s">
        <v>21</v>
      </c>
      <c r="F364" s="227" t="s">
        <v>368</v>
      </c>
      <c r="G364" s="225"/>
      <c r="H364" s="228">
        <v>0.099</v>
      </c>
      <c r="I364" s="229"/>
      <c r="J364" s="225"/>
      <c r="K364" s="225"/>
      <c r="L364" s="230"/>
      <c r="M364" s="231"/>
      <c r="N364" s="232"/>
      <c r="O364" s="232"/>
      <c r="P364" s="232"/>
      <c r="Q364" s="232"/>
      <c r="R364" s="232"/>
      <c r="S364" s="232"/>
      <c r="T364" s="23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4" t="s">
        <v>131</v>
      </c>
      <c r="AU364" s="234" t="s">
        <v>82</v>
      </c>
      <c r="AV364" s="13" t="s">
        <v>82</v>
      </c>
      <c r="AW364" s="13" t="s">
        <v>34</v>
      </c>
      <c r="AX364" s="13" t="s">
        <v>73</v>
      </c>
      <c r="AY364" s="234" t="s">
        <v>120</v>
      </c>
    </row>
    <row r="365" spans="1:51" s="15" customFormat="1" ht="12">
      <c r="A365" s="15"/>
      <c r="B365" s="246"/>
      <c r="C365" s="247"/>
      <c r="D365" s="219" t="s">
        <v>131</v>
      </c>
      <c r="E365" s="248" t="s">
        <v>21</v>
      </c>
      <c r="F365" s="249" t="s">
        <v>149</v>
      </c>
      <c r="G365" s="247"/>
      <c r="H365" s="250">
        <v>0.099</v>
      </c>
      <c r="I365" s="251"/>
      <c r="J365" s="247"/>
      <c r="K365" s="247"/>
      <c r="L365" s="252"/>
      <c r="M365" s="253"/>
      <c r="N365" s="254"/>
      <c r="O365" s="254"/>
      <c r="P365" s="254"/>
      <c r="Q365" s="254"/>
      <c r="R365" s="254"/>
      <c r="S365" s="254"/>
      <c r="T365" s="25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6" t="s">
        <v>131</v>
      </c>
      <c r="AU365" s="256" t="s">
        <v>82</v>
      </c>
      <c r="AV365" s="15" t="s">
        <v>141</v>
      </c>
      <c r="AW365" s="15" t="s">
        <v>34</v>
      </c>
      <c r="AX365" s="15" t="s">
        <v>73</v>
      </c>
      <c r="AY365" s="256" t="s">
        <v>120</v>
      </c>
    </row>
    <row r="366" spans="1:51" s="13" customFormat="1" ht="12">
      <c r="A366" s="13"/>
      <c r="B366" s="224"/>
      <c r="C366" s="225"/>
      <c r="D366" s="219" t="s">
        <v>131</v>
      </c>
      <c r="E366" s="226" t="s">
        <v>21</v>
      </c>
      <c r="F366" s="227" t="s">
        <v>369</v>
      </c>
      <c r="G366" s="225"/>
      <c r="H366" s="228">
        <v>0.24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4" t="s">
        <v>131</v>
      </c>
      <c r="AU366" s="234" t="s">
        <v>82</v>
      </c>
      <c r="AV366" s="13" t="s">
        <v>82</v>
      </c>
      <c r="AW366" s="13" t="s">
        <v>34</v>
      </c>
      <c r="AX366" s="13" t="s">
        <v>73</v>
      </c>
      <c r="AY366" s="234" t="s">
        <v>120</v>
      </c>
    </row>
    <row r="367" spans="1:51" s="15" customFormat="1" ht="12">
      <c r="A367" s="15"/>
      <c r="B367" s="246"/>
      <c r="C367" s="247"/>
      <c r="D367" s="219" t="s">
        <v>131</v>
      </c>
      <c r="E367" s="248" t="s">
        <v>21</v>
      </c>
      <c r="F367" s="249" t="s">
        <v>151</v>
      </c>
      <c r="G367" s="247"/>
      <c r="H367" s="250">
        <v>0.24</v>
      </c>
      <c r="I367" s="251"/>
      <c r="J367" s="247"/>
      <c r="K367" s="247"/>
      <c r="L367" s="252"/>
      <c r="M367" s="253"/>
      <c r="N367" s="254"/>
      <c r="O367" s="254"/>
      <c r="P367" s="254"/>
      <c r="Q367" s="254"/>
      <c r="R367" s="254"/>
      <c r="S367" s="254"/>
      <c r="T367" s="25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6" t="s">
        <v>131</v>
      </c>
      <c r="AU367" s="256" t="s">
        <v>82</v>
      </c>
      <c r="AV367" s="15" t="s">
        <v>141</v>
      </c>
      <c r="AW367" s="15" t="s">
        <v>34</v>
      </c>
      <c r="AX367" s="15" t="s">
        <v>73</v>
      </c>
      <c r="AY367" s="256" t="s">
        <v>120</v>
      </c>
    </row>
    <row r="368" spans="1:51" s="13" customFormat="1" ht="12">
      <c r="A368" s="13"/>
      <c r="B368" s="224"/>
      <c r="C368" s="225"/>
      <c r="D368" s="219" t="s">
        <v>131</v>
      </c>
      <c r="E368" s="226" t="s">
        <v>21</v>
      </c>
      <c r="F368" s="227" t="s">
        <v>365</v>
      </c>
      <c r="G368" s="225"/>
      <c r="H368" s="228">
        <v>0.12</v>
      </c>
      <c r="I368" s="229"/>
      <c r="J368" s="225"/>
      <c r="K368" s="225"/>
      <c r="L368" s="230"/>
      <c r="M368" s="231"/>
      <c r="N368" s="232"/>
      <c r="O368" s="232"/>
      <c r="P368" s="232"/>
      <c r="Q368" s="232"/>
      <c r="R368" s="232"/>
      <c r="S368" s="232"/>
      <c r="T368" s="23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4" t="s">
        <v>131</v>
      </c>
      <c r="AU368" s="234" t="s">
        <v>82</v>
      </c>
      <c r="AV368" s="13" t="s">
        <v>82</v>
      </c>
      <c r="AW368" s="13" t="s">
        <v>34</v>
      </c>
      <c r="AX368" s="13" t="s">
        <v>73</v>
      </c>
      <c r="AY368" s="234" t="s">
        <v>120</v>
      </c>
    </row>
    <row r="369" spans="1:51" s="15" customFormat="1" ht="12">
      <c r="A369" s="15"/>
      <c r="B369" s="246"/>
      <c r="C369" s="247"/>
      <c r="D369" s="219" t="s">
        <v>131</v>
      </c>
      <c r="E369" s="248" t="s">
        <v>21</v>
      </c>
      <c r="F369" s="249" t="s">
        <v>152</v>
      </c>
      <c r="G369" s="247"/>
      <c r="H369" s="250">
        <v>0.12</v>
      </c>
      <c r="I369" s="251"/>
      <c r="J369" s="247"/>
      <c r="K369" s="247"/>
      <c r="L369" s="252"/>
      <c r="M369" s="253"/>
      <c r="N369" s="254"/>
      <c r="O369" s="254"/>
      <c r="P369" s="254"/>
      <c r="Q369" s="254"/>
      <c r="R369" s="254"/>
      <c r="S369" s="254"/>
      <c r="T369" s="25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6" t="s">
        <v>131</v>
      </c>
      <c r="AU369" s="256" t="s">
        <v>82</v>
      </c>
      <c r="AV369" s="15" t="s">
        <v>141</v>
      </c>
      <c r="AW369" s="15" t="s">
        <v>34</v>
      </c>
      <c r="AX369" s="15" t="s">
        <v>73</v>
      </c>
      <c r="AY369" s="256" t="s">
        <v>120</v>
      </c>
    </row>
    <row r="370" spans="1:51" s="14" customFormat="1" ht="12">
      <c r="A370" s="14"/>
      <c r="B370" s="235"/>
      <c r="C370" s="236"/>
      <c r="D370" s="219" t="s">
        <v>131</v>
      </c>
      <c r="E370" s="237" t="s">
        <v>21</v>
      </c>
      <c r="F370" s="238" t="s">
        <v>134</v>
      </c>
      <c r="G370" s="236"/>
      <c r="H370" s="239">
        <v>1.306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5" t="s">
        <v>131</v>
      </c>
      <c r="AU370" s="245" t="s">
        <v>82</v>
      </c>
      <c r="AV370" s="14" t="s">
        <v>127</v>
      </c>
      <c r="AW370" s="14" t="s">
        <v>34</v>
      </c>
      <c r="AX370" s="14" t="s">
        <v>78</v>
      </c>
      <c r="AY370" s="245" t="s">
        <v>120</v>
      </c>
    </row>
    <row r="371" spans="1:65" s="2" customFormat="1" ht="14.4" customHeight="1">
      <c r="A371" s="40"/>
      <c r="B371" s="41"/>
      <c r="C371" s="206" t="s">
        <v>370</v>
      </c>
      <c r="D371" s="206" t="s">
        <v>122</v>
      </c>
      <c r="E371" s="207" t="s">
        <v>371</v>
      </c>
      <c r="F371" s="208" t="s">
        <v>372</v>
      </c>
      <c r="G371" s="209" t="s">
        <v>190</v>
      </c>
      <c r="H371" s="210">
        <v>6.12</v>
      </c>
      <c r="I371" s="211"/>
      <c r="J371" s="212">
        <f>ROUND(I371*H371,2)</f>
        <v>0</v>
      </c>
      <c r="K371" s="208" t="s">
        <v>126</v>
      </c>
      <c r="L371" s="46"/>
      <c r="M371" s="213" t="s">
        <v>21</v>
      </c>
      <c r="N371" s="214" t="s">
        <v>44</v>
      </c>
      <c r="O371" s="86"/>
      <c r="P371" s="215">
        <f>O371*H371</f>
        <v>0</v>
      </c>
      <c r="Q371" s="215">
        <v>2.45329</v>
      </c>
      <c r="R371" s="215">
        <f>Q371*H371</f>
        <v>15.0141348</v>
      </c>
      <c r="S371" s="215">
        <v>0</v>
      </c>
      <c r="T371" s="216">
        <f>S371*H371</f>
        <v>0</v>
      </c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R371" s="217" t="s">
        <v>127</v>
      </c>
      <c r="AT371" s="217" t="s">
        <v>122</v>
      </c>
      <c r="AU371" s="217" t="s">
        <v>82</v>
      </c>
      <c r="AY371" s="19" t="s">
        <v>120</v>
      </c>
      <c r="BE371" s="218">
        <f>IF(N371="základní",J371,0)</f>
        <v>0</v>
      </c>
      <c r="BF371" s="218">
        <f>IF(N371="snížená",J371,0)</f>
        <v>0</v>
      </c>
      <c r="BG371" s="218">
        <f>IF(N371="zákl. přenesená",J371,0)</f>
        <v>0</v>
      </c>
      <c r="BH371" s="218">
        <f>IF(N371="sníž. přenesená",J371,0)</f>
        <v>0</v>
      </c>
      <c r="BI371" s="218">
        <f>IF(N371="nulová",J371,0)</f>
        <v>0</v>
      </c>
      <c r="BJ371" s="19" t="s">
        <v>78</v>
      </c>
      <c r="BK371" s="218">
        <f>ROUND(I371*H371,2)</f>
        <v>0</v>
      </c>
      <c r="BL371" s="19" t="s">
        <v>127</v>
      </c>
      <c r="BM371" s="217" t="s">
        <v>373</v>
      </c>
    </row>
    <row r="372" spans="1:47" s="2" customFormat="1" ht="12">
      <c r="A372" s="40"/>
      <c r="B372" s="41"/>
      <c r="C372" s="42"/>
      <c r="D372" s="219" t="s">
        <v>129</v>
      </c>
      <c r="E372" s="42"/>
      <c r="F372" s="220" t="s">
        <v>374</v>
      </c>
      <c r="G372" s="42"/>
      <c r="H372" s="42"/>
      <c r="I372" s="221"/>
      <c r="J372" s="42"/>
      <c r="K372" s="42"/>
      <c r="L372" s="46"/>
      <c r="M372" s="222"/>
      <c r="N372" s="223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129</v>
      </c>
      <c r="AU372" s="19" t="s">
        <v>82</v>
      </c>
    </row>
    <row r="373" spans="1:51" s="13" customFormat="1" ht="12">
      <c r="A373" s="13"/>
      <c r="B373" s="224"/>
      <c r="C373" s="225"/>
      <c r="D373" s="219" t="s">
        <v>131</v>
      </c>
      <c r="E373" s="226" t="s">
        <v>21</v>
      </c>
      <c r="F373" s="227" t="s">
        <v>375</v>
      </c>
      <c r="G373" s="225"/>
      <c r="H373" s="228">
        <v>0.72</v>
      </c>
      <c r="I373" s="229"/>
      <c r="J373" s="225"/>
      <c r="K373" s="225"/>
      <c r="L373" s="230"/>
      <c r="M373" s="231"/>
      <c r="N373" s="232"/>
      <c r="O373" s="232"/>
      <c r="P373" s="232"/>
      <c r="Q373" s="232"/>
      <c r="R373" s="232"/>
      <c r="S373" s="232"/>
      <c r="T373" s="23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4" t="s">
        <v>131</v>
      </c>
      <c r="AU373" s="234" t="s">
        <v>82</v>
      </c>
      <c r="AV373" s="13" t="s">
        <v>82</v>
      </c>
      <c r="AW373" s="13" t="s">
        <v>34</v>
      </c>
      <c r="AX373" s="13" t="s">
        <v>73</v>
      </c>
      <c r="AY373" s="234" t="s">
        <v>120</v>
      </c>
    </row>
    <row r="374" spans="1:51" s="15" customFormat="1" ht="12">
      <c r="A374" s="15"/>
      <c r="B374" s="246"/>
      <c r="C374" s="247"/>
      <c r="D374" s="219" t="s">
        <v>131</v>
      </c>
      <c r="E374" s="248" t="s">
        <v>21</v>
      </c>
      <c r="F374" s="249" t="s">
        <v>196</v>
      </c>
      <c r="G374" s="247"/>
      <c r="H374" s="250">
        <v>0.72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6" t="s">
        <v>131</v>
      </c>
      <c r="AU374" s="256" t="s">
        <v>82</v>
      </c>
      <c r="AV374" s="15" t="s">
        <v>141</v>
      </c>
      <c r="AW374" s="15" t="s">
        <v>34</v>
      </c>
      <c r="AX374" s="15" t="s">
        <v>73</v>
      </c>
      <c r="AY374" s="256" t="s">
        <v>120</v>
      </c>
    </row>
    <row r="375" spans="1:51" s="13" customFormat="1" ht="12">
      <c r="A375" s="13"/>
      <c r="B375" s="224"/>
      <c r="C375" s="225"/>
      <c r="D375" s="219" t="s">
        <v>131</v>
      </c>
      <c r="E375" s="226" t="s">
        <v>21</v>
      </c>
      <c r="F375" s="227" t="s">
        <v>376</v>
      </c>
      <c r="G375" s="225"/>
      <c r="H375" s="228">
        <v>1.08</v>
      </c>
      <c r="I375" s="229"/>
      <c r="J375" s="225"/>
      <c r="K375" s="225"/>
      <c r="L375" s="230"/>
      <c r="M375" s="231"/>
      <c r="N375" s="232"/>
      <c r="O375" s="232"/>
      <c r="P375" s="232"/>
      <c r="Q375" s="232"/>
      <c r="R375" s="232"/>
      <c r="S375" s="232"/>
      <c r="T375" s="23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4" t="s">
        <v>131</v>
      </c>
      <c r="AU375" s="234" t="s">
        <v>82</v>
      </c>
      <c r="AV375" s="13" t="s">
        <v>82</v>
      </c>
      <c r="AW375" s="13" t="s">
        <v>34</v>
      </c>
      <c r="AX375" s="13" t="s">
        <v>73</v>
      </c>
      <c r="AY375" s="234" t="s">
        <v>120</v>
      </c>
    </row>
    <row r="376" spans="1:51" s="15" customFormat="1" ht="12">
      <c r="A376" s="15"/>
      <c r="B376" s="246"/>
      <c r="C376" s="247"/>
      <c r="D376" s="219" t="s">
        <v>131</v>
      </c>
      <c r="E376" s="248" t="s">
        <v>21</v>
      </c>
      <c r="F376" s="249" t="s">
        <v>143</v>
      </c>
      <c r="G376" s="247"/>
      <c r="H376" s="250">
        <v>1.08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6" t="s">
        <v>131</v>
      </c>
      <c r="AU376" s="256" t="s">
        <v>82</v>
      </c>
      <c r="AV376" s="15" t="s">
        <v>141</v>
      </c>
      <c r="AW376" s="15" t="s">
        <v>34</v>
      </c>
      <c r="AX376" s="15" t="s">
        <v>73</v>
      </c>
      <c r="AY376" s="256" t="s">
        <v>120</v>
      </c>
    </row>
    <row r="377" spans="1:51" s="13" customFormat="1" ht="12">
      <c r="A377" s="13"/>
      <c r="B377" s="224"/>
      <c r="C377" s="225"/>
      <c r="D377" s="219" t="s">
        <v>131</v>
      </c>
      <c r="E377" s="226" t="s">
        <v>21</v>
      </c>
      <c r="F377" s="227" t="s">
        <v>377</v>
      </c>
      <c r="G377" s="225"/>
      <c r="H377" s="228">
        <v>1.08</v>
      </c>
      <c r="I377" s="229"/>
      <c r="J377" s="225"/>
      <c r="K377" s="225"/>
      <c r="L377" s="230"/>
      <c r="M377" s="231"/>
      <c r="N377" s="232"/>
      <c r="O377" s="232"/>
      <c r="P377" s="232"/>
      <c r="Q377" s="232"/>
      <c r="R377" s="232"/>
      <c r="S377" s="232"/>
      <c r="T377" s="23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4" t="s">
        <v>131</v>
      </c>
      <c r="AU377" s="234" t="s">
        <v>82</v>
      </c>
      <c r="AV377" s="13" t="s">
        <v>82</v>
      </c>
      <c r="AW377" s="13" t="s">
        <v>34</v>
      </c>
      <c r="AX377" s="13" t="s">
        <v>73</v>
      </c>
      <c r="AY377" s="234" t="s">
        <v>120</v>
      </c>
    </row>
    <row r="378" spans="1:51" s="15" customFormat="1" ht="12">
      <c r="A378" s="15"/>
      <c r="B378" s="246"/>
      <c r="C378" s="247"/>
      <c r="D378" s="219" t="s">
        <v>131</v>
      </c>
      <c r="E378" s="248" t="s">
        <v>21</v>
      </c>
      <c r="F378" s="249" t="s">
        <v>145</v>
      </c>
      <c r="G378" s="247"/>
      <c r="H378" s="250">
        <v>1.08</v>
      </c>
      <c r="I378" s="251"/>
      <c r="J378" s="247"/>
      <c r="K378" s="247"/>
      <c r="L378" s="252"/>
      <c r="M378" s="253"/>
      <c r="N378" s="254"/>
      <c r="O378" s="254"/>
      <c r="P378" s="254"/>
      <c r="Q378" s="254"/>
      <c r="R378" s="254"/>
      <c r="S378" s="254"/>
      <c r="T378" s="25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6" t="s">
        <v>131</v>
      </c>
      <c r="AU378" s="256" t="s">
        <v>82</v>
      </c>
      <c r="AV378" s="15" t="s">
        <v>141</v>
      </c>
      <c r="AW378" s="15" t="s">
        <v>34</v>
      </c>
      <c r="AX378" s="15" t="s">
        <v>73</v>
      </c>
      <c r="AY378" s="256" t="s">
        <v>120</v>
      </c>
    </row>
    <row r="379" spans="1:51" s="13" customFormat="1" ht="12">
      <c r="A379" s="13"/>
      <c r="B379" s="224"/>
      <c r="C379" s="225"/>
      <c r="D379" s="219" t="s">
        <v>131</v>
      </c>
      <c r="E379" s="226" t="s">
        <v>21</v>
      </c>
      <c r="F379" s="227" t="s">
        <v>375</v>
      </c>
      <c r="G379" s="225"/>
      <c r="H379" s="228">
        <v>0.72</v>
      </c>
      <c r="I379" s="229"/>
      <c r="J379" s="225"/>
      <c r="K379" s="225"/>
      <c r="L379" s="230"/>
      <c r="M379" s="231"/>
      <c r="N379" s="232"/>
      <c r="O379" s="232"/>
      <c r="P379" s="232"/>
      <c r="Q379" s="232"/>
      <c r="R379" s="232"/>
      <c r="S379" s="232"/>
      <c r="T379" s="23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4" t="s">
        <v>131</v>
      </c>
      <c r="AU379" s="234" t="s">
        <v>82</v>
      </c>
      <c r="AV379" s="13" t="s">
        <v>82</v>
      </c>
      <c r="AW379" s="13" t="s">
        <v>34</v>
      </c>
      <c r="AX379" s="13" t="s">
        <v>73</v>
      </c>
      <c r="AY379" s="234" t="s">
        <v>120</v>
      </c>
    </row>
    <row r="380" spans="1:51" s="15" customFormat="1" ht="12">
      <c r="A380" s="15"/>
      <c r="B380" s="246"/>
      <c r="C380" s="247"/>
      <c r="D380" s="219" t="s">
        <v>131</v>
      </c>
      <c r="E380" s="248" t="s">
        <v>21</v>
      </c>
      <c r="F380" s="249" t="s">
        <v>147</v>
      </c>
      <c r="G380" s="247"/>
      <c r="H380" s="250">
        <v>0.72</v>
      </c>
      <c r="I380" s="251"/>
      <c r="J380" s="247"/>
      <c r="K380" s="247"/>
      <c r="L380" s="252"/>
      <c r="M380" s="253"/>
      <c r="N380" s="254"/>
      <c r="O380" s="254"/>
      <c r="P380" s="254"/>
      <c r="Q380" s="254"/>
      <c r="R380" s="254"/>
      <c r="S380" s="254"/>
      <c r="T380" s="25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6" t="s">
        <v>131</v>
      </c>
      <c r="AU380" s="256" t="s">
        <v>82</v>
      </c>
      <c r="AV380" s="15" t="s">
        <v>141</v>
      </c>
      <c r="AW380" s="15" t="s">
        <v>34</v>
      </c>
      <c r="AX380" s="15" t="s">
        <v>73</v>
      </c>
      <c r="AY380" s="256" t="s">
        <v>120</v>
      </c>
    </row>
    <row r="381" spans="1:51" s="13" customFormat="1" ht="12">
      <c r="A381" s="13"/>
      <c r="B381" s="224"/>
      <c r="C381" s="225"/>
      <c r="D381" s="219" t="s">
        <v>131</v>
      </c>
      <c r="E381" s="226" t="s">
        <v>21</v>
      </c>
      <c r="F381" s="227" t="s">
        <v>378</v>
      </c>
      <c r="G381" s="225"/>
      <c r="H381" s="228">
        <v>0.36</v>
      </c>
      <c r="I381" s="229"/>
      <c r="J381" s="225"/>
      <c r="K381" s="225"/>
      <c r="L381" s="230"/>
      <c r="M381" s="231"/>
      <c r="N381" s="232"/>
      <c r="O381" s="232"/>
      <c r="P381" s="232"/>
      <c r="Q381" s="232"/>
      <c r="R381" s="232"/>
      <c r="S381" s="232"/>
      <c r="T381" s="23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4" t="s">
        <v>131</v>
      </c>
      <c r="AU381" s="234" t="s">
        <v>82</v>
      </c>
      <c r="AV381" s="13" t="s">
        <v>82</v>
      </c>
      <c r="AW381" s="13" t="s">
        <v>34</v>
      </c>
      <c r="AX381" s="13" t="s">
        <v>73</v>
      </c>
      <c r="AY381" s="234" t="s">
        <v>120</v>
      </c>
    </row>
    <row r="382" spans="1:51" s="15" customFormat="1" ht="12">
      <c r="A382" s="15"/>
      <c r="B382" s="246"/>
      <c r="C382" s="247"/>
      <c r="D382" s="219" t="s">
        <v>131</v>
      </c>
      <c r="E382" s="248" t="s">
        <v>21</v>
      </c>
      <c r="F382" s="249" t="s">
        <v>149</v>
      </c>
      <c r="G382" s="247"/>
      <c r="H382" s="250">
        <v>0.36</v>
      </c>
      <c r="I382" s="251"/>
      <c r="J382" s="247"/>
      <c r="K382" s="247"/>
      <c r="L382" s="252"/>
      <c r="M382" s="253"/>
      <c r="N382" s="254"/>
      <c r="O382" s="254"/>
      <c r="P382" s="254"/>
      <c r="Q382" s="254"/>
      <c r="R382" s="254"/>
      <c r="S382" s="254"/>
      <c r="T382" s="25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6" t="s">
        <v>131</v>
      </c>
      <c r="AU382" s="256" t="s">
        <v>82</v>
      </c>
      <c r="AV382" s="15" t="s">
        <v>141</v>
      </c>
      <c r="AW382" s="15" t="s">
        <v>34</v>
      </c>
      <c r="AX382" s="15" t="s">
        <v>73</v>
      </c>
      <c r="AY382" s="256" t="s">
        <v>120</v>
      </c>
    </row>
    <row r="383" spans="1:51" s="13" customFormat="1" ht="12">
      <c r="A383" s="13"/>
      <c r="B383" s="224"/>
      <c r="C383" s="225"/>
      <c r="D383" s="219" t="s">
        <v>131</v>
      </c>
      <c r="E383" s="226" t="s">
        <v>21</v>
      </c>
      <c r="F383" s="227" t="s">
        <v>379</v>
      </c>
      <c r="G383" s="225"/>
      <c r="H383" s="228">
        <v>1.44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131</v>
      </c>
      <c r="AU383" s="234" t="s">
        <v>82</v>
      </c>
      <c r="AV383" s="13" t="s">
        <v>82</v>
      </c>
      <c r="AW383" s="13" t="s">
        <v>34</v>
      </c>
      <c r="AX383" s="13" t="s">
        <v>73</v>
      </c>
      <c r="AY383" s="234" t="s">
        <v>120</v>
      </c>
    </row>
    <row r="384" spans="1:51" s="15" customFormat="1" ht="12">
      <c r="A384" s="15"/>
      <c r="B384" s="246"/>
      <c r="C384" s="247"/>
      <c r="D384" s="219" t="s">
        <v>131</v>
      </c>
      <c r="E384" s="248" t="s">
        <v>21</v>
      </c>
      <c r="F384" s="249" t="s">
        <v>151</v>
      </c>
      <c r="G384" s="247"/>
      <c r="H384" s="250">
        <v>1.44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56" t="s">
        <v>131</v>
      </c>
      <c r="AU384" s="256" t="s">
        <v>82</v>
      </c>
      <c r="AV384" s="15" t="s">
        <v>141</v>
      </c>
      <c r="AW384" s="15" t="s">
        <v>34</v>
      </c>
      <c r="AX384" s="15" t="s">
        <v>73</v>
      </c>
      <c r="AY384" s="256" t="s">
        <v>120</v>
      </c>
    </row>
    <row r="385" spans="1:51" s="13" customFormat="1" ht="12">
      <c r="A385" s="13"/>
      <c r="B385" s="224"/>
      <c r="C385" s="225"/>
      <c r="D385" s="219" t="s">
        <v>131</v>
      </c>
      <c r="E385" s="226" t="s">
        <v>21</v>
      </c>
      <c r="F385" s="227" t="s">
        <v>375</v>
      </c>
      <c r="G385" s="225"/>
      <c r="H385" s="228">
        <v>0.72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131</v>
      </c>
      <c r="AU385" s="234" t="s">
        <v>82</v>
      </c>
      <c r="AV385" s="13" t="s">
        <v>82</v>
      </c>
      <c r="AW385" s="13" t="s">
        <v>34</v>
      </c>
      <c r="AX385" s="13" t="s">
        <v>73</v>
      </c>
      <c r="AY385" s="234" t="s">
        <v>120</v>
      </c>
    </row>
    <row r="386" spans="1:51" s="15" customFormat="1" ht="12">
      <c r="A386" s="15"/>
      <c r="B386" s="246"/>
      <c r="C386" s="247"/>
      <c r="D386" s="219" t="s">
        <v>131</v>
      </c>
      <c r="E386" s="248" t="s">
        <v>21</v>
      </c>
      <c r="F386" s="249" t="s">
        <v>152</v>
      </c>
      <c r="G386" s="247"/>
      <c r="H386" s="250">
        <v>0.72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6" t="s">
        <v>131</v>
      </c>
      <c r="AU386" s="256" t="s">
        <v>82</v>
      </c>
      <c r="AV386" s="15" t="s">
        <v>141</v>
      </c>
      <c r="AW386" s="15" t="s">
        <v>34</v>
      </c>
      <c r="AX386" s="15" t="s">
        <v>73</v>
      </c>
      <c r="AY386" s="256" t="s">
        <v>120</v>
      </c>
    </row>
    <row r="387" spans="1:51" s="16" customFormat="1" ht="12">
      <c r="A387" s="16"/>
      <c r="B387" s="267"/>
      <c r="C387" s="268"/>
      <c r="D387" s="219" t="s">
        <v>131</v>
      </c>
      <c r="E387" s="269" t="s">
        <v>21</v>
      </c>
      <c r="F387" s="270" t="s">
        <v>380</v>
      </c>
      <c r="G387" s="268"/>
      <c r="H387" s="269" t="s">
        <v>21</v>
      </c>
      <c r="I387" s="271"/>
      <c r="J387" s="268"/>
      <c r="K387" s="268"/>
      <c r="L387" s="272"/>
      <c r="M387" s="273"/>
      <c r="N387" s="274"/>
      <c r="O387" s="274"/>
      <c r="P387" s="274"/>
      <c r="Q387" s="274"/>
      <c r="R387" s="274"/>
      <c r="S387" s="274"/>
      <c r="T387" s="275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76" t="s">
        <v>131</v>
      </c>
      <c r="AU387" s="276" t="s">
        <v>82</v>
      </c>
      <c r="AV387" s="16" t="s">
        <v>78</v>
      </c>
      <c r="AW387" s="16" t="s">
        <v>34</v>
      </c>
      <c r="AX387" s="16" t="s">
        <v>73</v>
      </c>
      <c r="AY387" s="276" t="s">
        <v>120</v>
      </c>
    </row>
    <row r="388" spans="1:51" s="14" customFormat="1" ht="12">
      <c r="A388" s="14"/>
      <c r="B388" s="235"/>
      <c r="C388" s="236"/>
      <c r="D388" s="219" t="s">
        <v>131</v>
      </c>
      <c r="E388" s="237" t="s">
        <v>21</v>
      </c>
      <c r="F388" s="238" t="s">
        <v>134</v>
      </c>
      <c r="G388" s="236"/>
      <c r="H388" s="239">
        <v>6.12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5" t="s">
        <v>131</v>
      </c>
      <c r="AU388" s="245" t="s">
        <v>82</v>
      </c>
      <c r="AV388" s="14" t="s">
        <v>127</v>
      </c>
      <c r="AW388" s="14" t="s">
        <v>34</v>
      </c>
      <c r="AX388" s="14" t="s">
        <v>78</v>
      </c>
      <c r="AY388" s="245" t="s">
        <v>120</v>
      </c>
    </row>
    <row r="389" spans="1:63" s="12" customFormat="1" ht="22.8" customHeight="1">
      <c r="A389" s="12"/>
      <c r="B389" s="190"/>
      <c r="C389" s="191"/>
      <c r="D389" s="192" t="s">
        <v>72</v>
      </c>
      <c r="E389" s="204" t="s">
        <v>141</v>
      </c>
      <c r="F389" s="204" t="s">
        <v>381</v>
      </c>
      <c r="G389" s="191"/>
      <c r="H389" s="191"/>
      <c r="I389" s="194"/>
      <c r="J389" s="205">
        <f>BK389</f>
        <v>0</v>
      </c>
      <c r="K389" s="191"/>
      <c r="L389" s="196"/>
      <c r="M389" s="197"/>
      <c r="N389" s="198"/>
      <c r="O389" s="198"/>
      <c r="P389" s="199">
        <f>SUM(P390:P407)</f>
        <v>0</v>
      </c>
      <c r="Q389" s="198"/>
      <c r="R389" s="199">
        <f>SUM(R390:R407)</f>
        <v>3.88668454</v>
      </c>
      <c r="S389" s="198"/>
      <c r="T389" s="200">
        <f>SUM(T390:T407)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1" t="s">
        <v>78</v>
      </c>
      <c r="AT389" s="202" t="s">
        <v>72</v>
      </c>
      <c r="AU389" s="202" t="s">
        <v>78</v>
      </c>
      <c r="AY389" s="201" t="s">
        <v>120</v>
      </c>
      <c r="BK389" s="203">
        <f>SUM(BK390:BK407)</f>
        <v>0</v>
      </c>
    </row>
    <row r="390" spans="1:65" s="2" customFormat="1" ht="14.4" customHeight="1">
      <c r="A390" s="40"/>
      <c r="B390" s="41"/>
      <c r="C390" s="206" t="s">
        <v>382</v>
      </c>
      <c r="D390" s="206" t="s">
        <v>122</v>
      </c>
      <c r="E390" s="207" t="s">
        <v>383</v>
      </c>
      <c r="F390" s="208" t="s">
        <v>384</v>
      </c>
      <c r="G390" s="209" t="s">
        <v>190</v>
      </c>
      <c r="H390" s="210">
        <v>1.36</v>
      </c>
      <c r="I390" s="211"/>
      <c r="J390" s="212">
        <f>ROUND(I390*H390,2)</f>
        <v>0</v>
      </c>
      <c r="K390" s="208" t="s">
        <v>21</v>
      </c>
      <c r="L390" s="46"/>
      <c r="M390" s="213" t="s">
        <v>21</v>
      </c>
      <c r="N390" s="214" t="s">
        <v>44</v>
      </c>
      <c r="O390" s="86"/>
      <c r="P390" s="215">
        <f>O390*H390</f>
        <v>0</v>
      </c>
      <c r="Q390" s="215">
        <v>2.47786</v>
      </c>
      <c r="R390" s="215">
        <f>Q390*H390</f>
        <v>3.3698896000000005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127</v>
      </c>
      <c r="AT390" s="217" t="s">
        <v>122</v>
      </c>
      <c r="AU390" s="217" t="s">
        <v>82</v>
      </c>
      <c r="AY390" s="19" t="s">
        <v>120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78</v>
      </c>
      <c r="BK390" s="218">
        <f>ROUND(I390*H390,2)</f>
        <v>0</v>
      </c>
      <c r="BL390" s="19" t="s">
        <v>127</v>
      </c>
      <c r="BM390" s="217" t="s">
        <v>385</v>
      </c>
    </row>
    <row r="391" spans="1:47" s="2" customFormat="1" ht="12">
      <c r="A391" s="40"/>
      <c r="B391" s="41"/>
      <c r="C391" s="42"/>
      <c r="D391" s="219" t="s">
        <v>129</v>
      </c>
      <c r="E391" s="42"/>
      <c r="F391" s="220" t="s">
        <v>386</v>
      </c>
      <c r="G391" s="42"/>
      <c r="H391" s="42"/>
      <c r="I391" s="221"/>
      <c r="J391" s="42"/>
      <c r="K391" s="42"/>
      <c r="L391" s="46"/>
      <c r="M391" s="222"/>
      <c r="N391" s="223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129</v>
      </c>
      <c r="AU391" s="19" t="s">
        <v>82</v>
      </c>
    </row>
    <row r="392" spans="1:51" s="13" customFormat="1" ht="12">
      <c r="A392" s="13"/>
      <c r="B392" s="224"/>
      <c r="C392" s="225"/>
      <c r="D392" s="219" t="s">
        <v>131</v>
      </c>
      <c r="E392" s="226" t="s">
        <v>21</v>
      </c>
      <c r="F392" s="227" t="s">
        <v>387</v>
      </c>
      <c r="G392" s="225"/>
      <c r="H392" s="228">
        <v>1.355</v>
      </c>
      <c r="I392" s="229"/>
      <c r="J392" s="225"/>
      <c r="K392" s="225"/>
      <c r="L392" s="230"/>
      <c r="M392" s="231"/>
      <c r="N392" s="232"/>
      <c r="O392" s="232"/>
      <c r="P392" s="232"/>
      <c r="Q392" s="232"/>
      <c r="R392" s="232"/>
      <c r="S392" s="232"/>
      <c r="T392" s="23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4" t="s">
        <v>131</v>
      </c>
      <c r="AU392" s="234" t="s">
        <v>82</v>
      </c>
      <c r="AV392" s="13" t="s">
        <v>82</v>
      </c>
      <c r="AW392" s="13" t="s">
        <v>34</v>
      </c>
      <c r="AX392" s="13" t="s">
        <v>73</v>
      </c>
      <c r="AY392" s="234" t="s">
        <v>120</v>
      </c>
    </row>
    <row r="393" spans="1:51" s="14" customFormat="1" ht="12">
      <c r="A393" s="14"/>
      <c r="B393" s="235"/>
      <c r="C393" s="236"/>
      <c r="D393" s="219" t="s">
        <v>131</v>
      </c>
      <c r="E393" s="237" t="s">
        <v>21</v>
      </c>
      <c r="F393" s="238" t="s">
        <v>134</v>
      </c>
      <c r="G393" s="236"/>
      <c r="H393" s="239">
        <v>1.355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5" t="s">
        <v>131</v>
      </c>
      <c r="AU393" s="245" t="s">
        <v>82</v>
      </c>
      <c r="AV393" s="14" t="s">
        <v>127</v>
      </c>
      <c r="AW393" s="14" t="s">
        <v>34</v>
      </c>
      <c r="AX393" s="14" t="s">
        <v>73</v>
      </c>
      <c r="AY393" s="245" t="s">
        <v>120</v>
      </c>
    </row>
    <row r="394" spans="1:51" s="13" customFormat="1" ht="12">
      <c r="A394" s="13"/>
      <c r="B394" s="224"/>
      <c r="C394" s="225"/>
      <c r="D394" s="219" t="s">
        <v>131</v>
      </c>
      <c r="E394" s="226" t="s">
        <v>21</v>
      </c>
      <c r="F394" s="227" t="s">
        <v>388</v>
      </c>
      <c r="G394" s="225"/>
      <c r="H394" s="228">
        <v>1.36</v>
      </c>
      <c r="I394" s="229"/>
      <c r="J394" s="225"/>
      <c r="K394" s="225"/>
      <c r="L394" s="230"/>
      <c r="M394" s="231"/>
      <c r="N394" s="232"/>
      <c r="O394" s="232"/>
      <c r="P394" s="232"/>
      <c r="Q394" s="232"/>
      <c r="R394" s="232"/>
      <c r="S394" s="232"/>
      <c r="T394" s="23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4" t="s">
        <v>131</v>
      </c>
      <c r="AU394" s="234" t="s">
        <v>82</v>
      </c>
      <c r="AV394" s="13" t="s">
        <v>82</v>
      </c>
      <c r="AW394" s="13" t="s">
        <v>34</v>
      </c>
      <c r="AX394" s="13" t="s">
        <v>78</v>
      </c>
      <c r="AY394" s="234" t="s">
        <v>120</v>
      </c>
    </row>
    <row r="395" spans="1:65" s="2" customFormat="1" ht="14.4" customHeight="1">
      <c r="A395" s="40"/>
      <c r="B395" s="41"/>
      <c r="C395" s="206" t="s">
        <v>389</v>
      </c>
      <c r="D395" s="206" t="s">
        <v>122</v>
      </c>
      <c r="E395" s="207" t="s">
        <v>390</v>
      </c>
      <c r="F395" s="208" t="s">
        <v>391</v>
      </c>
      <c r="G395" s="209" t="s">
        <v>125</v>
      </c>
      <c r="H395" s="210">
        <v>6.8</v>
      </c>
      <c r="I395" s="211"/>
      <c r="J395" s="212">
        <f>ROUND(I395*H395,2)</f>
        <v>0</v>
      </c>
      <c r="K395" s="208" t="s">
        <v>126</v>
      </c>
      <c r="L395" s="46"/>
      <c r="M395" s="213" t="s">
        <v>21</v>
      </c>
      <c r="N395" s="214" t="s">
        <v>44</v>
      </c>
      <c r="O395" s="86"/>
      <c r="P395" s="215">
        <f>O395*H395</f>
        <v>0</v>
      </c>
      <c r="Q395" s="215">
        <v>0.04174</v>
      </c>
      <c r="R395" s="215">
        <f>Q395*H395</f>
        <v>0.283832</v>
      </c>
      <c r="S395" s="215">
        <v>0</v>
      </c>
      <c r="T395" s="216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17" t="s">
        <v>127</v>
      </c>
      <c r="AT395" s="217" t="s">
        <v>122</v>
      </c>
      <c r="AU395" s="217" t="s">
        <v>82</v>
      </c>
      <c r="AY395" s="19" t="s">
        <v>120</v>
      </c>
      <c r="BE395" s="218">
        <f>IF(N395="základní",J395,0)</f>
        <v>0</v>
      </c>
      <c r="BF395" s="218">
        <f>IF(N395="snížená",J395,0)</f>
        <v>0</v>
      </c>
      <c r="BG395" s="218">
        <f>IF(N395="zákl. přenesená",J395,0)</f>
        <v>0</v>
      </c>
      <c r="BH395" s="218">
        <f>IF(N395="sníž. přenesená",J395,0)</f>
        <v>0</v>
      </c>
      <c r="BI395" s="218">
        <f>IF(N395="nulová",J395,0)</f>
        <v>0</v>
      </c>
      <c r="BJ395" s="19" t="s">
        <v>78</v>
      </c>
      <c r="BK395" s="218">
        <f>ROUND(I395*H395,2)</f>
        <v>0</v>
      </c>
      <c r="BL395" s="19" t="s">
        <v>127</v>
      </c>
      <c r="BM395" s="217" t="s">
        <v>392</v>
      </c>
    </row>
    <row r="396" spans="1:47" s="2" customFormat="1" ht="12">
      <c r="A396" s="40"/>
      <c r="B396" s="41"/>
      <c r="C396" s="42"/>
      <c r="D396" s="219" t="s">
        <v>129</v>
      </c>
      <c r="E396" s="42"/>
      <c r="F396" s="220" t="s">
        <v>393</v>
      </c>
      <c r="G396" s="42"/>
      <c r="H396" s="42"/>
      <c r="I396" s="221"/>
      <c r="J396" s="42"/>
      <c r="K396" s="42"/>
      <c r="L396" s="46"/>
      <c r="M396" s="222"/>
      <c r="N396" s="223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129</v>
      </c>
      <c r="AU396" s="19" t="s">
        <v>82</v>
      </c>
    </row>
    <row r="397" spans="1:51" s="13" customFormat="1" ht="12">
      <c r="A397" s="13"/>
      <c r="B397" s="224"/>
      <c r="C397" s="225"/>
      <c r="D397" s="219" t="s">
        <v>131</v>
      </c>
      <c r="E397" s="226" t="s">
        <v>21</v>
      </c>
      <c r="F397" s="227" t="s">
        <v>394</v>
      </c>
      <c r="G397" s="225"/>
      <c r="H397" s="228">
        <v>3.21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131</v>
      </c>
      <c r="AU397" s="234" t="s">
        <v>82</v>
      </c>
      <c r="AV397" s="13" t="s">
        <v>82</v>
      </c>
      <c r="AW397" s="13" t="s">
        <v>34</v>
      </c>
      <c r="AX397" s="13" t="s">
        <v>73</v>
      </c>
      <c r="AY397" s="234" t="s">
        <v>120</v>
      </c>
    </row>
    <row r="398" spans="1:51" s="13" customFormat="1" ht="12">
      <c r="A398" s="13"/>
      <c r="B398" s="224"/>
      <c r="C398" s="225"/>
      <c r="D398" s="219" t="s">
        <v>131</v>
      </c>
      <c r="E398" s="226" t="s">
        <v>21</v>
      </c>
      <c r="F398" s="227" t="s">
        <v>395</v>
      </c>
      <c r="G398" s="225"/>
      <c r="H398" s="228">
        <v>3.535</v>
      </c>
      <c r="I398" s="229"/>
      <c r="J398" s="225"/>
      <c r="K398" s="225"/>
      <c r="L398" s="230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4" t="s">
        <v>131</v>
      </c>
      <c r="AU398" s="234" t="s">
        <v>82</v>
      </c>
      <c r="AV398" s="13" t="s">
        <v>82</v>
      </c>
      <c r="AW398" s="13" t="s">
        <v>34</v>
      </c>
      <c r="AX398" s="13" t="s">
        <v>73</v>
      </c>
      <c r="AY398" s="234" t="s">
        <v>120</v>
      </c>
    </row>
    <row r="399" spans="1:51" s="14" customFormat="1" ht="12">
      <c r="A399" s="14"/>
      <c r="B399" s="235"/>
      <c r="C399" s="236"/>
      <c r="D399" s="219" t="s">
        <v>131</v>
      </c>
      <c r="E399" s="237" t="s">
        <v>21</v>
      </c>
      <c r="F399" s="238" t="s">
        <v>134</v>
      </c>
      <c r="G399" s="236"/>
      <c r="H399" s="239">
        <v>6.745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5" t="s">
        <v>131</v>
      </c>
      <c r="AU399" s="245" t="s">
        <v>82</v>
      </c>
      <c r="AV399" s="14" t="s">
        <v>127</v>
      </c>
      <c r="AW399" s="14" t="s">
        <v>34</v>
      </c>
      <c r="AX399" s="14" t="s">
        <v>73</v>
      </c>
      <c r="AY399" s="245" t="s">
        <v>120</v>
      </c>
    </row>
    <row r="400" spans="1:51" s="13" customFormat="1" ht="12">
      <c r="A400" s="13"/>
      <c r="B400" s="224"/>
      <c r="C400" s="225"/>
      <c r="D400" s="219" t="s">
        <v>131</v>
      </c>
      <c r="E400" s="226" t="s">
        <v>21</v>
      </c>
      <c r="F400" s="227" t="s">
        <v>396</v>
      </c>
      <c r="G400" s="225"/>
      <c r="H400" s="228">
        <v>6.8</v>
      </c>
      <c r="I400" s="229"/>
      <c r="J400" s="225"/>
      <c r="K400" s="225"/>
      <c r="L400" s="230"/>
      <c r="M400" s="231"/>
      <c r="N400" s="232"/>
      <c r="O400" s="232"/>
      <c r="P400" s="232"/>
      <c r="Q400" s="232"/>
      <c r="R400" s="232"/>
      <c r="S400" s="232"/>
      <c r="T400" s="23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4" t="s">
        <v>131</v>
      </c>
      <c r="AU400" s="234" t="s">
        <v>82</v>
      </c>
      <c r="AV400" s="13" t="s">
        <v>82</v>
      </c>
      <c r="AW400" s="13" t="s">
        <v>34</v>
      </c>
      <c r="AX400" s="13" t="s">
        <v>78</v>
      </c>
      <c r="AY400" s="234" t="s">
        <v>120</v>
      </c>
    </row>
    <row r="401" spans="1:65" s="2" customFormat="1" ht="14.4" customHeight="1">
      <c r="A401" s="40"/>
      <c r="B401" s="41"/>
      <c r="C401" s="206" t="s">
        <v>397</v>
      </c>
      <c r="D401" s="206" t="s">
        <v>122</v>
      </c>
      <c r="E401" s="207" t="s">
        <v>398</v>
      </c>
      <c r="F401" s="208" t="s">
        <v>399</v>
      </c>
      <c r="G401" s="209" t="s">
        <v>125</v>
      </c>
      <c r="H401" s="210">
        <v>6.8</v>
      </c>
      <c r="I401" s="211"/>
      <c r="J401" s="212">
        <f>ROUND(I401*H401,2)</f>
        <v>0</v>
      </c>
      <c r="K401" s="208" t="s">
        <v>126</v>
      </c>
      <c r="L401" s="46"/>
      <c r="M401" s="213" t="s">
        <v>21</v>
      </c>
      <c r="N401" s="214" t="s">
        <v>44</v>
      </c>
      <c r="O401" s="86"/>
      <c r="P401" s="215">
        <f>O401*H401</f>
        <v>0</v>
      </c>
      <c r="Q401" s="215">
        <v>2E-05</v>
      </c>
      <c r="R401" s="215">
        <f>Q401*H401</f>
        <v>0.000136</v>
      </c>
      <c r="S401" s="215">
        <v>0</v>
      </c>
      <c r="T401" s="216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17" t="s">
        <v>127</v>
      </c>
      <c r="AT401" s="217" t="s">
        <v>122</v>
      </c>
      <c r="AU401" s="217" t="s">
        <v>82</v>
      </c>
      <c r="AY401" s="19" t="s">
        <v>120</v>
      </c>
      <c r="BE401" s="218">
        <f>IF(N401="základní",J401,0)</f>
        <v>0</v>
      </c>
      <c r="BF401" s="218">
        <f>IF(N401="snížená",J401,0)</f>
        <v>0</v>
      </c>
      <c r="BG401" s="218">
        <f>IF(N401="zákl. přenesená",J401,0)</f>
        <v>0</v>
      </c>
      <c r="BH401" s="218">
        <f>IF(N401="sníž. přenesená",J401,0)</f>
        <v>0</v>
      </c>
      <c r="BI401" s="218">
        <f>IF(N401="nulová",J401,0)</f>
        <v>0</v>
      </c>
      <c r="BJ401" s="19" t="s">
        <v>78</v>
      </c>
      <c r="BK401" s="218">
        <f>ROUND(I401*H401,2)</f>
        <v>0</v>
      </c>
      <c r="BL401" s="19" t="s">
        <v>127</v>
      </c>
      <c r="BM401" s="217" t="s">
        <v>400</v>
      </c>
    </row>
    <row r="402" spans="1:47" s="2" customFormat="1" ht="12">
      <c r="A402" s="40"/>
      <c r="B402" s="41"/>
      <c r="C402" s="42"/>
      <c r="D402" s="219" t="s">
        <v>129</v>
      </c>
      <c r="E402" s="42"/>
      <c r="F402" s="220" t="s">
        <v>401</v>
      </c>
      <c r="G402" s="42"/>
      <c r="H402" s="42"/>
      <c r="I402" s="221"/>
      <c r="J402" s="42"/>
      <c r="K402" s="42"/>
      <c r="L402" s="46"/>
      <c r="M402" s="222"/>
      <c r="N402" s="223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129</v>
      </c>
      <c r="AU402" s="19" t="s">
        <v>82</v>
      </c>
    </row>
    <row r="403" spans="1:51" s="13" customFormat="1" ht="12">
      <c r="A403" s="13"/>
      <c r="B403" s="224"/>
      <c r="C403" s="225"/>
      <c r="D403" s="219" t="s">
        <v>131</v>
      </c>
      <c r="E403" s="226" t="s">
        <v>21</v>
      </c>
      <c r="F403" s="227" t="s">
        <v>396</v>
      </c>
      <c r="G403" s="225"/>
      <c r="H403" s="228">
        <v>6.8</v>
      </c>
      <c r="I403" s="229"/>
      <c r="J403" s="225"/>
      <c r="K403" s="225"/>
      <c r="L403" s="230"/>
      <c r="M403" s="231"/>
      <c r="N403" s="232"/>
      <c r="O403" s="232"/>
      <c r="P403" s="232"/>
      <c r="Q403" s="232"/>
      <c r="R403" s="232"/>
      <c r="S403" s="232"/>
      <c r="T403" s="23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4" t="s">
        <v>131</v>
      </c>
      <c r="AU403" s="234" t="s">
        <v>82</v>
      </c>
      <c r="AV403" s="13" t="s">
        <v>82</v>
      </c>
      <c r="AW403" s="13" t="s">
        <v>34</v>
      </c>
      <c r="AX403" s="13" t="s">
        <v>78</v>
      </c>
      <c r="AY403" s="234" t="s">
        <v>120</v>
      </c>
    </row>
    <row r="404" spans="1:65" s="2" customFormat="1" ht="14.4" customHeight="1">
      <c r="A404" s="40"/>
      <c r="B404" s="41"/>
      <c r="C404" s="206" t="s">
        <v>341</v>
      </c>
      <c r="D404" s="206" t="s">
        <v>122</v>
      </c>
      <c r="E404" s="207" t="s">
        <v>402</v>
      </c>
      <c r="F404" s="208" t="s">
        <v>403</v>
      </c>
      <c r="G404" s="209" t="s">
        <v>295</v>
      </c>
      <c r="H404" s="210">
        <v>0.222</v>
      </c>
      <c r="I404" s="211"/>
      <c r="J404" s="212">
        <f>ROUND(I404*H404,2)</f>
        <v>0</v>
      </c>
      <c r="K404" s="208" t="s">
        <v>126</v>
      </c>
      <c r="L404" s="46"/>
      <c r="M404" s="213" t="s">
        <v>21</v>
      </c>
      <c r="N404" s="214" t="s">
        <v>44</v>
      </c>
      <c r="O404" s="86"/>
      <c r="P404" s="215">
        <f>O404*H404</f>
        <v>0</v>
      </c>
      <c r="Q404" s="215">
        <v>1.04877</v>
      </c>
      <c r="R404" s="215">
        <f>Q404*H404</f>
        <v>0.23282694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127</v>
      </c>
      <c r="AT404" s="217" t="s">
        <v>122</v>
      </c>
      <c r="AU404" s="217" t="s">
        <v>82</v>
      </c>
      <c r="AY404" s="19" t="s">
        <v>120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78</v>
      </c>
      <c r="BK404" s="218">
        <f>ROUND(I404*H404,2)</f>
        <v>0</v>
      </c>
      <c r="BL404" s="19" t="s">
        <v>127</v>
      </c>
      <c r="BM404" s="217" t="s">
        <v>404</v>
      </c>
    </row>
    <row r="405" spans="1:47" s="2" customFormat="1" ht="12">
      <c r="A405" s="40"/>
      <c r="B405" s="41"/>
      <c r="C405" s="42"/>
      <c r="D405" s="219" t="s">
        <v>129</v>
      </c>
      <c r="E405" s="42"/>
      <c r="F405" s="220" t="s">
        <v>405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129</v>
      </c>
      <c r="AU405" s="19" t="s">
        <v>82</v>
      </c>
    </row>
    <row r="406" spans="1:51" s="13" customFormat="1" ht="12">
      <c r="A406" s="13"/>
      <c r="B406" s="224"/>
      <c r="C406" s="225"/>
      <c r="D406" s="219" t="s">
        <v>131</v>
      </c>
      <c r="E406" s="226" t="s">
        <v>21</v>
      </c>
      <c r="F406" s="227" t="s">
        <v>406</v>
      </c>
      <c r="G406" s="225"/>
      <c r="H406" s="228">
        <v>0.222</v>
      </c>
      <c r="I406" s="229"/>
      <c r="J406" s="225"/>
      <c r="K406" s="225"/>
      <c r="L406" s="230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4" t="s">
        <v>131</v>
      </c>
      <c r="AU406" s="234" t="s">
        <v>82</v>
      </c>
      <c r="AV406" s="13" t="s">
        <v>82</v>
      </c>
      <c r="AW406" s="13" t="s">
        <v>34</v>
      </c>
      <c r="AX406" s="13" t="s">
        <v>73</v>
      </c>
      <c r="AY406" s="234" t="s">
        <v>120</v>
      </c>
    </row>
    <row r="407" spans="1:51" s="14" customFormat="1" ht="12">
      <c r="A407" s="14"/>
      <c r="B407" s="235"/>
      <c r="C407" s="236"/>
      <c r="D407" s="219" t="s">
        <v>131</v>
      </c>
      <c r="E407" s="237" t="s">
        <v>21</v>
      </c>
      <c r="F407" s="238" t="s">
        <v>134</v>
      </c>
      <c r="G407" s="236"/>
      <c r="H407" s="239">
        <v>0.222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5" t="s">
        <v>131</v>
      </c>
      <c r="AU407" s="245" t="s">
        <v>82</v>
      </c>
      <c r="AV407" s="14" t="s">
        <v>127</v>
      </c>
      <c r="AW407" s="14" t="s">
        <v>34</v>
      </c>
      <c r="AX407" s="14" t="s">
        <v>78</v>
      </c>
      <c r="AY407" s="245" t="s">
        <v>120</v>
      </c>
    </row>
    <row r="408" spans="1:63" s="12" customFormat="1" ht="22.8" customHeight="1">
      <c r="A408" s="12"/>
      <c r="B408" s="190"/>
      <c r="C408" s="191"/>
      <c r="D408" s="192" t="s">
        <v>72</v>
      </c>
      <c r="E408" s="204" t="s">
        <v>127</v>
      </c>
      <c r="F408" s="204" t="s">
        <v>407</v>
      </c>
      <c r="G408" s="191"/>
      <c r="H408" s="191"/>
      <c r="I408" s="194"/>
      <c r="J408" s="205">
        <f>BK408</f>
        <v>0</v>
      </c>
      <c r="K408" s="191"/>
      <c r="L408" s="196"/>
      <c r="M408" s="197"/>
      <c r="N408" s="198"/>
      <c r="O408" s="198"/>
      <c r="P408" s="199">
        <f>SUM(P409:P507)</f>
        <v>0</v>
      </c>
      <c r="Q408" s="198"/>
      <c r="R408" s="199">
        <f>SUM(R409:R507)</f>
        <v>186.1051608</v>
      </c>
      <c r="S408" s="198"/>
      <c r="T408" s="200">
        <f>SUM(T409:T507)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1" t="s">
        <v>78</v>
      </c>
      <c r="AT408" s="202" t="s">
        <v>72</v>
      </c>
      <c r="AU408" s="202" t="s">
        <v>78</v>
      </c>
      <c r="AY408" s="201" t="s">
        <v>120</v>
      </c>
      <c r="BK408" s="203">
        <f>SUM(BK409:BK507)</f>
        <v>0</v>
      </c>
    </row>
    <row r="409" spans="1:65" s="2" customFormat="1" ht="14.4" customHeight="1">
      <c r="A409" s="40"/>
      <c r="B409" s="41"/>
      <c r="C409" s="206" t="s">
        <v>408</v>
      </c>
      <c r="D409" s="206" t="s">
        <v>122</v>
      </c>
      <c r="E409" s="207" t="s">
        <v>409</v>
      </c>
      <c r="F409" s="208" t="s">
        <v>410</v>
      </c>
      <c r="G409" s="209" t="s">
        <v>125</v>
      </c>
      <c r="H409" s="210">
        <v>117.65</v>
      </c>
      <c r="I409" s="211"/>
      <c r="J409" s="212">
        <f>ROUND(I409*H409,2)</f>
        <v>0</v>
      </c>
      <c r="K409" s="208" t="s">
        <v>126</v>
      </c>
      <c r="L409" s="46"/>
      <c r="M409" s="213" t="s">
        <v>21</v>
      </c>
      <c r="N409" s="214" t="s">
        <v>44</v>
      </c>
      <c r="O409" s="86"/>
      <c r="P409" s="215">
        <f>O409*H409</f>
        <v>0</v>
      </c>
      <c r="Q409" s="215">
        <v>0.25505</v>
      </c>
      <c r="R409" s="215">
        <f>Q409*H409</f>
        <v>30.006632500000002</v>
      </c>
      <c r="S409" s="215">
        <v>0</v>
      </c>
      <c r="T409" s="216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17" t="s">
        <v>127</v>
      </c>
      <c r="AT409" s="217" t="s">
        <v>122</v>
      </c>
      <c r="AU409" s="217" t="s">
        <v>82</v>
      </c>
      <c r="AY409" s="19" t="s">
        <v>120</v>
      </c>
      <c r="BE409" s="218">
        <f>IF(N409="základní",J409,0)</f>
        <v>0</v>
      </c>
      <c r="BF409" s="218">
        <f>IF(N409="snížená",J409,0)</f>
        <v>0</v>
      </c>
      <c r="BG409" s="218">
        <f>IF(N409="zákl. přenesená",J409,0)</f>
        <v>0</v>
      </c>
      <c r="BH409" s="218">
        <f>IF(N409="sníž. přenesená",J409,0)</f>
        <v>0</v>
      </c>
      <c r="BI409" s="218">
        <f>IF(N409="nulová",J409,0)</f>
        <v>0</v>
      </c>
      <c r="BJ409" s="19" t="s">
        <v>78</v>
      </c>
      <c r="BK409" s="218">
        <f>ROUND(I409*H409,2)</f>
        <v>0</v>
      </c>
      <c r="BL409" s="19" t="s">
        <v>127</v>
      </c>
      <c r="BM409" s="217" t="s">
        <v>411</v>
      </c>
    </row>
    <row r="410" spans="1:47" s="2" customFormat="1" ht="12">
      <c r="A410" s="40"/>
      <c r="B410" s="41"/>
      <c r="C410" s="42"/>
      <c r="D410" s="219" t="s">
        <v>129</v>
      </c>
      <c r="E410" s="42"/>
      <c r="F410" s="220" t="s">
        <v>412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129</v>
      </c>
      <c r="AU410" s="19" t="s">
        <v>82</v>
      </c>
    </row>
    <row r="411" spans="1:51" s="13" customFormat="1" ht="12">
      <c r="A411" s="13"/>
      <c r="B411" s="224"/>
      <c r="C411" s="225"/>
      <c r="D411" s="219" t="s">
        <v>131</v>
      </c>
      <c r="E411" s="226" t="s">
        <v>21</v>
      </c>
      <c r="F411" s="227" t="s">
        <v>413</v>
      </c>
      <c r="G411" s="225"/>
      <c r="H411" s="228">
        <v>11.9</v>
      </c>
      <c r="I411" s="229"/>
      <c r="J411" s="225"/>
      <c r="K411" s="225"/>
      <c r="L411" s="230"/>
      <c r="M411" s="231"/>
      <c r="N411" s="232"/>
      <c r="O411" s="232"/>
      <c r="P411" s="232"/>
      <c r="Q411" s="232"/>
      <c r="R411" s="232"/>
      <c r="S411" s="232"/>
      <c r="T411" s="23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4" t="s">
        <v>131</v>
      </c>
      <c r="AU411" s="234" t="s">
        <v>82</v>
      </c>
      <c r="AV411" s="13" t="s">
        <v>82</v>
      </c>
      <c r="AW411" s="13" t="s">
        <v>34</v>
      </c>
      <c r="AX411" s="13" t="s">
        <v>73</v>
      </c>
      <c r="AY411" s="234" t="s">
        <v>120</v>
      </c>
    </row>
    <row r="412" spans="1:51" s="15" customFormat="1" ht="12">
      <c r="A412" s="15"/>
      <c r="B412" s="246"/>
      <c r="C412" s="247"/>
      <c r="D412" s="219" t="s">
        <v>131</v>
      </c>
      <c r="E412" s="248" t="s">
        <v>21</v>
      </c>
      <c r="F412" s="249" t="s">
        <v>140</v>
      </c>
      <c r="G412" s="247"/>
      <c r="H412" s="250">
        <v>11.9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6" t="s">
        <v>131</v>
      </c>
      <c r="AU412" s="256" t="s">
        <v>82</v>
      </c>
      <c r="AV412" s="15" t="s">
        <v>141</v>
      </c>
      <c r="AW412" s="15" t="s">
        <v>34</v>
      </c>
      <c r="AX412" s="15" t="s">
        <v>73</v>
      </c>
      <c r="AY412" s="256" t="s">
        <v>120</v>
      </c>
    </row>
    <row r="413" spans="1:51" s="13" customFormat="1" ht="12">
      <c r="A413" s="13"/>
      <c r="B413" s="224"/>
      <c r="C413" s="225"/>
      <c r="D413" s="219" t="s">
        <v>131</v>
      </c>
      <c r="E413" s="226" t="s">
        <v>21</v>
      </c>
      <c r="F413" s="227" t="s">
        <v>414</v>
      </c>
      <c r="G413" s="225"/>
      <c r="H413" s="228">
        <v>15.3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131</v>
      </c>
      <c r="AU413" s="234" t="s">
        <v>82</v>
      </c>
      <c r="AV413" s="13" t="s">
        <v>82</v>
      </c>
      <c r="AW413" s="13" t="s">
        <v>34</v>
      </c>
      <c r="AX413" s="13" t="s">
        <v>73</v>
      </c>
      <c r="AY413" s="234" t="s">
        <v>120</v>
      </c>
    </row>
    <row r="414" spans="1:51" s="15" customFormat="1" ht="12">
      <c r="A414" s="15"/>
      <c r="B414" s="246"/>
      <c r="C414" s="247"/>
      <c r="D414" s="219" t="s">
        <v>131</v>
      </c>
      <c r="E414" s="248" t="s">
        <v>21</v>
      </c>
      <c r="F414" s="249" t="s">
        <v>143</v>
      </c>
      <c r="G414" s="247"/>
      <c r="H414" s="250">
        <v>15.3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56" t="s">
        <v>131</v>
      </c>
      <c r="AU414" s="256" t="s">
        <v>82</v>
      </c>
      <c r="AV414" s="15" t="s">
        <v>141</v>
      </c>
      <c r="AW414" s="15" t="s">
        <v>34</v>
      </c>
      <c r="AX414" s="15" t="s">
        <v>73</v>
      </c>
      <c r="AY414" s="256" t="s">
        <v>120</v>
      </c>
    </row>
    <row r="415" spans="1:51" s="13" customFormat="1" ht="12">
      <c r="A415" s="13"/>
      <c r="B415" s="224"/>
      <c r="C415" s="225"/>
      <c r="D415" s="219" t="s">
        <v>131</v>
      </c>
      <c r="E415" s="226" t="s">
        <v>21</v>
      </c>
      <c r="F415" s="227" t="s">
        <v>415</v>
      </c>
      <c r="G415" s="225"/>
      <c r="H415" s="228">
        <v>17.25</v>
      </c>
      <c r="I415" s="229"/>
      <c r="J415" s="225"/>
      <c r="K415" s="225"/>
      <c r="L415" s="230"/>
      <c r="M415" s="231"/>
      <c r="N415" s="232"/>
      <c r="O415" s="232"/>
      <c r="P415" s="232"/>
      <c r="Q415" s="232"/>
      <c r="R415" s="232"/>
      <c r="S415" s="232"/>
      <c r="T415" s="23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4" t="s">
        <v>131</v>
      </c>
      <c r="AU415" s="234" t="s">
        <v>82</v>
      </c>
      <c r="AV415" s="13" t="s">
        <v>82</v>
      </c>
      <c r="AW415" s="13" t="s">
        <v>34</v>
      </c>
      <c r="AX415" s="13" t="s">
        <v>73</v>
      </c>
      <c r="AY415" s="234" t="s">
        <v>120</v>
      </c>
    </row>
    <row r="416" spans="1:51" s="15" customFormat="1" ht="12">
      <c r="A416" s="15"/>
      <c r="B416" s="246"/>
      <c r="C416" s="247"/>
      <c r="D416" s="219" t="s">
        <v>131</v>
      </c>
      <c r="E416" s="248" t="s">
        <v>21</v>
      </c>
      <c r="F416" s="249" t="s">
        <v>145</v>
      </c>
      <c r="G416" s="247"/>
      <c r="H416" s="250">
        <v>17.25</v>
      </c>
      <c r="I416" s="251"/>
      <c r="J416" s="247"/>
      <c r="K416" s="247"/>
      <c r="L416" s="252"/>
      <c r="M416" s="253"/>
      <c r="N416" s="254"/>
      <c r="O416" s="254"/>
      <c r="P416" s="254"/>
      <c r="Q416" s="254"/>
      <c r="R416" s="254"/>
      <c r="S416" s="254"/>
      <c r="T416" s="25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56" t="s">
        <v>131</v>
      </c>
      <c r="AU416" s="256" t="s">
        <v>82</v>
      </c>
      <c r="AV416" s="15" t="s">
        <v>141</v>
      </c>
      <c r="AW416" s="15" t="s">
        <v>34</v>
      </c>
      <c r="AX416" s="15" t="s">
        <v>73</v>
      </c>
      <c r="AY416" s="256" t="s">
        <v>120</v>
      </c>
    </row>
    <row r="417" spans="1:51" s="13" customFormat="1" ht="12">
      <c r="A417" s="13"/>
      <c r="B417" s="224"/>
      <c r="C417" s="225"/>
      <c r="D417" s="219" t="s">
        <v>131</v>
      </c>
      <c r="E417" s="226" t="s">
        <v>21</v>
      </c>
      <c r="F417" s="227" t="s">
        <v>416</v>
      </c>
      <c r="G417" s="225"/>
      <c r="H417" s="228">
        <v>14.7</v>
      </c>
      <c r="I417" s="229"/>
      <c r="J417" s="225"/>
      <c r="K417" s="225"/>
      <c r="L417" s="230"/>
      <c r="M417" s="231"/>
      <c r="N417" s="232"/>
      <c r="O417" s="232"/>
      <c r="P417" s="232"/>
      <c r="Q417" s="232"/>
      <c r="R417" s="232"/>
      <c r="S417" s="232"/>
      <c r="T417" s="23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4" t="s">
        <v>131</v>
      </c>
      <c r="AU417" s="234" t="s">
        <v>82</v>
      </c>
      <c r="AV417" s="13" t="s">
        <v>82</v>
      </c>
      <c r="AW417" s="13" t="s">
        <v>34</v>
      </c>
      <c r="AX417" s="13" t="s">
        <v>73</v>
      </c>
      <c r="AY417" s="234" t="s">
        <v>120</v>
      </c>
    </row>
    <row r="418" spans="1:51" s="15" customFormat="1" ht="12">
      <c r="A418" s="15"/>
      <c r="B418" s="246"/>
      <c r="C418" s="247"/>
      <c r="D418" s="219" t="s">
        <v>131</v>
      </c>
      <c r="E418" s="248" t="s">
        <v>21</v>
      </c>
      <c r="F418" s="249" t="s">
        <v>147</v>
      </c>
      <c r="G418" s="247"/>
      <c r="H418" s="250">
        <v>14.7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6" t="s">
        <v>131</v>
      </c>
      <c r="AU418" s="256" t="s">
        <v>82</v>
      </c>
      <c r="AV418" s="15" t="s">
        <v>141</v>
      </c>
      <c r="AW418" s="15" t="s">
        <v>34</v>
      </c>
      <c r="AX418" s="15" t="s">
        <v>73</v>
      </c>
      <c r="AY418" s="256" t="s">
        <v>120</v>
      </c>
    </row>
    <row r="419" spans="1:51" s="13" customFormat="1" ht="12">
      <c r="A419" s="13"/>
      <c r="B419" s="224"/>
      <c r="C419" s="225"/>
      <c r="D419" s="219" t="s">
        <v>131</v>
      </c>
      <c r="E419" s="226" t="s">
        <v>21</v>
      </c>
      <c r="F419" s="227" t="s">
        <v>417</v>
      </c>
      <c r="G419" s="225"/>
      <c r="H419" s="228">
        <v>16.9</v>
      </c>
      <c r="I419" s="229"/>
      <c r="J419" s="225"/>
      <c r="K419" s="225"/>
      <c r="L419" s="230"/>
      <c r="M419" s="231"/>
      <c r="N419" s="232"/>
      <c r="O419" s="232"/>
      <c r="P419" s="232"/>
      <c r="Q419" s="232"/>
      <c r="R419" s="232"/>
      <c r="S419" s="232"/>
      <c r="T419" s="23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4" t="s">
        <v>131</v>
      </c>
      <c r="AU419" s="234" t="s">
        <v>82</v>
      </c>
      <c r="AV419" s="13" t="s">
        <v>82</v>
      </c>
      <c r="AW419" s="13" t="s">
        <v>34</v>
      </c>
      <c r="AX419" s="13" t="s">
        <v>73</v>
      </c>
      <c r="AY419" s="234" t="s">
        <v>120</v>
      </c>
    </row>
    <row r="420" spans="1:51" s="15" customFormat="1" ht="12">
      <c r="A420" s="15"/>
      <c r="B420" s="246"/>
      <c r="C420" s="247"/>
      <c r="D420" s="219" t="s">
        <v>131</v>
      </c>
      <c r="E420" s="248" t="s">
        <v>21</v>
      </c>
      <c r="F420" s="249" t="s">
        <v>149</v>
      </c>
      <c r="G420" s="247"/>
      <c r="H420" s="250">
        <v>16.9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56" t="s">
        <v>131</v>
      </c>
      <c r="AU420" s="256" t="s">
        <v>82</v>
      </c>
      <c r="AV420" s="15" t="s">
        <v>141</v>
      </c>
      <c r="AW420" s="15" t="s">
        <v>34</v>
      </c>
      <c r="AX420" s="15" t="s">
        <v>73</v>
      </c>
      <c r="AY420" s="256" t="s">
        <v>120</v>
      </c>
    </row>
    <row r="421" spans="1:51" s="13" customFormat="1" ht="12">
      <c r="A421" s="13"/>
      <c r="B421" s="224"/>
      <c r="C421" s="225"/>
      <c r="D421" s="219" t="s">
        <v>131</v>
      </c>
      <c r="E421" s="226" t="s">
        <v>21</v>
      </c>
      <c r="F421" s="227" t="s">
        <v>418</v>
      </c>
      <c r="G421" s="225"/>
      <c r="H421" s="228">
        <v>32</v>
      </c>
      <c r="I421" s="229"/>
      <c r="J421" s="225"/>
      <c r="K421" s="225"/>
      <c r="L421" s="230"/>
      <c r="M421" s="231"/>
      <c r="N421" s="232"/>
      <c r="O421" s="232"/>
      <c r="P421" s="232"/>
      <c r="Q421" s="232"/>
      <c r="R421" s="232"/>
      <c r="S421" s="232"/>
      <c r="T421" s="23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4" t="s">
        <v>131</v>
      </c>
      <c r="AU421" s="234" t="s">
        <v>82</v>
      </c>
      <c r="AV421" s="13" t="s">
        <v>82</v>
      </c>
      <c r="AW421" s="13" t="s">
        <v>34</v>
      </c>
      <c r="AX421" s="13" t="s">
        <v>73</v>
      </c>
      <c r="AY421" s="234" t="s">
        <v>120</v>
      </c>
    </row>
    <row r="422" spans="1:51" s="15" customFormat="1" ht="12">
      <c r="A422" s="15"/>
      <c r="B422" s="246"/>
      <c r="C422" s="247"/>
      <c r="D422" s="219" t="s">
        <v>131</v>
      </c>
      <c r="E422" s="248" t="s">
        <v>21</v>
      </c>
      <c r="F422" s="249" t="s">
        <v>151</v>
      </c>
      <c r="G422" s="247"/>
      <c r="H422" s="250">
        <v>32</v>
      </c>
      <c r="I422" s="251"/>
      <c r="J422" s="247"/>
      <c r="K422" s="247"/>
      <c r="L422" s="252"/>
      <c r="M422" s="253"/>
      <c r="N422" s="254"/>
      <c r="O422" s="254"/>
      <c r="P422" s="254"/>
      <c r="Q422" s="254"/>
      <c r="R422" s="254"/>
      <c r="S422" s="254"/>
      <c r="T422" s="25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56" t="s">
        <v>131</v>
      </c>
      <c r="AU422" s="256" t="s">
        <v>82</v>
      </c>
      <c r="AV422" s="15" t="s">
        <v>141</v>
      </c>
      <c r="AW422" s="15" t="s">
        <v>34</v>
      </c>
      <c r="AX422" s="15" t="s">
        <v>73</v>
      </c>
      <c r="AY422" s="256" t="s">
        <v>120</v>
      </c>
    </row>
    <row r="423" spans="1:51" s="13" customFormat="1" ht="12">
      <c r="A423" s="13"/>
      <c r="B423" s="224"/>
      <c r="C423" s="225"/>
      <c r="D423" s="219" t="s">
        <v>131</v>
      </c>
      <c r="E423" s="226" t="s">
        <v>21</v>
      </c>
      <c r="F423" s="227" t="s">
        <v>419</v>
      </c>
      <c r="G423" s="225"/>
      <c r="H423" s="228">
        <v>9.6</v>
      </c>
      <c r="I423" s="229"/>
      <c r="J423" s="225"/>
      <c r="K423" s="225"/>
      <c r="L423" s="230"/>
      <c r="M423" s="231"/>
      <c r="N423" s="232"/>
      <c r="O423" s="232"/>
      <c r="P423" s="232"/>
      <c r="Q423" s="232"/>
      <c r="R423" s="232"/>
      <c r="S423" s="232"/>
      <c r="T423" s="23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4" t="s">
        <v>131</v>
      </c>
      <c r="AU423" s="234" t="s">
        <v>82</v>
      </c>
      <c r="AV423" s="13" t="s">
        <v>82</v>
      </c>
      <c r="AW423" s="13" t="s">
        <v>34</v>
      </c>
      <c r="AX423" s="13" t="s">
        <v>73</v>
      </c>
      <c r="AY423" s="234" t="s">
        <v>120</v>
      </c>
    </row>
    <row r="424" spans="1:51" s="15" customFormat="1" ht="12">
      <c r="A424" s="15"/>
      <c r="B424" s="246"/>
      <c r="C424" s="247"/>
      <c r="D424" s="219" t="s">
        <v>131</v>
      </c>
      <c r="E424" s="248" t="s">
        <v>21</v>
      </c>
      <c r="F424" s="249" t="s">
        <v>152</v>
      </c>
      <c r="G424" s="247"/>
      <c r="H424" s="250">
        <v>9.6</v>
      </c>
      <c r="I424" s="251"/>
      <c r="J424" s="247"/>
      <c r="K424" s="247"/>
      <c r="L424" s="252"/>
      <c r="M424" s="253"/>
      <c r="N424" s="254"/>
      <c r="O424" s="254"/>
      <c r="P424" s="254"/>
      <c r="Q424" s="254"/>
      <c r="R424" s="254"/>
      <c r="S424" s="254"/>
      <c r="T424" s="25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6" t="s">
        <v>131</v>
      </c>
      <c r="AU424" s="256" t="s">
        <v>82</v>
      </c>
      <c r="AV424" s="15" t="s">
        <v>141</v>
      </c>
      <c r="AW424" s="15" t="s">
        <v>34</v>
      </c>
      <c r="AX424" s="15" t="s">
        <v>73</v>
      </c>
      <c r="AY424" s="256" t="s">
        <v>120</v>
      </c>
    </row>
    <row r="425" spans="1:51" s="14" customFormat="1" ht="12">
      <c r="A425" s="14"/>
      <c r="B425" s="235"/>
      <c r="C425" s="236"/>
      <c r="D425" s="219" t="s">
        <v>131</v>
      </c>
      <c r="E425" s="237" t="s">
        <v>21</v>
      </c>
      <c r="F425" s="238" t="s">
        <v>134</v>
      </c>
      <c r="G425" s="236"/>
      <c r="H425" s="239">
        <v>117.65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5" t="s">
        <v>131</v>
      </c>
      <c r="AU425" s="245" t="s">
        <v>82</v>
      </c>
      <c r="AV425" s="14" t="s">
        <v>127</v>
      </c>
      <c r="AW425" s="14" t="s">
        <v>34</v>
      </c>
      <c r="AX425" s="14" t="s">
        <v>78</v>
      </c>
      <c r="AY425" s="245" t="s">
        <v>120</v>
      </c>
    </row>
    <row r="426" spans="1:65" s="2" customFormat="1" ht="14.4" customHeight="1">
      <c r="A426" s="40"/>
      <c r="B426" s="41"/>
      <c r="C426" s="206" t="s">
        <v>420</v>
      </c>
      <c r="D426" s="206" t="s">
        <v>122</v>
      </c>
      <c r="E426" s="207" t="s">
        <v>421</v>
      </c>
      <c r="F426" s="208" t="s">
        <v>422</v>
      </c>
      <c r="G426" s="209" t="s">
        <v>190</v>
      </c>
      <c r="H426" s="210">
        <v>20.55</v>
      </c>
      <c r="I426" s="211"/>
      <c r="J426" s="212">
        <f>ROUND(I426*H426,2)</f>
        <v>0</v>
      </c>
      <c r="K426" s="208" t="s">
        <v>126</v>
      </c>
      <c r="L426" s="46"/>
      <c r="M426" s="213" t="s">
        <v>21</v>
      </c>
      <c r="N426" s="214" t="s">
        <v>44</v>
      </c>
      <c r="O426" s="86"/>
      <c r="P426" s="215">
        <f>O426*H426</f>
        <v>0</v>
      </c>
      <c r="Q426" s="215">
        <v>1.7034</v>
      </c>
      <c r="R426" s="215">
        <f>Q426*H426</f>
        <v>35.004870000000004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127</v>
      </c>
      <c r="AT426" s="217" t="s">
        <v>122</v>
      </c>
      <c r="AU426" s="217" t="s">
        <v>82</v>
      </c>
      <c r="AY426" s="19" t="s">
        <v>120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78</v>
      </c>
      <c r="BK426" s="218">
        <f>ROUND(I426*H426,2)</f>
        <v>0</v>
      </c>
      <c r="BL426" s="19" t="s">
        <v>127</v>
      </c>
      <c r="BM426" s="217" t="s">
        <v>423</v>
      </c>
    </row>
    <row r="427" spans="1:47" s="2" customFormat="1" ht="12">
      <c r="A427" s="40"/>
      <c r="B427" s="41"/>
      <c r="C427" s="42"/>
      <c r="D427" s="219" t="s">
        <v>129</v>
      </c>
      <c r="E427" s="42"/>
      <c r="F427" s="220" t="s">
        <v>424</v>
      </c>
      <c r="G427" s="42"/>
      <c r="H427" s="42"/>
      <c r="I427" s="221"/>
      <c r="J427" s="42"/>
      <c r="K427" s="42"/>
      <c r="L427" s="46"/>
      <c r="M427" s="222"/>
      <c r="N427" s="223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129</v>
      </c>
      <c r="AU427" s="19" t="s">
        <v>82</v>
      </c>
    </row>
    <row r="428" spans="1:51" s="13" customFormat="1" ht="12">
      <c r="A428" s="13"/>
      <c r="B428" s="224"/>
      <c r="C428" s="225"/>
      <c r="D428" s="219" t="s">
        <v>131</v>
      </c>
      <c r="E428" s="226" t="s">
        <v>21</v>
      </c>
      <c r="F428" s="227" t="s">
        <v>425</v>
      </c>
      <c r="G428" s="225"/>
      <c r="H428" s="228">
        <v>2.49</v>
      </c>
      <c r="I428" s="229"/>
      <c r="J428" s="225"/>
      <c r="K428" s="225"/>
      <c r="L428" s="230"/>
      <c r="M428" s="231"/>
      <c r="N428" s="232"/>
      <c r="O428" s="232"/>
      <c r="P428" s="232"/>
      <c r="Q428" s="232"/>
      <c r="R428" s="232"/>
      <c r="S428" s="232"/>
      <c r="T428" s="23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4" t="s">
        <v>131</v>
      </c>
      <c r="AU428" s="234" t="s">
        <v>82</v>
      </c>
      <c r="AV428" s="13" t="s">
        <v>82</v>
      </c>
      <c r="AW428" s="13" t="s">
        <v>34</v>
      </c>
      <c r="AX428" s="13" t="s">
        <v>73</v>
      </c>
      <c r="AY428" s="234" t="s">
        <v>120</v>
      </c>
    </row>
    <row r="429" spans="1:51" s="15" customFormat="1" ht="12">
      <c r="A429" s="15"/>
      <c r="B429" s="246"/>
      <c r="C429" s="247"/>
      <c r="D429" s="219" t="s">
        <v>131</v>
      </c>
      <c r="E429" s="248" t="s">
        <v>21</v>
      </c>
      <c r="F429" s="249" t="s">
        <v>196</v>
      </c>
      <c r="G429" s="247"/>
      <c r="H429" s="250">
        <v>2.49</v>
      </c>
      <c r="I429" s="251"/>
      <c r="J429" s="247"/>
      <c r="K429" s="247"/>
      <c r="L429" s="252"/>
      <c r="M429" s="253"/>
      <c r="N429" s="254"/>
      <c r="O429" s="254"/>
      <c r="P429" s="254"/>
      <c r="Q429" s="254"/>
      <c r="R429" s="254"/>
      <c r="S429" s="254"/>
      <c r="T429" s="25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6" t="s">
        <v>131</v>
      </c>
      <c r="AU429" s="256" t="s">
        <v>82</v>
      </c>
      <c r="AV429" s="15" t="s">
        <v>141</v>
      </c>
      <c r="AW429" s="15" t="s">
        <v>34</v>
      </c>
      <c r="AX429" s="15" t="s">
        <v>73</v>
      </c>
      <c r="AY429" s="256" t="s">
        <v>120</v>
      </c>
    </row>
    <row r="430" spans="1:51" s="13" customFormat="1" ht="12">
      <c r="A430" s="13"/>
      <c r="B430" s="224"/>
      <c r="C430" s="225"/>
      <c r="D430" s="219" t="s">
        <v>131</v>
      </c>
      <c r="E430" s="226" t="s">
        <v>21</v>
      </c>
      <c r="F430" s="227" t="s">
        <v>426</v>
      </c>
      <c r="G430" s="225"/>
      <c r="H430" s="228">
        <v>2.79</v>
      </c>
      <c r="I430" s="229"/>
      <c r="J430" s="225"/>
      <c r="K430" s="225"/>
      <c r="L430" s="230"/>
      <c r="M430" s="231"/>
      <c r="N430" s="232"/>
      <c r="O430" s="232"/>
      <c r="P430" s="232"/>
      <c r="Q430" s="232"/>
      <c r="R430" s="232"/>
      <c r="S430" s="232"/>
      <c r="T430" s="23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4" t="s">
        <v>131</v>
      </c>
      <c r="AU430" s="234" t="s">
        <v>82</v>
      </c>
      <c r="AV430" s="13" t="s">
        <v>82</v>
      </c>
      <c r="AW430" s="13" t="s">
        <v>34</v>
      </c>
      <c r="AX430" s="13" t="s">
        <v>73</v>
      </c>
      <c r="AY430" s="234" t="s">
        <v>120</v>
      </c>
    </row>
    <row r="431" spans="1:51" s="15" customFormat="1" ht="12">
      <c r="A431" s="15"/>
      <c r="B431" s="246"/>
      <c r="C431" s="247"/>
      <c r="D431" s="219" t="s">
        <v>131</v>
      </c>
      <c r="E431" s="248" t="s">
        <v>21</v>
      </c>
      <c r="F431" s="249" t="s">
        <v>143</v>
      </c>
      <c r="G431" s="247"/>
      <c r="H431" s="250">
        <v>2.79</v>
      </c>
      <c r="I431" s="251"/>
      <c r="J431" s="247"/>
      <c r="K431" s="247"/>
      <c r="L431" s="252"/>
      <c r="M431" s="253"/>
      <c r="N431" s="254"/>
      <c r="O431" s="254"/>
      <c r="P431" s="254"/>
      <c r="Q431" s="254"/>
      <c r="R431" s="254"/>
      <c r="S431" s="254"/>
      <c r="T431" s="25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56" t="s">
        <v>131</v>
      </c>
      <c r="AU431" s="256" t="s">
        <v>82</v>
      </c>
      <c r="AV431" s="15" t="s">
        <v>141</v>
      </c>
      <c r="AW431" s="15" t="s">
        <v>34</v>
      </c>
      <c r="AX431" s="15" t="s">
        <v>73</v>
      </c>
      <c r="AY431" s="256" t="s">
        <v>120</v>
      </c>
    </row>
    <row r="432" spans="1:51" s="13" customFormat="1" ht="12">
      <c r="A432" s="13"/>
      <c r="B432" s="224"/>
      <c r="C432" s="225"/>
      <c r="D432" s="219" t="s">
        <v>131</v>
      </c>
      <c r="E432" s="226" t="s">
        <v>21</v>
      </c>
      <c r="F432" s="227" t="s">
        <v>427</v>
      </c>
      <c r="G432" s="225"/>
      <c r="H432" s="228">
        <v>2.52</v>
      </c>
      <c r="I432" s="229"/>
      <c r="J432" s="225"/>
      <c r="K432" s="225"/>
      <c r="L432" s="230"/>
      <c r="M432" s="231"/>
      <c r="N432" s="232"/>
      <c r="O432" s="232"/>
      <c r="P432" s="232"/>
      <c r="Q432" s="232"/>
      <c r="R432" s="232"/>
      <c r="S432" s="232"/>
      <c r="T432" s="23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4" t="s">
        <v>131</v>
      </c>
      <c r="AU432" s="234" t="s">
        <v>82</v>
      </c>
      <c r="AV432" s="13" t="s">
        <v>82</v>
      </c>
      <c r="AW432" s="13" t="s">
        <v>34</v>
      </c>
      <c r="AX432" s="13" t="s">
        <v>73</v>
      </c>
      <c r="AY432" s="234" t="s">
        <v>120</v>
      </c>
    </row>
    <row r="433" spans="1:51" s="15" customFormat="1" ht="12">
      <c r="A433" s="15"/>
      <c r="B433" s="246"/>
      <c r="C433" s="247"/>
      <c r="D433" s="219" t="s">
        <v>131</v>
      </c>
      <c r="E433" s="248" t="s">
        <v>21</v>
      </c>
      <c r="F433" s="249" t="s">
        <v>145</v>
      </c>
      <c r="G433" s="247"/>
      <c r="H433" s="250">
        <v>2.52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6" t="s">
        <v>131</v>
      </c>
      <c r="AU433" s="256" t="s">
        <v>82</v>
      </c>
      <c r="AV433" s="15" t="s">
        <v>141</v>
      </c>
      <c r="AW433" s="15" t="s">
        <v>34</v>
      </c>
      <c r="AX433" s="15" t="s">
        <v>73</v>
      </c>
      <c r="AY433" s="256" t="s">
        <v>120</v>
      </c>
    </row>
    <row r="434" spans="1:51" s="13" customFormat="1" ht="12">
      <c r="A434" s="13"/>
      <c r="B434" s="224"/>
      <c r="C434" s="225"/>
      <c r="D434" s="219" t="s">
        <v>131</v>
      </c>
      <c r="E434" s="226" t="s">
        <v>21</v>
      </c>
      <c r="F434" s="227" t="s">
        <v>428</v>
      </c>
      <c r="G434" s="225"/>
      <c r="H434" s="228">
        <v>2.49</v>
      </c>
      <c r="I434" s="229"/>
      <c r="J434" s="225"/>
      <c r="K434" s="225"/>
      <c r="L434" s="230"/>
      <c r="M434" s="231"/>
      <c r="N434" s="232"/>
      <c r="O434" s="232"/>
      <c r="P434" s="232"/>
      <c r="Q434" s="232"/>
      <c r="R434" s="232"/>
      <c r="S434" s="232"/>
      <c r="T434" s="23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4" t="s">
        <v>131</v>
      </c>
      <c r="AU434" s="234" t="s">
        <v>82</v>
      </c>
      <c r="AV434" s="13" t="s">
        <v>82</v>
      </c>
      <c r="AW434" s="13" t="s">
        <v>34</v>
      </c>
      <c r="AX434" s="13" t="s">
        <v>73</v>
      </c>
      <c r="AY434" s="234" t="s">
        <v>120</v>
      </c>
    </row>
    <row r="435" spans="1:51" s="15" customFormat="1" ht="12">
      <c r="A435" s="15"/>
      <c r="B435" s="246"/>
      <c r="C435" s="247"/>
      <c r="D435" s="219" t="s">
        <v>131</v>
      </c>
      <c r="E435" s="248" t="s">
        <v>21</v>
      </c>
      <c r="F435" s="249" t="s">
        <v>147</v>
      </c>
      <c r="G435" s="247"/>
      <c r="H435" s="250">
        <v>2.49</v>
      </c>
      <c r="I435" s="251"/>
      <c r="J435" s="247"/>
      <c r="K435" s="247"/>
      <c r="L435" s="252"/>
      <c r="M435" s="253"/>
      <c r="N435" s="254"/>
      <c r="O435" s="254"/>
      <c r="P435" s="254"/>
      <c r="Q435" s="254"/>
      <c r="R435" s="254"/>
      <c r="S435" s="254"/>
      <c r="T435" s="25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6" t="s">
        <v>131</v>
      </c>
      <c r="AU435" s="256" t="s">
        <v>82</v>
      </c>
      <c r="AV435" s="15" t="s">
        <v>141</v>
      </c>
      <c r="AW435" s="15" t="s">
        <v>34</v>
      </c>
      <c r="AX435" s="15" t="s">
        <v>73</v>
      </c>
      <c r="AY435" s="256" t="s">
        <v>120</v>
      </c>
    </row>
    <row r="436" spans="1:51" s="13" customFormat="1" ht="12">
      <c r="A436" s="13"/>
      <c r="B436" s="224"/>
      <c r="C436" s="225"/>
      <c r="D436" s="219" t="s">
        <v>131</v>
      </c>
      <c r="E436" s="226" t="s">
        <v>21</v>
      </c>
      <c r="F436" s="227" t="s">
        <v>429</v>
      </c>
      <c r="G436" s="225"/>
      <c r="H436" s="228">
        <v>1.98</v>
      </c>
      <c r="I436" s="229"/>
      <c r="J436" s="225"/>
      <c r="K436" s="225"/>
      <c r="L436" s="230"/>
      <c r="M436" s="231"/>
      <c r="N436" s="232"/>
      <c r="O436" s="232"/>
      <c r="P436" s="232"/>
      <c r="Q436" s="232"/>
      <c r="R436" s="232"/>
      <c r="S436" s="232"/>
      <c r="T436" s="23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4" t="s">
        <v>131</v>
      </c>
      <c r="AU436" s="234" t="s">
        <v>82</v>
      </c>
      <c r="AV436" s="13" t="s">
        <v>82</v>
      </c>
      <c r="AW436" s="13" t="s">
        <v>34</v>
      </c>
      <c r="AX436" s="13" t="s">
        <v>73</v>
      </c>
      <c r="AY436" s="234" t="s">
        <v>120</v>
      </c>
    </row>
    <row r="437" spans="1:51" s="15" customFormat="1" ht="12">
      <c r="A437" s="15"/>
      <c r="B437" s="246"/>
      <c r="C437" s="247"/>
      <c r="D437" s="219" t="s">
        <v>131</v>
      </c>
      <c r="E437" s="248" t="s">
        <v>21</v>
      </c>
      <c r="F437" s="249" t="s">
        <v>149</v>
      </c>
      <c r="G437" s="247"/>
      <c r="H437" s="250">
        <v>1.98</v>
      </c>
      <c r="I437" s="251"/>
      <c r="J437" s="247"/>
      <c r="K437" s="247"/>
      <c r="L437" s="252"/>
      <c r="M437" s="253"/>
      <c r="N437" s="254"/>
      <c r="O437" s="254"/>
      <c r="P437" s="254"/>
      <c r="Q437" s="254"/>
      <c r="R437" s="254"/>
      <c r="S437" s="254"/>
      <c r="T437" s="25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56" t="s">
        <v>131</v>
      </c>
      <c r="AU437" s="256" t="s">
        <v>82</v>
      </c>
      <c r="AV437" s="15" t="s">
        <v>141</v>
      </c>
      <c r="AW437" s="15" t="s">
        <v>34</v>
      </c>
      <c r="AX437" s="15" t="s">
        <v>73</v>
      </c>
      <c r="AY437" s="256" t="s">
        <v>120</v>
      </c>
    </row>
    <row r="438" spans="1:51" s="13" customFormat="1" ht="12">
      <c r="A438" s="13"/>
      <c r="B438" s="224"/>
      <c r="C438" s="225"/>
      <c r="D438" s="219" t="s">
        <v>131</v>
      </c>
      <c r="E438" s="226" t="s">
        <v>21</v>
      </c>
      <c r="F438" s="227" t="s">
        <v>246</v>
      </c>
      <c r="G438" s="225"/>
      <c r="H438" s="228">
        <v>5.76</v>
      </c>
      <c r="I438" s="229"/>
      <c r="J438" s="225"/>
      <c r="K438" s="225"/>
      <c r="L438" s="230"/>
      <c r="M438" s="231"/>
      <c r="N438" s="232"/>
      <c r="O438" s="232"/>
      <c r="P438" s="232"/>
      <c r="Q438" s="232"/>
      <c r="R438" s="232"/>
      <c r="S438" s="232"/>
      <c r="T438" s="23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4" t="s">
        <v>131</v>
      </c>
      <c r="AU438" s="234" t="s">
        <v>82</v>
      </c>
      <c r="AV438" s="13" t="s">
        <v>82</v>
      </c>
      <c r="AW438" s="13" t="s">
        <v>34</v>
      </c>
      <c r="AX438" s="13" t="s">
        <v>73</v>
      </c>
      <c r="AY438" s="234" t="s">
        <v>120</v>
      </c>
    </row>
    <row r="439" spans="1:51" s="15" customFormat="1" ht="12">
      <c r="A439" s="15"/>
      <c r="B439" s="246"/>
      <c r="C439" s="247"/>
      <c r="D439" s="219" t="s">
        <v>131</v>
      </c>
      <c r="E439" s="248" t="s">
        <v>21</v>
      </c>
      <c r="F439" s="249" t="s">
        <v>151</v>
      </c>
      <c r="G439" s="247"/>
      <c r="H439" s="250">
        <v>5.76</v>
      </c>
      <c r="I439" s="251"/>
      <c r="J439" s="247"/>
      <c r="K439" s="247"/>
      <c r="L439" s="252"/>
      <c r="M439" s="253"/>
      <c r="N439" s="254"/>
      <c r="O439" s="254"/>
      <c r="P439" s="254"/>
      <c r="Q439" s="254"/>
      <c r="R439" s="254"/>
      <c r="S439" s="254"/>
      <c r="T439" s="25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6" t="s">
        <v>131</v>
      </c>
      <c r="AU439" s="256" t="s">
        <v>82</v>
      </c>
      <c r="AV439" s="15" t="s">
        <v>141</v>
      </c>
      <c r="AW439" s="15" t="s">
        <v>34</v>
      </c>
      <c r="AX439" s="15" t="s">
        <v>73</v>
      </c>
      <c r="AY439" s="256" t="s">
        <v>120</v>
      </c>
    </row>
    <row r="440" spans="1:51" s="13" customFormat="1" ht="12">
      <c r="A440" s="13"/>
      <c r="B440" s="224"/>
      <c r="C440" s="225"/>
      <c r="D440" s="219" t="s">
        <v>131</v>
      </c>
      <c r="E440" s="226" t="s">
        <v>21</v>
      </c>
      <c r="F440" s="227" t="s">
        <v>249</v>
      </c>
      <c r="G440" s="225"/>
      <c r="H440" s="228">
        <v>2.52</v>
      </c>
      <c r="I440" s="229"/>
      <c r="J440" s="225"/>
      <c r="K440" s="225"/>
      <c r="L440" s="230"/>
      <c r="M440" s="231"/>
      <c r="N440" s="232"/>
      <c r="O440" s="232"/>
      <c r="P440" s="232"/>
      <c r="Q440" s="232"/>
      <c r="R440" s="232"/>
      <c r="S440" s="232"/>
      <c r="T440" s="23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4" t="s">
        <v>131</v>
      </c>
      <c r="AU440" s="234" t="s">
        <v>82</v>
      </c>
      <c r="AV440" s="13" t="s">
        <v>82</v>
      </c>
      <c r="AW440" s="13" t="s">
        <v>34</v>
      </c>
      <c r="AX440" s="13" t="s">
        <v>73</v>
      </c>
      <c r="AY440" s="234" t="s">
        <v>120</v>
      </c>
    </row>
    <row r="441" spans="1:51" s="15" customFormat="1" ht="12">
      <c r="A441" s="15"/>
      <c r="B441" s="246"/>
      <c r="C441" s="247"/>
      <c r="D441" s="219" t="s">
        <v>131</v>
      </c>
      <c r="E441" s="248" t="s">
        <v>21</v>
      </c>
      <c r="F441" s="249" t="s">
        <v>152</v>
      </c>
      <c r="G441" s="247"/>
      <c r="H441" s="250">
        <v>2.52</v>
      </c>
      <c r="I441" s="251"/>
      <c r="J441" s="247"/>
      <c r="K441" s="247"/>
      <c r="L441" s="252"/>
      <c r="M441" s="253"/>
      <c r="N441" s="254"/>
      <c r="O441" s="254"/>
      <c r="P441" s="254"/>
      <c r="Q441" s="254"/>
      <c r="R441" s="254"/>
      <c r="S441" s="254"/>
      <c r="T441" s="25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6" t="s">
        <v>131</v>
      </c>
      <c r="AU441" s="256" t="s">
        <v>82</v>
      </c>
      <c r="AV441" s="15" t="s">
        <v>141</v>
      </c>
      <c r="AW441" s="15" t="s">
        <v>34</v>
      </c>
      <c r="AX441" s="15" t="s">
        <v>73</v>
      </c>
      <c r="AY441" s="256" t="s">
        <v>120</v>
      </c>
    </row>
    <row r="442" spans="1:51" s="14" customFormat="1" ht="12">
      <c r="A442" s="14"/>
      <c r="B442" s="235"/>
      <c r="C442" s="236"/>
      <c r="D442" s="219" t="s">
        <v>131</v>
      </c>
      <c r="E442" s="237" t="s">
        <v>21</v>
      </c>
      <c r="F442" s="238" t="s">
        <v>134</v>
      </c>
      <c r="G442" s="236"/>
      <c r="H442" s="239">
        <v>20.55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5" t="s">
        <v>131</v>
      </c>
      <c r="AU442" s="245" t="s">
        <v>82</v>
      </c>
      <c r="AV442" s="14" t="s">
        <v>127</v>
      </c>
      <c r="AW442" s="14" t="s">
        <v>34</v>
      </c>
      <c r="AX442" s="14" t="s">
        <v>78</v>
      </c>
      <c r="AY442" s="245" t="s">
        <v>120</v>
      </c>
    </row>
    <row r="443" spans="1:65" s="2" customFormat="1" ht="14.4" customHeight="1">
      <c r="A443" s="40"/>
      <c r="B443" s="41"/>
      <c r="C443" s="206" t="s">
        <v>430</v>
      </c>
      <c r="D443" s="206" t="s">
        <v>122</v>
      </c>
      <c r="E443" s="207" t="s">
        <v>431</v>
      </c>
      <c r="F443" s="208" t="s">
        <v>432</v>
      </c>
      <c r="G443" s="209" t="s">
        <v>433</v>
      </c>
      <c r="H443" s="210">
        <v>37</v>
      </c>
      <c r="I443" s="211"/>
      <c r="J443" s="212">
        <f>ROUND(I443*H443,2)</f>
        <v>0</v>
      </c>
      <c r="K443" s="208" t="s">
        <v>126</v>
      </c>
      <c r="L443" s="46"/>
      <c r="M443" s="213" t="s">
        <v>21</v>
      </c>
      <c r="N443" s="214" t="s">
        <v>44</v>
      </c>
      <c r="O443" s="86"/>
      <c r="P443" s="215">
        <f>O443*H443</f>
        <v>0</v>
      </c>
      <c r="Q443" s="215">
        <v>0.00165</v>
      </c>
      <c r="R443" s="215">
        <f>Q443*H443</f>
        <v>0.06105</v>
      </c>
      <c r="S443" s="215">
        <v>0</v>
      </c>
      <c r="T443" s="216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127</v>
      </c>
      <c r="AT443" s="217" t="s">
        <v>122</v>
      </c>
      <c r="AU443" s="217" t="s">
        <v>82</v>
      </c>
      <c r="AY443" s="19" t="s">
        <v>120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78</v>
      </c>
      <c r="BK443" s="218">
        <f>ROUND(I443*H443,2)</f>
        <v>0</v>
      </c>
      <c r="BL443" s="19" t="s">
        <v>127</v>
      </c>
      <c r="BM443" s="217" t="s">
        <v>434</v>
      </c>
    </row>
    <row r="444" spans="1:47" s="2" customFormat="1" ht="12">
      <c r="A444" s="40"/>
      <c r="B444" s="41"/>
      <c r="C444" s="42"/>
      <c r="D444" s="219" t="s">
        <v>129</v>
      </c>
      <c r="E444" s="42"/>
      <c r="F444" s="220" t="s">
        <v>435</v>
      </c>
      <c r="G444" s="42"/>
      <c r="H444" s="42"/>
      <c r="I444" s="221"/>
      <c r="J444" s="42"/>
      <c r="K444" s="42"/>
      <c r="L444" s="46"/>
      <c r="M444" s="222"/>
      <c r="N444" s="223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129</v>
      </c>
      <c r="AU444" s="19" t="s">
        <v>82</v>
      </c>
    </row>
    <row r="445" spans="1:51" s="13" customFormat="1" ht="12">
      <c r="A445" s="13"/>
      <c r="B445" s="224"/>
      <c r="C445" s="225"/>
      <c r="D445" s="219" t="s">
        <v>131</v>
      </c>
      <c r="E445" s="226" t="s">
        <v>21</v>
      </c>
      <c r="F445" s="227" t="s">
        <v>436</v>
      </c>
      <c r="G445" s="225"/>
      <c r="H445" s="228">
        <v>6</v>
      </c>
      <c r="I445" s="229"/>
      <c r="J445" s="225"/>
      <c r="K445" s="225"/>
      <c r="L445" s="230"/>
      <c r="M445" s="231"/>
      <c r="N445" s="232"/>
      <c r="O445" s="232"/>
      <c r="P445" s="232"/>
      <c r="Q445" s="232"/>
      <c r="R445" s="232"/>
      <c r="S445" s="232"/>
      <c r="T445" s="23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4" t="s">
        <v>131</v>
      </c>
      <c r="AU445" s="234" t="s">
        <v>82</v>
      </c>
      <c r="AV445" s="13" t="s">
        <v>82</v>
      </c>
      <c r="AW445" s="13" t="s">
        <v>34</v>
      </c>
      <c r="AX445" s="13" t="s">
        <v>73</v>
      </c>
      <c r="AY445" s="234" t="s">
        <v>120</v>
      </c>
    </row>
    <row r="446" spans="1:51" s="13" customFormat="1" ht="12">
      <c r="A446" s="13"/>
      <c r="B446" s="224"/>
      <c r="C446" s="225"/>
      <c r="D446" s="219" t="s">
        <v>131</v>
      </c>
      <c r="E446" s="226" t="s">
        <v>21</v>
      </c>
      <c r="F446" s="227" t="s">
        <v>437</v>
      </c>
      <c r="G446" s="225"/>
      <c r="H446" s="228">
        <v>7</v>
      </c>
      <c r="I446" s="229"/>
      <c r="J446" s="225"/>
      <c r="K446" s="225"/>
      <c r="L446" s="230"/>
      <c r="M446" s="231"/>
      <c r="N446" s="232"/>
      <c r="O446" s="232"/>
      <c r="P446" s="232"/>
      <c r="Q446" s="232"/>
      <c r="R446" s="232"/>
      <c r="S446" s="232"/>
      <c r="T446" s="23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4" t="s">
        <v>131</v>
      </c>
      <c r="AU446" s="234" t="s">
        <v>82</v>
      </c>
      <c r="AV446" s="13" t="s">
        <v>82</v>
      </c>
      <c r="AW446" s="13" t="s">
        <v>34</v>
      </c>
      <c r="AX446" s="13" t="s">
        <v>73</v>
      </c>
      <c r="AY446" s="234" t="s">
        <v>120</v>
      </c>
    </row>
    <row r="447" spans="1:51" s="13" customFormat="1" ht="12">
      <c r="A447" s="13"/>
      <c r="B447" s="224"/>
      <c r="C447" s="225"/>
      <c r="D447" s="219" t="s">
        <v>131</v>
      </c>
      <c r="E447" s="226" t="s">
        <v>21</v>
      </c>
      <c r="F447" s="227" t="s">
        <v>438</v>
      </c>
      <c r="G447" s="225"/>
      <c r="H447" s="228">
        <v>24</v>
      </c>
      <c r="I447" s="229"/>
      <c r="J447" s="225"/>
      <c r="K447" s="225"/>
      <c r="L447" s="230"/>
      <c r="M447" s="231"/>
      <c r="N447" s="232"/>
      <c r="O447" s="232"/>
      <c r="P447" s="232"/>
      <c r="Q447" s="232"/>
      <c r="R447" s="232"/>
      <c r="S447" s="232"/>
      <c r="T447" s="23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34" t="s">
        <v>131</v>
      </c>
      <c r="AU447" s="234" t="s">
        <v>82</v>
      </c>
      <c r="AV447" s="13" t="s">
        <v>82</v>
      </c>
      <c r="AW447" s="13" t="s">
        <v>34</v>
      </c>
      <c r="AX447" s="13" t="s">
        <v>73</v>
      </c>
      <c r="AY447" s="234" t="s">
        <v>120</v>
      </c>
    </row>
    <row r="448" spans="1:51" s="14" customFormat="1" ht="12">
      <c r="A448" s="14"/>
      <c r="B448" s="235"/>
      <c r="C448" s="236"/>
      <c r="D448" s="219" t="s">
        <v>131</v>
      </c>
      <c r="E448" s="237" t="s">
        <v>21</v>
      </c>
      <c r="F448" s="238" t="s">
        <v>134</v>
      </c>
      <c r="G448" s="236"/>
      <c r="H448" s="239">
        <v>37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45" t="s">
        <v>131</v>
      </c>
      <c r="AU448" s="245" t="s">
        <v>82</v>
      </c>
      <c r="AV448" s="14" t="s">
        <v>127</v>
      </c>
      <c r="AW448" s="14" t="s">
        <v>34</v>
      </c>
      <c r="AX448" s="14" t="s">
        <v>73</v>
      </c>
      <c r="AY448" s="245" t="s">
        <v>120</v>
      </c>
    </row>
    <row r="449" spans="1:51" s="13" customFormat="1" ht="12">
      <c r="A449" s="13"/>
      <c r="B449" s="224"/>
      <c r="C449" s="225"/>
      <c r="D449" s="219" t="s">
        <v>131</v>
      </c>
      <c r="E449" s="226" t="s">
        <v>21</v>
      </c>
      <c r="F449" s="227" t="s">
        <v>439</v>
      </c>
      <c r="G449" s="225"/>
      <c r="H449" s="228">
        <v>37</v>
      </c>
      <c r="I449" s="229"/>
      <c r="J449" s="225"/>
      <c r="K449" s="225"/>
      <c r="L449" s="230"/>
      <c r="M449" s="231"/>
      <c r="N449" s="232"/>
      <c r="O449" s="232"/>
      <c r="P449" s="232"/>
      <c r="Q449" s="232"/>
      <c r="R449" s="232"/>
      <c r="S449" s="232"/>
      <c r="T449" s="23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4" t="s">
        <v>131</v>
      </c>
      <c r="AU449" s="234" t="s">
        <v>82</v>
      </c>
      <c r="AV449" s="13" t="s">
        <v>82</v>
      </c>
      <c r="AW449" s="13" t="s">
        <v>34</v>
      </c>
      <c r="AX449" s="13" t="s">
        <v>78</v>
      </c>
      <c r="AY449" s="234" t="s">
        <v>120</v>
      </c>
    </row>
    <row r="450" spans="1:65" s="2" customFormat="1" ht="14.4" customHeight="1">
      <c r="A450" s="40"/>
      <c r="B450" s="41"/>
      <c r="C450" s="257" t="s">
        <v>440</v>
      </c>
      <c r="D450" s="257" t="s">
        <v>292</v>
      </c>
      <c r="E450" s="258" t="s">
        <v>441</v>
      </c>
      <c r="F450" s="259" t="s">
        <v>442</v>
      </c>
      <c r="G450" s="260" t="s">
        <v>433</v>
      </c>
      <c r="H450" s="261">
        <v>37.4</v>
      </c>
      <c r="I450" s="262"/>
      <c r="J450" s="263">
        <f>ROUND(I450*H450,2)</f>
        <v>0</v>
      </c>
      <c r="K450" s="259" t="s">
        <v>21</v>
      </c>
      <c r="L450" s="264"/>
      <c r="M450" s="265" t="s">
        <v>21</v>
      </c>
      <c r="N450" s="266" t="s">
        <v>44</v>
      </c>
      <c r="O450" s="86"/>
      <c r="P450" s="215">
        <f>O450*H450</f>
        <v>0</v>
      </c>
      <c r="Q450" s="215">
        <v>0.045</v>
      </c>
      <c r="R450" s="215">
        <f>Q450*H450</f>
        <v>1.6829999999999998</v>
      </c>
      <c r="S450" s="215">
        <v>0</v>
      </c>
      <c r="T450" s="216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17" t="s">
        <v>181</v>
      </c>
      <c r="AT450" s="217" t="s">
        <v>292</v>
      </c>
      <c r="AU450" s="217" t="s">
        <v>82</v>
      </c>
      <c r="AY450" s="19" t="s">
        <v>120</v>
      </c>
      <c r="BE450" s="218">
        <f>IF(N450="základní",J450,0)</f>
        <v>0</v>
      </c>
      <c r="BF450" s="218">
        <f>IF(N450="snížená",J450,0)</f>
        <v>0</v>
      </c>
      <c r="BG450" s="218">
        <f>IF(N450="zákl. přenesená",J450,0)</f>
        <v>0</v>
      </c>
      <c r="BH450" s="218">
        <f>IF(N450="sníž. přenesená",J450,0)</f>
        <v>0</v>
      </c>
      <c r="BI450" s="218">
        <f>IF(N450="nulová",J450,0)</f>
        <v>0</v>
      </c>
      <c r="BJ450" s="19" t="s">
        <v>78</v>
      </c>
      <c r="BK450" s="218">
        <f>ROUND(I450*H450,2)</f>
        <v>0</v>
      </c>
      <c r="BL450" s="19" t="s">
        <v>127</v>
      </c>
      <c r="BM450" s="217" t="s">
        <v>443</v>
      </c>
    </row>
    <row r="451" spans="1:47" s="2" customFormat="1" ht="12">
      <c r="A451" s="40"/>
      <c r="B451" s="41"/>
      <c r="C451" s="42"/>
      <c r="D451" s="219" t="s">
        <v>129</v>
      </c>
      <c r="E451" s="42"/>
      <c r="F451" s="220" t="s">
        <v>442</v>
      </c>
      <c r="G451" s="42"/>
      <c r="H451" s="42"/>
      <c r="I451" s="221"/>
      <c r="J451" s="42"/>
      <c r="K451" s="42"/>
      <c r="L451" s="46"/>
      <c r="M451" s="222"/>
      <c r="N451" s="223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129</v>
      </c>
      <c r="AU451" s="19" t="s">
        <v>82</v>
      </c>
    </row>
    <row r="452" spans="1:51" s="13" customFormat="1" ht="12">
      <c r="A452" s="13"/>
      <c r="B452" s="224"/>
      <c r="C452" s="225"/>
      <c r="D452" s="219" t="s">
        <v>131</v>
      </c>
      <c r="E452" s="226" t="s">
        <v>21</v>
      </c>
      <c r="F452" s="227" t="s">
        <v>444</v>
      </c>
      <c r="G452" s="225"/>
      <c r="H452" s="228">
        <v>6.06</v>
      </c>
      <c r="I452" s="229"/>
      <c r="J452" s="225"/>
      <c r="K452" s="225"/>
      <c r="L452" s="230"/>
      <c r="M452" s="231"/>
      <c r="N452" s="232"/>
      <c r="O452" s="232"/>
      <c r="P452" s="232"/>
      <c r="Q452" s="232"/>
      <c r="R452" s="232"/>
      <c r="S452" s="232"/>
      <c r="T452" s="23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4" t="s">
        <v>131</v>
      </c>
      <c r="AU452" s="234" t="s">
        <v>82</v>
      </c>
      <c r="AV452" s="13" t="s">
        <v>82</v>
      </c>
      <c r="AW452" s="13" t="s">
        <v>34</v>
      </c>
      <c r="AX452" s="13" t="s">
        <v>73</v>
      </c>
      <c r="AY452" s="234" t="s">
        <v>120</v>
      </c>
    </row>
    <row r="453" spans="1:51" s="13" customFormat="1" ht="12">
      <c r="A453" s="13"/>
      <c r="B453" s="224"/>
      <c r="C453" s="225"/>
      <c r="D453" s="219" t="s">
        <v>131</v>
      </c>
      <c r="E453" s="226" t="s">
        <v>21</v>
      </c>
      <c r="F453" s="227" t="s">
        <v>445</v>
      </c>
      <c r="G453" s="225"/>
      <c r="H453" s="228">
        <v>7.07</v>
      </c>
      <c r="I453" s="229"/>
      <c r="J453" s="225"/>
      <c r="K453" s="225"/>
      <c r="L453" s="230"/>
      <c r="M453" s="231"/>
      <c r="N453" s="232"/>
      <c r="O453" s="232"/>
      <c r="P453" s="232"/>
      <c r="Q453" s="232"/>
      <c r="R453" s="232"/>
      <c r="S453" s="232"/>
      <c r="T453" s="23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4" t="s">
        <v>131</v>
      </c>
      <c r="AU453" s="234" t="s">
        <v>82</v>
      </c>
      <c r="AV453" s="13" t="s">
        <v>82</v>
      </c>
      <c r="AW453" s="13" t="s">
        <v>34</v>
      </c>
      <c r="AX453" s="13" t="s">
        <v>73</v>
      </c>
      <c r="AY453" s="234" t="s">
        <v>120</v>
      </c>
    </row>
    <row r="454" spans="1:51" s="13" customFormat="1" ht="12">
      <c r="A454" s="13"/>
      <c r="B454" s="224"/>
      <c r="C454" s="225"/>
      <c r="D454" s="219" t="s">
        <v>131</v>
      </c>
      <c r="E454" s="226" t="s">
        <v>21</v>
      </c>
      <c r="F454" s="227" t="s">
        <v>446</v>
      </c>
      <c r="G454" s="225"/>
      <c r="H454" s="228">
        <v>24.24</v>
      </c>
      <c r="I454" s="229"/>
      <c r="J454" s="225"/>
      <c r="K454" s="225"/>
      <c r="L454" s="230"/>
      <c r="M454" s="231"/>
      <c r="N454" s="232"/>
      <c r="O454" s="232"/>
      <c r="P454" s="232"/>
      <c r="Q454" s="232"/>
      <c r="R454" s="232"/>
      <c r="S454" s="232"/>
      <c r="T454" s="23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4" t="s">
        <v>131</v>
      </c>
      <c r="AU454" s="234" t="s">
        <v>82</v>
      </c>
      <c r="AV454" s="13" t="s">
        <v>82</v>
      </c>
      <c r="AW454" s="13" t="s">
        <v>34</v>
      </c>
      <c r="AX454" s="13" t="s">
        <v>73</v>
      </c>
      <c r="AY454" s="234" t="s">
        <v>120</v>
      </c>
    </row>
    <row r="455" spans="1:51" s="14" customFormat="1" ht="12">
      <c r="A455" s="14"/>
      <c r="B455" s="235"/>
      <c r="C455" s="236"/>
      <c r="D455" s="219" t="s">
        <v>131</v>
      </c>
      <c r="E455" s="237" t="s">
        <v>21</v>
      </c>
      <c r="F455" s="238" t="s">
        <v>134</v>
      </c>
      <c r="G455" s="236"/>
      <c r="H455" s="239">
        <v>37.37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5" t="s">
        <v>131</v>
      </c>
      <c r="AU455" s="245" t="s">
        <v>82</v>
      </c>
      <c r="AV455" s="14" t="s">
        <v>127</v>
      </c>
      <c r="AW455" s="14" t="s">
        <v>34</v>
      </c>
      <c r="AX455" s="14" t="s">
        <v>73</v>
      </c>
      <c r="AY455" s="245" t="s">
        <v>120</v>
      </c>
    </row>
    <row r="456" spans="1:51" s="13" customFormat="1" ht="12">
      <c r="A456" s="13"/>
      <c r="B456" s="224"/>
      <c r="C456" s="225"/>
      <c r="D456" s="219" t="s">
        <v>131</v>
      </c>
      <c r="E456" s="226" t="s">
        <v>21</v>
      </c>
      <c r="F456" s="227" t="s">
        <v>447</v>
      </c>
      <c r="G456" s="225"/>
      <c r="H456" s="228">
        <v>37.4</v>
      </c>
      <c r="I456" s="229"/>
      <c r="J456" s="225"/>
      <c r="K456" s="225"/>
      <c r="L456" s="230"/>
      <c r="M456" s="231"/>
      <c r="N456" s="232"/>
      <c r="O456" s="232"/>
      <c r="P456" s="232"/>
      <c r="Q456" s="232"/>
      <c r="R456" s="232"/>
      <c r="S456" s="232"/>
      <c r="T456" s="23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4" t="s">
        <v>131</v>
      </c>
      <c r="AU456" s="234" t="s">
        <v>82</v>
      </c>
      <c r="AV456" s="13" t="s">
        <v>82</v>
      </c>
      <c r="AW456" s="13" t="s">
        <v>34</v>
      </c>
      <c r="AX456" s="13" t="s">
        <v>78</v>
      </c>
      <c r="AY456" s="234" t="s">
        <v>120</v>
      </c>
    </row>
    <row r="457" spans="1:65" s="2" customFormat="1" ht="14.4" customHeight="1">
      <c r="A457" s="40"/>
      <c r="B457" s="41"/>
      <c r="C457" s="206" t="s">
        <v>448</v>
      </c>
      <c r="D457" s="206" t="s">
        <v>122</v>
      </c>
      <c r="E457" s="207" t="s">
        <v>449</v>
      </c>
      <c r="F457" s="208" t="s">
        <v>450</v>
      </c>
      <c r="G457" s="209" t="s">
        <v>190</v>
      </c>
      <c r="H457" s="210">
        <v>15.36</v>
      </c>
      <c r="I457" s="211"/>
      <c r="J457" s="212">
        <f>ROUND(I457*H457,2)</f>
        <v>0</v>
      </c>
      <c r="K457" s="208" t="s">
        <v>126</v>
      </c>
      <c r="L457" s="46"/>
      <c r="M457" s="213" t="s">
        <v>21</v>
      </c>
      <c r="N457" s="214" t="s">
        <v>44</v>
      </c>
      <c r="O457" s="86"/>
      <c r="P457" s="215">
        <f>O457*H457</f>
        <v>0</v>
      </c>
      <c r="Q457" s="215">
        <v>2.429</v>
      </c>
      <c r="R457" s="215">
        <f>Q457*H457</f>
        <v>37.309439999999995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127</v>
      </c>
      <c r="AT457" s="217" t="s">
        <v>122</v>
      </c>
      <c r="AU457" s="217" t="s">
        <v>82</v>
      </c>
      <c r="AY457" s="19" t="s">
        <v>120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78</v>
      </c>
      <c r="BK457" s="218">
        <f>ROUND(I457*H457,2)</f>
        <v>0</v>
      </c>
      <c r="BL457" s="19" t="s">
        <v>127</v>
      </c>
      <c r="BM457" s="217" t="s">
        <v>451</v>
      </c>
    </row>
    <row r="458" spans="1:47" s="2" customFormat="1" ht="12">
      <c r="A458" s="40"/>
      <c r="B458" s="41"/>
      <c r="C458" s="42"/>
      <c r="D458" s="219" t="s">
        <v>129</v>
      </c>
      <c r="E458" s="42"/>
      <c r="F458" s="220" t="s">
        <v>452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129</v>
      </c>
      <c r="AU458" s="19" t="s">
        <v>82</v>
      </c>
    </row>
    <row r="459" spans="1:51" s="13" customFormat="1" ht="12">
      <c r="A459" s="13"/>
      <c r="B459" s="224"/>
      <c r="C459" s="225"/>
      <c r="D459" s="219" t="s">
        <v>131</v>
      </c>
      <c r="E459" s="226" t="s">
        <v>21</v>
      </c>
      <c r="F459" s="227" t="s">
        <v>453</v>
      </c>
      <c r="G459" s="225"/>
      <c r="H459" s="228">
        <v>1.66</v>
      </c>
      <c r="I459" s="229"/>
      <c r="J459" s="225"/>
      <c r="K459" s="225"/>
      <c r="L459" s="230"/>
      <c r="M459" s="231"/>
      <c r="N459" s="232"/>
      <c r="O459" s="232"/>
      <c r="P459" s="232"/>
      <c r="Q459" s="232"/>
      <c r="R459" s="232"/>
      <c r="S459" s="232"/>
      <c r="T459" s="23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4" t="s">
        <v>131</v>
      </c>
      <c r="AU459" s="234" t="s">
        <v>82</v>
      </c>
      <c r="AV459" s="13" t="s">
        <v>82</v>
      </c>
      <c r="AW459" s="13" t="s">
        <v>34</v>
      </c>
      <c r="AX459" s="13" t="s">
        <v>73</v>
      </c>
      <c r="AY459" s="234" t="s">
        <v>120</v>
      </c>
    </row>
    <row r="460" spans="1:51" s="15" customFormat="1" ht="12">
      <c r="A460" s="15"/>
      <c r="B460" s="246"/>
      <c r="C460" s="247"/>
      <c r="D460" s="219" t="s">
        <v>131</v>
      </c>
      <c r="E460" s="248" t="s">
        <v>21</v>
      </c>
      <c r="F460" s="249" t="s">
        <v>196</v>
      </c>
      <c r="G460" s="247"/>
      <c r="H460" s="250">
        <v>1.66</v>
      </c>
      <c r="I460" s="251"/>
      <c r="J460" s="247"/>
      <c r="K460" s="247"/>
      <c r="L460" s="252"/>
      <c r="M460" s="253"/>
      <c r="N460" s="254"/>
      <c r="O460" s="254"/>
      <c r="P460" s="254"/>
      <c r="Q460" s="254"/>
      <c r="R460" s="254"/>
      <c r="S460" s="254"/>
      <c r="T460" s="25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6" t="s">
        <v>131</v>
      </c>
      <c r="AU460" s="256" t="s">
        <v>82</v>
      </c>
      <c r="AV460" s="15" t="s">
        <v>141</v>
      </c>
      <c r="AW460" s="15" t="s">
        <v>34</v>
      </c>
      <c r="AX460" s="15" t="s">
        <v>73</v>
      </c>
      <c r="AY460" s="256" t="s">
        <v>120</v>
      </c>
    </row>
    <row r="461" spans="1:51" s="13" customFormat="1" ht="12">
      <c r="A461" s="13"/>
      <c r="B461" s="224"/>
      <c r="C461" s="225"/>
      <c r="D461" s="219" t="s">
        <v>131</v>
      </c>
      <c r="E461" s="226" t="s">
        <v>21</v>
      </c>
      <c r="F461" s="227" t="s">
        <v>454</v>
      </c>
      <c r="G461" s="225"/>
      <c r="H461" s="228">
        <v>2.24</v>
      </c>
      <c r="I461" s="229"/>
      <c r="J461" s="225"/>
      <c r="K461" s="225"/>
      <c r="L461" s="230"/>
      <c r="M461" s="231"/>
      <c r="N461" s="232"/>
      <c r="O461" s="232"/>
      <c r="P461" s="232"/>
      <c r="Q461" s="232"/>
      <c r="R461" s="232"/>
      <c r="S461" s="232"/>
      <c r="T461" s="23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34" t="s">
        <v>131</v>
      </c>
      <c r="AU461" s="234" t="s">
        <v>82</v>
      </c>
      <c r="AV461" s="13" t="s">
        <v>82</v>
      </c>
      <c r="AW461" s="13" t="s">
        <v>34</v>
      </c>
      <c r="AX461" s="13" t="s">
        <v>73</v>
      </c>
      <c r="AY461" s="234" t="s">
        <v>120</v>
      </c>
    </row>
    <row r="462" spans="1:51" s="15" customFormat="1" ht="12">
      <c r="A462" s="15"/>
      <c r="B462" s="246"/>
      <c r="C462" s="247"/>
      <c r="D462" s="219" t="s">
        <v>131</v>
      </c>
      <c r="E462" s="248" t="s">
        <v>21</v>
      </c>
      <c r="F462" s="249" t="s">
        <v>143</v>
      </c>
      <c r="G462" s="247"/>
      <c r="H462" s="250">
        <v>2.24</v>
      </c>
      <c r="I462" s="251"/>
      <c r="J462" s="247"/>
      <c r="K462" s="247"/>
      <c r="L462" s="252"/>
      <c r="M462" s="253"/>
      <c r="N462" s="254"/>
      <c r="O462" s="254"/>
      <c r="P462" s="254"/>
      <c r="Q462" s="254"/>
      <c r="R462" s="254"/>
      <c r="S462" s="254"/>
      <c r="T462" s="25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56" t="s">
        <v>131</v>
      </c>
      <c r="AU462" s="256" t="s">
        <v>82</v>
      </c>
      <c r="AV462" s="15" t="s">
        <v>141</v>
      </c>
      <c r="AW462" s="15" t="s">
        <v>34</v>
      </c>
      <c r="AX462" s="15" t="s">
        <v>73</v>
      </c>
      <c r="AY462" s="256" t="s">
        <v>120</v>
      </c>
    </row>
    <row r="463" spans="1:51" s="13" customFormat="1" ht="12">
      <c r="A463" s="13"/>
      <c r="B463" s="224"/>
      <c r="C463" s="225"/>
      <c r="D463" s="219" t="s">
        <v>131</v>
      </c>
      <c r="E463" s="226" t="s">
        <v>21</v>
      </c>
      <c r="F463" s="227" t="s">
        <v>455</v>
      </c>
      <c r="G463" s="225"/>
      <c r="H463" s="228">
        <v>1.68</v>
      </c>
      <c r="I463" s="229"/>
      <c r="J463" s="225"/>
      <c r="K463" s="225"/>
      <c r="L463" s="230"/>
      <c r="M463" s="231"/>
      <c r="N463" s="232"/>
      <c r="O463" s="232"/>
      <c r="P463" s="232"/>
      <c r="Q463" s="232"/>
      <c r="R463" s="232"/>
      <c r="S463" s="232"/>
      <c r="T463" s="23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4" t="s">
        <v>131</v>
      </c>
      <c r="AU463" s="234" t="s">
        <v>82</v>
      </c>
      <c r="AV463" s="13" t="s">
        <v>82</v>
      </c>
      <c r="AW463" s="13" t="s">
        <v>34</v>
      </c>
      <c r="AX463" s="13" t="s">
        <v>73</v>
      </c>
      <c r="AY463" s="234" t="s">
        <v>120</v>
      </c>
    </row>
    <row r="464" spans="1:51" s="15" customFormat="1" ht="12">
      <c r="A464" s="15"/>
      <c r="B464" s="246"/>
      <c r="C464" s="247"/>
      <c r="D464" s="219" t="s">
        <v>131</v>
      </c>
      <c r="E464" s="248" t="s">
        <v>21</v>
      </c>
      <c r="F464" s="249" t="s">
        <v>145</v>
      </c>
      <c r="G464" s="247"/>
      <c r="H464" s="250">
        <v>1.68</v>
      </c>
      <c r="I464" s="251"/>
      <c r="J464" s="247"/>
      <c r="K464" s="247"/>
      <c r="L464" s="252"/>
      <c r="M464" s="253"/>
      <c r="N464" s="254"/>
      <c r="O464" s="254"/>
      <c r="P464" s="254"/>
      <c r="Q464" s="254"/>
      <c r="R464" s="254"/>
      <c r="S464" s="254"/>
      <c r="T464" s="25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56" t="s">
        <v>131</v>
      </c>
      <c r="AU464" s="256" t="s">
        <v>82</v>
      </c>
      <c r="AV464" s="15" t="s">
        <v>141</v>
      </c>
      <c r="AW464" s="15" t="s">
        <v>34</v>
      </c>
      <c r="AX464" s="15" t="s">
        <v>73</v>
      </c>
      <c r="AY464" s="256" t="s">
        <v>120</v>
      </c>
    </row>
    <row r="465" spans="1:51" s="13" customFormat="1" ht="12">
      <c r="A465" s="13"/>
      <c r="B465" s="224"/>
      <c r="C465" s="225"/>
      <c r="D465" s="219" t="s">
        <v>131</v>
      </c>
      <c r="E465" s="226" t="s">
        <v>21</v>
      </c>
      <c r="F465" s="227" t="s">
        <v>456</v>
      </c>
      <c r="G465" s="225"/>
      <c r="H465" s="228">
        <v>1.9</v>
      </c>
      <c r="I465" s="229"/>
      <c r="J465" s="225"/>
      <c r="K465" s="225"/>
      <c r="L465" s="230"/>
      <c r="M465" s="231"/>
      <c r="N465" s="232"/>
      <c r="O465" s="232"/>
      <c r="P465" s="232"/>
      <c r="Q465" s="232"/>
      <c r="R465" s="232"/>
      <c r="S465" s="232"/>
      <c r="T465" s="23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4" t="s">
        <v>131</v>
      </c>
      <c r="AU465" s="234" t="s">
        <v>82</v>
      </c>
      <c r="AV465" s="13" t="s">
        <v>82</v>
      </c>
      <c r="AW465" s="13" t="s">
        <v>34</v>
      </c>
      <c r="AX465" s="13" t="s">
        <v>73</v>
      </c>
      <c r="AY465" s="234" t="s">
        <v>120</v>
      </c>
    </row>
    <row r="466" spans="1:51" s="15" customFormat="1" ht="12">
      <c r="A466" s="15"/>
      <c r="B466" s="246"/>
      <c r="C466" s="247"/>
      <c r="D466" s="219" t="s">
        <v>131</v>
      </c>
      <c r="E466" s="248" t="s">
        <v>21</v>
      </c>
      <c r="F466" s="249" t="s">
        <v>147</v>
      </c>
      <c r="G466" s="247"/>
      <c r="H466" s="250">
        <v>1.9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6" t="s">
        <v>131</v>
      </c>
      <c r="AU466" s="256" t="s">
        <v>82</v>
      </c>
      <c r="AV466" s="15" t="s">
        <v>141</v>
      </c>
      <c r="AW466" s="15" t="s">
        <v>34</v>
      </c>
      <c r="AX466" s="15" t="s">
        <v>73</v>
      </c>
      <c r="AY466" s="256" t="s">
        <v>120</v>
      </c>
    </row>
    <row r="467" spans="1:51" s="13" customFormat="1" ht="12">
      <c r="A467" s="13"/>
      <c r="B467" s="224"/>
      <c r="C467" s="225"/>
      <c r="D467" s="219" t="s">
        <v>131</v>
      </c>
      <c r="E467" s="226" t="s">
        <v>21</v>
      </c>
      <c r="F467" s="227" t="s">
        <v>457</v>
      </c>
      <c r="G467" s="225"/>
      <c r="H467" s="228">
        <v>1.64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131</v>
      </c>
      <c r="AU467" s="234" t="s">
        <v>82</v>
      </c>
      <c r="AV467" s="13" t="s">
        <v>82</v>
      </c>
      <c r="AW467" s="13" t="s">
        <v>34</v>
      </c>
      <c r="AX467" s="13" t="s">
        <v>73</v>
      </c>
      <c r="AY467" s="234" t="s">
        <v>120</v>
      </c>
    </row>
    <row r="468" spans="1:51" s="15" customFormat="1" ht="12">
      <c r="A468" s="15"/>
      <c r="B468" s="246"/>
      <c r="C468" s="247"/>
      <c r="D468" s="219" t="s">
        <v>131</v>
      </c>
      <c r="E468" s="248" t="s">
        <v>21</v>
      </c>
      <c r="F468" s="249" t="s">
        <v>149</v>
      </c>
      <c r="G468" s="247"/>
      <c r="H468" s="250">
        <v>1.64</v>
      </c>
      <c r="I468" s="251"/>
      <c r="J468" s="247"/>
      <c r="K468" s="247"/>
      <c r="L468" s="252"/>
      <c r="M468" s="253"/>
      <c r="N468" s="254"/>
      <c r="O468" s="254"/>
      <c r="P468" s="254"/>
      <c r="Q468" s="254"/>
      <c r="R468" s="254"/>
      <c r="S468" s="254"/>
      <c r="T468" s="25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56" t="s">
        <v>131</v>
      </c>
      <c r="AU468" s="256" t="s">
        <v>82</v>
      </c>
      <c r="AV468" s="15" t="s">
        <v>141</v>
      </c>
      <c r="AW468" s="15" t="s">
        <v>34</v>
      </c>
      <c r="AX468" s="15" t="s">
        <v>73</v>
      </c>
      <c r="AY468" s="256" t="s">
        <v>120</v>
      </c>
    </row>
    <row r="469" spans="1:51" s="13" customFormat="1" ht="12">
      <c r="A469" s="13"/>
      <c r="B469" s="224"/>
      <c r="C469" s="225"/>
      <c r="D469" s="219" t="s">
        <v>131</v>
      </c>
      <c r="E469" s="226" t="s">
        <v>21</v>
      </c>
      <c r="F469" s="227" t="s">
        <v>458</v>
      </c>
      <c r="G469" s="225"/>
      <c r="H469" s="228">
        <v>4.32</v>
      </c>
      <c r="I469" s="229"/>
      <c r="J469" s="225"/>
      <c r="K469" s="225"/>
      <c r="L469" s="230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4" t="s">
        <v>131</v>
      </c>
      <c r="AU469" s="234" t="s">
        <v>82</v>
      </c>
      <c r="AV469" s="13" t="s">
        <v>82</v>
      </c>
      <c r="AW469" s="13" t="s">
        <v>34</v>
      </c>
      <c r="AX469" s="13" t="s">
        <v>73</v>
      </c>
      <c r="AY469" s="234" t="s">
        <v>120</v>
      </c>
    </row>
    <row r="470" spans="1:51" s="15" customFormat="1" ht="12">
      <c r="A470" s="15"/>
      <c r="B470" s="246"/>
      <c r="C470" s="247"/>
      <c r="D470" s="219" t="s">
        <v>131</v>
      </c>
      <c r="E470" s="248" t="s">
        <v>21</v>
      </c>
      <c r="F470" s="249" t="s">
        <v>151</v>
      </c>
      <c r="G470" s="247"/>
      <c r="H470" s="250">
        <v>4.32</v>
      </c>
      <c r="I470" s="251"/>
      <c r="J470" s="247"/>
      <c r="K470" s="247"/>
      <c r="L470" s="252"/>
      <c r="M470" s="253"/>
      <c r="N470" s="254"/>
      <c r="O470" s="254"/>
      <c r="P470" s="254"/>
      <c r="Q470" s="254"/>
      <c r="R470" s="254"/>
      <c r="S470" s="254"/>
      <c r="T470" s="25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56" t="s">
        <v>131</v>
      </c>
      <c r="AU470" s="256" t="s">
        <v>82</v>
      </c>
      <c r="AV470" s="15" t="s">
        <v>141</v>
      </c>
      <c r="AW470" s="15" t="s">
        <v>34</v>
      </c>
      <c r="AX470" s="15" t="s">
        <v>73</v>
      </c>
      <c r="AY470" s="256" t="s">
        <v>120</v>
      </c>
    </row>
    <row r="471" spans="1:51" s="13" customFormat="1" ht="12">
      <c r="A471" s="13"/>
      <c r="B471" s="224"/>
      <c r="C471" s="225"/>
      <c r="D471" s="219" t="s">
        <v>131</v>
      </c>
      <c r="E471" s="226" t="s">
        <v>21</v>
      </c>
      <c r="F471" s="227" t="s">
        <v>459</v>
      </c>
      <c r="G471" s="225"/>
      <c r="H471" s="228">
        <v>1.92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4" t="s">
        <v>131</v>
      </c>
      <c r="AU471" s="234" t="s">
        <v>82</v>
      </c>
      <c r="AV471" s="13" t="s">
        <v>82</v>
      </c>
      <c r="AW471" s="13" t="s">
        <v>34</v>
      </c>
      <c r="AX471" s="13" t="s">
        <v>73</v>
      </c>
      <c r="AY471" s="234" t="s">
        <v>120</v>
      </c>
    </row>
    <row r="472" spans="1:51" s="15" customFormat="1" ht="12">
      <c r="A472" s="15"/>
      <c r="B472" s="246"/>
      <c r="C472" s="247"/>
      <c r="D472" s="219" t="s">
        <v>131</v>
      </c>
      <c r="E472" s="248" t="s">
        <v>21</v>
      </c>
      <c r="F472" s="249" t="s">
        <v>152</v>
      </c>
      <c r="G472" s="247"/>
      <c r="H472" s="250">
        <v>1.92</v>
      </c>
      <c r="I472" s="251"/>
      <c r="J472" s="247"/>
      <c r="K472" s="247"/>
      <c r="L472" s="252"/>
      <c r="M472" s="253"/>
      <c r="N472" s="254"/>
      <c r="O472" s="254"/>
      <c r="P472" s="254"/>
      <c r="Q472" s="254"/>
      <c r="R472" s="254"/>
      <c r="S472" s="254"/>
      <c r="T472" s="25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T472" s="256" t="s">
        <v>131</v>
      </c>
      <c r="AU472" s="256" t="s">
        <v>82</v>
      </c>
      <c r="AV472" s="15" t="s">
        <v>141</v>
      </c>
      <c r="AW472" s="15" t="s">
        <v>34</v>
      </c>
      <c r="AX472" s="15" t="s">
        <v>73</v>
      </c>
      <c r="AY472" s="256" t="s">
        <v>120</v>
      </c>
    </row>
    <row r="473" spans="1:51" s="14" customFormat="1" ht="12">
      <c r="A473" s="14"/>
      <c r="B473" s="235"/>
      <c r="C473" s="236"/>
      <c r="D473" s="219" t="s">
        <v>131</v>
      </c>
      <c r="E473" s="237" t="s">
        <v>21</v>
      </c>
      <c r="F473" s="238" t="s">
        <v>134</v>
      </c>
      <c r="G473" s="236"/>
      <c r="H473" s="239">
        <v>15.36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5" t="s">
        <v>131</v>
      </c>
      <c r="AU473" s="245" t="s">
        <v>82</v>
      </c>
      <c r="AV473" s="14" t="s">
        <v>127</v>
      </c>
      <c r="AW473" s="14" t="s">
        <v>34</v>
      </c>
      <c r="AX473" s="14" t="s">
        <v>78</v>
      </c>
      <c r="AY473" s="245" t="s">
        <v>120</v>
      </c>
    </row>
    <row r="474" spans="1:65" s="2" customFormat="1" ht="14.4" customHeight="1">
      <c r="A474" s="40"/>
      <c r="B474" s="41"/>
      <c r="C474" s="206" t="s">
        <v>460</v>
      </c>
      <c r="D474" s="206" t="s">
        <v>122</v>
      </c>
      <c r="E474" s="207" t="s">
        <v>461</v>
      </c>
      <c r="F474" s="208" t="s">
        <v>462</v>
      </c>
      <c r="G474" s="209" t="s">
        <v>295</v>
      </c>
      <c r="H474" s="210">
        <v>0.632</v>
      </c>
      <c r="I474" s="211"/>
      <c r="J474" s="212">
        <f>ROUND(I474*H474,2)</f>
        <v>0</v>
      </c>
      <c r="K474" s="208" t="s">
        <v>21</v>
      </c>
      <c r="L474" s="46"/>
      <c r="M474" s="213" t="s">
        <v>21</v>
      </c>
      <c r="N474" s="214" t="s">
        <v>44</v>
      </c>
      <c r="O474" s="86"/>
      <c r="P474" s="215">
        <f>O474*H474</f>
        <v>0</v>
      </c>
      <c r="Q474" s="215">
        <v>0.8554</v>
      </c>
      <c r="R474" s="215">
        <f>Q474*H474</f>
        <v>0.5406128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127</v>
      </c>
      <c r="AT474" s="217" t="s">
        <v>122</v>
      </c>
      <c r="AU474" s="217" t="s">
        <v>82</v>
      </c>
      <c r="AY474" s="19" t="s">
        <v>120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78</v>
      </c>
      <c r="BK474" s="218">
        <f>ROUND(I474*H474,2)</f>
        <v>0</v>
      </c>
      <c r="BL474" s="19" t="s">
        <v>127</v>
      </c>
      <c r="BM474" s="217" t="s">
        <v>463</v>
      </c>
    </row>
    <row r="475" spans="1:47" s="2" customFormat="1" ht="12">
      <c r="A475" s="40"/>
      <c r="B475" s="41"/>
      <c r="C475" s="42"/>
      <c r="D475" s="219" t="s">
        <v>129</v>
      </c>
      <c r="E475" s="42"/>
      <c r="F475" s="220" t="s">
        <v>464</v>
      </c>
      <c r="G475" s="42"/>
      <c r="H475" s="42"/>
      <c r="I475" s="221"/>
      <c r="J475" s="42"/>
      <c r="K475" s="42"/>
      <c r="L475" s="46"/>
      <c r="M475" s="222"/>
      <c r="N475" s="223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129</v>
      </c>
      <c r="AU475" s="19" t="s">
        <v>82</v>
      </c>
    </row>
    <row r="476" spans="1:51" s="13" customFormat="1" ht="12">
      <c r="A476" s="13"/>
      <c r="B476" s="224"/>
      <c r="C476" s="225"/>
      <c r="D476" s="219" t="s">
        <v>131</v>
      </c>
      <c r="E476" s="226" t="s">
        <v>21</v>
      </c>
      <c r="F476" s="227" t="s">
        <v>465</v>
      </c>
      <c r="G476" s="225"/>
      <c r="H476" s="228">
        <v>0.086</v>
      </c>
      <c r="I476" s="229"/>
      <c r="J476" s="225"/>
      <c r="K476" s="225"/>
      <c r="L476" s="230"/>
      <c r="M476" s="231"/>
      <c r="N476" s="232"/>
      <c r="O476" s="232"/>
      <c r="P476" s="232"/>
      <c r="Q476" s="232"/>
      <c r="R476" s="232"/>
      <c r="S476" s="232"/>
      <c r="T476" s="23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4" t="s">
        <v>131</v>
      </c>
      <c r="AU476" s="234" t="s">
        <v>82</v>
      </c>
      <c r="AV476" s="13" t="s">
        <v>82</v>
      </c>
      <c r="AW476" s="13" t="s">
        <v>34</v>
      </c>
      <c r="AX476" s="13" t="s">
        <v>73</v>
      </c>
      <c r="AY476" s="234" t="s">
        <v>120</v>
      </c>
    </row>
    <row r="477" spans="1:51" s="15" customFormat="1" ht="12">
      <c r="A477" s="15"/>
      <c r="B477" s="246"/>
      <c r="C477" s="247"/>
      <c r="D477" s="219" t="s">
        <v>131</v>
      </c>
      <c r="E477" s="248" t="s">
        <v>21</v>
      </c>
      <c r="F477" s="249" t="s">
        <v>196</v>
      </c>
      <c r="G477" s="247"/>
      <c r="H477" s="250">
        <v>0.086</v>
      </c>
      <c r="I477" s="251"/>
      <c r="J477" s="247"/>
      <c r="K477" s="247"/>
      <c r="L477" s="252"/>
      <c r="M477" s="253"/>
      <c r="N477" s="254"/>
      <c r="O477" s="254"/>
      <c r="P477" s="254"/>
      <c r="Q477" s="254"/>
      <c r="R477" s="254"/>
      <c r="S477" s="254"/>
      <c r="T477" s="25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56" t="s">
        <v>131</v>
      </c>
      <c r="AU477" s="256" t="s">
        <v>82</v>
      </c>
      <c r="AV477" s="15" t="s">
        <v>141</v>
      </c>
      <c r="AW477" s="15" t="s">
        <v>34</v>
      </c>
      <c r="AX477" s="15" t="s">
        <v>73</v>
      </c>
      <c r="AY477" s="256" t="s">
        <v>120</v>
      </c>
    </row>
    <row r="478" spans="1:51" s="13" customFormat="1" ht="12">
      <c r="A478" s="13"/>
      <c r="B478" s="224"/>
      <c r="C478" s="225"/>
      <c r="D478" s="219" t="s">
        <v>131</v>
      </c>
      <c r="E478" s="226" t="s">
        <v>21</v>
      </c>
      <c r="F478" s="227" t="s">
        <v>466</v>
      </c>
      <c r="G478" s="225"/>
      <c r="H478" s="228">
        <v>0.107</v>
      </c>
      <c r="I478" s="229"/>
      <c r="J478" s="225"/>
      <c r="K478" s="225"/>
      <c r="L478" s="230"/>
      <c r="M478" s="231"/>
      <c r="N478" s="232"/>
      <c r="O478" s="232"/>
      <c r="P478" s="232"/>
      <c r="Q478" s="232"/>
      <c r="R478" s="232"/>
      <c r="S478" s="232"/>
      <c r="T478" s="23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4" t="s">
        <v>131</v>
      </c>
      <c r="AU478" s="234" t="s">
        <v>82</v>
      </c>
      <c r="AV478" s="13" t="s">
        <v>82</v>
      </c>
      <c r="AW478" s="13" t="s">
        <v>34</v>
      </c>
      <c r="AX478" s="13" t="s">
        <v>73</v>
      </c>
      <c r="AY478" s="234" t="s">
        <v>120</v>
      </c>
    </row>
    <row r="479" spans="1:51" s="15" customFormat="1" ht="12">
      <c r="A479" s="15"/>
      <c r="B479" s="246"/>
      <c r="C479" s="247"/>
      <c r="D479" s="219" t="s">
        <v>131</v>
      </c>
      <c r="E479" s="248" t="s">
        <v>21</v>
      </c>
      <c r="F479" s="249" t="s">
        <v>143</v>
      </c>
      <c r="G479" s="247"/>
      <c r="H479" s="250">
        <v>0.107</v>
      </c>
      <c r="I479" s="251"/>
      <c r="J479" s="247"/>
      <c r="K479" s="247"/>
      <c r="L479" s="252"/>
      <c r="M479" s="253"/>
      <c r="N479" s="254"/>
      <c r="O479" s="254"/>
      <c r="P479" s="254"/>
      <c r="Q479" s="254"/>
      <c r="R479" s="254"/>
      <c r="S479" s="254"/>
      <c r="T479" s="25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6" t="s">
        <v>131</v>
      </c>
      <c r="AU479" s="256" t="s">
        <v>82</v>
      </c>
      <c r="AV479" s="15" t="s">
        <v>141</v>
      </c>
      <c r="AW479" s="15" t="s">
        <v>34</v>
      </c>
      <c r="AX479" s="15" t="s">
        <v>73</v>
      </c>
      <c r="AY479" s="256" t="s">
        <v>120</v>
      </c>
    </row>
    <row r="480" spans="1:51" s="13" customFormat="1" ht="12">
      <c r="A480" s="13"/>
      <c r="B480" s="224"/>
      <c r="C480" s="225"/>
      <c r="D480" s="219" t="s">
        <v>131</v>
      </c>
      <c r="E480" s="226" t="s">
        <v>21</v>
      </c>
      <c r="F480" s="227" t="s">
        <v>467</v>
      </c>
      <c r="G480" s="225"/>
      <c r="H480" s="228">
        <v>0.091</v>
      </c>
      <c r="I480" s="229"/>
      <c r="J480" s="225"/>
      <c r="K480" s="225"/>
      <c r="L480" s="230"/>
      <c r="M480" s="231"/>
      <c r="N480" s="232"/>
      <c r="O480" s="232"/>
      <c r="P480" s="232"/>
      <c r="Q480" s="232"/>
      <c r="R480" s="232"/>
      <c r="S480" s="232"/>
      <c r="T480" s="23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4" t="s">
        <v>131</v>
      </c>
      <c r="AU480" s="234" t="s">
        <v>82</v>
      </c>
      <c r="AV480" s="13" t="s">
        <v>82</v>
      </c>
      <c r="AW480" s="13" t="s">
        <v>34</v>
      </c>
      <c r="AX480" s="13" t="s">
        <v>73</v>
      </c>
      <c r="AY480" s="234" t="s">
        <v>120</v>
      </c>
    </row>
    <row r="481" spans="1:51" s="15" customFormat="1" ht="12">
      <c r="A481" s="15"/>
      <c r="B481" s="246"/>
      <c r="C481" s="247"/>
      <c r="D481" s="219" t="s">
        <v>131</v>
      </c>
      <c r="E481" s="248" t="s">
        <v>21</v>
      </c>
      <c r="F481" s="249" t="s">
        <v>145</v>
      </c>
      <c r="G481" s="247"/>
      <c r="H481" s="250">
        <v>0.091</v>
      </c>
      <c r="I481" s="251"/>
      <c r="J481" s="247"/>
      <c r="K481" s="247"/>
      <c r="L481" s="252"/>
      <c r="M481" s="253"/>
      <c r="N481" s="254"/>
      <c r="O481" s="254"/>
      <c r="P481" s="254"/>
      <c r="Q481" s="254"/>
      <c r="R481" s="254"/>
      <c r="S481" s="254"/>
      <c r="T481" s="25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6" t="s">
        <v>131</v>
      </c>
      <c r="AU481" s="256" t="s">
        <v>82</v>
      </c>
      <c r="AV481" s="15" t="s">
        <v>141</v>
      </c>
      <c r="AW481" s="15" t="s">
        <v>34</v>
      </c>
      <c r="AX481" s="15" t="s">
        <v>73</v>
      </c>
      <c r="AY481" s="256" t="s">
        <v>120</v>
      </c>
    </row>
    <row r="482" spans="1:51" s="13" customFormat="1" ht="12">
      <c r="A482" s="13"/>
      <c r="B482" s="224"/>
      <c r="C482" s="225"/>
      <c r="D482" s="219" t="s">
        <v>131</v>
      </c>
      <c r="E482" s="226" t="s">
        <v>21</v>
      </c>
      <c r="F482" s="227" t="s">
        <v>468</v>
      </c>
      <c r="G482" s="225"/>
      <c r="H482" s="228">
        <v>0.087</v>
      </c>
      <c r="I482" s="229"/>
      <c r="J482" s="225"/>
      <c r="K482" s="225"/>
      <c r="L482" s="230"/>
      <c r="M482" s="231"/>
      <c r="N482" s="232"/>
      <c r="O482" s="232"/>
      <c r="P482" s="232"/>
      <c r="Q482" s="232"/>
      <c r="R482" s="232"/>
      <c r="S482" s="232"/>
      <c r="T482" s="23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4" t="s">
        <v>131</v>
      </c>
      <c r="AU482" s="234" t="s">
        <v>82</v>
      </c>
      <c r="AV482" s="13" t="s">
        <v>82</v>
      </c>
      <c r="AW482" s="13" t="s">
        <v>34</v>
      </c>
      <c r="AX482" s="13" t="s">
        <v>73</v>
      </c>
      <c r="AY482" s="234" t="s">
        <v>120</v>
      </c>
    </row>
    <row r="483" spans="1:51" s="15" customFormat="1" ht="12">
      <c r="A483" s="15"/>
      <c r="B483" s="246"/>
      <c r="C483" s="247"/>
      <c r="D483" s="219" t="s">
        <v>131</v>
      </c>
      <c r="E483" s="248" t="s">
        <v>21</v>
      </c>
      <c r="F483" s="249" t="s">
        <v>147</v>
      </c>
      <c r="G483" s="247"/>
      <c r="H483" s="250">
        <v>0.087</v>
      </c>
      <c r="I483" s="251"/>
      <c r="J483" s="247"/>
      <c r="K483" s="247"/>
      <c r="L483" s="252"/>
      <c r="M483" s="253"/>
      <c r="N483" s="254"/>
      <c r="O483" s="254"/>
      <c r="P483" s="254"/>
      <c r="Q483" s="254"/>
      <c r="R483" s="254"/>
      <c r="S483" s="254"/>
      <c r="T483" s="25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56" t="s">
        <v>131</v>
      </c>
      <c r="AU483" s="256" t="s">
        <v>82</v>
      </c>
      <c r="AV483" s="15" t="s">
        <v>141</v>
      </c>
      <c r="AW483" s="15" t="s">
        <v>34</v>
      </c>
      <c r="AX483" s="15" t="s">
        <v>73</v>
      </c>
      <c r="AY483" s="256" t="s">
        <v>120</v>
      </c>
    </row>
    <row r="484" spans="1:51" s="13" customFormat="1" ht="12">
      <c r="A484" s="13"/>
      <c r="B484" s="224"/>
      <c r="C484" s="225"/>
      <c r="D484" s="219" t="s">
        <v>131</v>
      </c>
      <c r="E484" s="226" t="s">
        <v>21</v>
      </c>
      <c r="F484" s="227" t="s">
        <v>469</v>
      </c>
      <c r="G484" s="225"/>
      <c r="H484" s="228">
        <v>0.072</v>
      </c>
      <c r="I484" s="229"/>
      <c r="J484" s="225"/>
      <c r="K484" s="225"/>
      <c r="L484" s="230"/>
      <c r="M484" s="231"/>
      <c r="N484" s="232"/>
      <c r="O484" s="232"/>
      <c r="P484" s="232"/>
      <c r="Q484" s="232"/>
      <c r="R484" s="232"/>
      <c r="S484" s="232"/>
      <c r="T484" s="23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4" t="s">
        <v>131</v>
      </c>
      <c r="AU484" s="234" t="s">
        <v>82</v>
      </c>
      <c r="AV484" s="13" t="s">
        <v>82</v>
      </c>
      <c r="AW484" s="13" t="s">
        <v>34</v>
      </c>
      <c r="AX484" s="13" t="s">
        <v>73</v>
      </c>
      <c r="AY484" s="234" t="s">
        <v>120</v>
      </c>
    </row>
    <row r="485" spans="1:51" s="15" customFormat="1" ht="12">
      <c r="A485" s="15"/>
      <c r="B485" s="246"/>
      <c r="C485" s="247"/>
      <c r="D485" s="219" t="s">
        <v>131</v>
      </c>
      <c r="E485" s="248" t="s">
        <v>21</v>
      </c>
      <c r="F485" s="249" t="s">
        <v>149</v>
      </c>
      <c r="G485" s="247"/>
      <c r="H485" s="250">
        <v>0.072</v>
      </c>
      <c r="I485" s="251"/>
      <c r="J485" s="247"/>
      <c r="K485" s="247"/>
      <c r="L485" s="252"/>
      <c r="M485" s="253"/>
      <c r="N485" s="254"/>
      <c r="O485" s="254"/>
      <c r="P485" s="254"/>
      <c r="Q485" s="254"/>
      <c r="R485" s="254"/>
      <c r="S485" s="254"/>
      <c r="T485" s="25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56" t="s">
        <v>131</v>
      </c>
      <c r="AU485" s="256" t="s">
        <v>82</v>
      </c>
      <c r="AV485" s="15" t="s">
        <v>141</v>
      </c>
      <c r="AW485" s="15" t="s">
        <v>34</v>
      </c>
      <c r="AX485" s="15" t="s">
        <v>73</v>
      </c>
      <c r="AY485" s="256" t="s">
        <v>120</v>
      </c>
    </row>
    <row r="486" spans="1:51" s="13" customFormat="1" ht="12">
      <c r="A486" s="13"/>
      <c r="B486" s="224"/>
      <c r="C486" s="225"/>
      <c r="D486" s="219" t="s">
        <v>131</v>
      </c>
      <c r="E486" s="226" t="s">
        <v>21</v>
      </c>
      <c r="F486" s="227" t="s">
        <v>470</v>
      </c>
      <c r="G486" s="225"/>
      <c r="H486" s="228">
        <v>0.102</v>
      </c>
      <c r="I486" s="229"/>
      <c r="J486" s="225"/>
      <c r="K486" s="225"/>
      <c r="L486" s="230"/>
      <c r="M486" s="231"/>
      <c r="N486" s="232"/>
      <c r="O486" s="232"/>
      <c r="P486" s="232"/>
      <c r="Q486" s="232"/>
      <c r="R486" s="232"/>
      <c r="S486" s="232"/>
      <c r="T486" s="23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4" t="s">
        <v>131</v>
      </c>
      <c r="AU486" s="234" t="s">
        <v>82</v>
      </c>
      <c r="AV486" s="13" t="s">
        <v>82</v>
      </c>
      <c r="AW486" s="13" t="s">
        <v>34</v>
      </c>
      <c r="AX486" s="13" t="s">
        <v>73</v>
      </c>
      <c r="AY486" s="234" t="s">
        <v>120</v>
      </c>
    </row>
    <row r="487" spans="1:51" s="15" customFormat="1" ht="12">
      <c r="A487" s="15"/>
      <c r="B487" s="246"/>
      <c r="C487" s="247"/>
      <c r="D487" s="219" t="s">
        <v>131</v>
      </c>
      <c r="E487" s="248" t="s">
        <v>21</v>
      </c>
      <c r="F487" s="249" t="s">
        <v>151</v>
      </c>
      <c r="G487" s="247"/>
      <c r="H487" s="250">
        <v>0.102</v>
      </c>
      <c r="I487" s="251"/>
      <c r="J487" s="247"/>
      <c r="K487" s="247"/>
      <c r="L487" s="252"/>
      <c r="M487" s="253"/>
      <c r="N487" s="254"/>
      <c r="O487" s="254"/>
      <c r="P487" s="254"/>
      <c r="Q487" s="254"/>
      <c r="R487" s="254"/>
      <c r="S487" s="254"/>
      <c r="T487" s="25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6" t="s">
        <v>131</v>
      </c>
      <c r="AU487" s="256" t="s">
        <v>82</v>
      </c>
      <c r="AV487" s="15" t="s">
        <v>141</v>
      </c>
      <c r="AW487" s="15" t="s">
        <v>34</v>
      </c>
      <c r="AX487" s="15" t="s">
        <v>73</v>
      </c>
      <c r="AY487" s="256" t="s">
        <v>120</v>
      </c>
    </row>
    <row r="488" spans="1:51" s="13" customFormat="1" ht="12">
      <c r="A488" s="13"/>
      <c r="B488" s="224"/>
      <c r="C488" s="225"/>
      <c r="D488" s="219" t="s">
        <v>131</v>
      </c>
      <c r="E488" s="226" t="s">
        <v>21</v>
      </c>
      <c r="F488" s="227" t="s">
        <v>471</v>
      </c>
      <c r="G488" s="225"/>
      <c r="H488" s="228">
        <v>0.087</v>
      </c>
      <c r="I488" s="229"/>
      <c r="J488" s="225"/>
      <c r="K488" s="225"/>
      <c r="L488" s="230"/>
      <c r="M488" s="231"/>
      <c r="N488" s="232"/>
      <c r="O488" s="232"/>
      <c r="P488" s="232"/>
      <c r="Q488" s="232"/>
      <c r="R488" s="232"/>
      <c r="S488" s="232"/>
      <c r="T488" s="23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4" t="s">
        <v>131</v>
      </c>
      <c r="AU488" s="234" t="s">
        <v>82</v>
      </c>
      <c r="AV488" s="13" t="s">
        <v>82</v>
      </c>
      <c r="AW488" s="13" t="s">
        <v>34</v>
      </c>
      <c r="AX488" s="13" t="s">
        <v>73</v>
      </c>
      <c r="AY488" s="234" t="s">
        <v>120</v>
      </c>
    </row>
    <row r="489" spans="1:51" s="15" customFormat="1" ht="12">
      <c r="A489" s="15"/>
      <c r="B489" s="246"/>
      <c r="C489" s="247"/>
      <c r="D489" s="219" t="s">
        <v>131</v>
      </c>
      <c r="E489" s="248" t="s">
        <v>21</v>
      </c>
      <c r="F489" s="249" t="s">
        <v>152</v>
      </c>
      <c r="G489" s="247"/>
      <c r="H489" s="250">
        <v>0.087</v>
      </c>
      <c r="I489" s="251"/>
      <c r="J489" s="247"/>
      <c r="K489" s="247"/>
      <c r="L489" s="252"/>
      <c r="M489" s="253"/>
      <c r="N489" s="254"/>
      <c r="O489" s="254"/>
      <c r="P489" s="254"/>
      <c r="Q489" s="254"/>
      <c r="R489" s="254"/>
      <c r="S489" s="254"/>
      <c r="T489" s="25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T489" s="256" t="s">
        <v>131</v>
      </c>
      <c r="AU489" s="256" t="s">
        <v>82</v>
      </c>
      <c r="AV489" s="15" t="s">
        <v>141</v>
      </c>
      <c r="AW489" s="15" t="s">
        <v>34</v>
      </c>
      <c r="AX489" s="15" t="s">
        <v>73</v>
      </c>
      <c r="AY489" s="256" t="s">
        <v>120</v>
      </c>
    </row>
    <row r="490" spans="1:51" s="14" customFormat="1" ht="12">
      <c r="A490" s="14"/>
      <c r="B490" s="235"/>
      <c r="C490" s="236"/>
      <c r="D490" s="219" t="s">
        <v>131</v>
      </c>
      <c r="E490" s="237" t="s">
        <v>21</v>
      </c>
      <c r="F490" s="238" t="s">
        <v>134</v>
      </c>
      <c r="G490" s="236"/>
      <c r="H490" s="239">
        <v>0.632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45" t="s">
        <v>131</v>
      </c>
      <c r="AU490" s="245" t="s">
        <v>82</v>
      </c>
      <c r="AV490" s="14" t="s">
        <v>127</v>
      </c>
      <c r="AW490" s="14" t="s">
        <v>34</v>
      </c>
      <c r="AX490" s="14" t="s">
        <v>78</v>
      </c>
      <c r="AY490" s="245" t="s">
        <v>120</v>
      </c>
    </row>
    <row r="491" spans="1:65" s="2" customFormat="1" ht="14.4" customHeight="1">
      <c r="A491" s="40"/>
      <c r="B491" s="41"/>
      <c r="C491" s="206" t="s">
        <v>472</v>
      </c>
      <c r="D491" s="206" t="s">
        <v>122</v>
      </c>
      <c r="E491" s="207" t="s">
        <v>473</v>
      </c>
      <c r="F491" s="208" t="s">
        <v>474</v>
      </c>
      <c r="G491" s="209" t="s">
        <v>125</v>
      </c>
      <c r="H491" s="210">
        <v>109.65</v>
      </c>
      <c r="I491" s="211"/>
      <c r="J491" s="212">
        <f>ROUND(I491*H491,2)</f>
        <v>0</v>
      </c>
      <c r="K491" s="208" t="s">
        <v>21</v>
      </c>
      <c r="L491" s="46"/>
      <c r="M491" s="213" t="s">
        <v>21</v>
      </c>
      <c r="N491" s="214" t="s">
        <v>44</v>
      </c>
      <c r="O491" s="86"/>
      <c r="P491" s="215">
        <f>O491*H491</f>
        <v>0</v>
      </c>
      <c r="Q491" s="215">
        <v>0.74327</v>
      </c>
      <c r="R491" s="215">
        <f>Q491*H491</f>
        <v>81.4995555</v>
      </c>
      <c r="S491" s="215">
        <v>0</v>
      </c>
      <c r="T491" s="216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17" t="s">
        <v>127</v>
      </c>
      <c r="AT491" s="217" t="s">
        <v>122</v>
      </c>
      <c r="AU491" s="217" t="s">
        <v>82</v>
      </c>
      <c r="AY491" s="19" t="s">
        <v>120</v>
      </c>
      <c r="BE491" s="218">
        <f>IF(N491="základní",J491,0)</f>
        <v>0</v>
      </c>
      <c r="BF491" s="218">
        <f>IF(N491="snížená",J491,0)</f>
        <v>0</v>
      </c>
      <c r="BG491" s="218">
        <f>IF(N491="zákl. přenesená",J491,0)</f>
        <v>0</v>
      </c>
      <c r="BH491" s="218">
        <f>IF(N491="sníž. přenesená",J491,0)</f>
        <v>0</v>
      </c>
      <c r="BI491" s="218">
        <f>IF(N491="nulová",J491,0)</f>
        <v>0</v>
      </c>
      <c r="BJ491" s="19" t="s">
        <v>78</v>
      </c>
      <c r="BK491" s="218">
        <f>ROUND(I491*H491,2)</f>
        <v>0</v>
      </c>
      <c r="BL491" s="19" t="s">
        <v>127</v>
      </c>
      <c r="BM491" s="217" t="s">
        <v>475</v>
      </c>
    </row>
    <row r="492" spans="1:47" s="2" customFormat="1" ht="12">
      <c r="A492" s="40"/>
      <c r="B492" s="41"/>
      <c r="C492" s="42"/>
      <c r="D492" s="219" t="s">
        <v>129</v>
      </c>
      <c r="E492" s="42"/>
      <c r="F492" s="220" t="s">
        <v>476</v>
      </c>
      <c r="G492" s="42"/>
      <c r="H492" s="42"/>
      <c r="I492" s="221"/>
      <c r="J492" s="42"/>
      <c r="K492" s="42"/>
      <c r="L492" s="46"/>
      <c r="M492" s="222"/>
      <c r="N492" s="223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129</v>
      </c>
      <c r="AU492" s="19" t="s">
        <v>82</v>
      </c>
    </row>
    <row r="493" spans="1:51" s="13" customFormat="1" ht="12">
      <c r="A493" s="13"/>
      <c r="B493" s="224"/>
      <c r="C493" s="225"/>
      <c r="D493" s="219" t="s">
        <v>131</v>
      </c>
      <c r="E493" s="226" t="s">
        <v>21</v>
      </c>
      <c r="F493" s="227" t="s">
        <v>477</v>
      </c>
      <c r="G493" s="225"/>
      <c r="H493" s="228">
        <v>11.4</v>
      </c>
      <c r="I493" s="229"/>
      <c r="J493" s="225"/>
      <c r="K493" s="225"/>
      <c r="L493" s="230"/>
      <c r="M493" s="231"/>
      <c r="N493" s="232"/>
      <c r="O493" s="232"/>
      <c r="P493" s="232"/>
      <c r="Q493" s="232"/>
      <c r="R493" s="232"/>
      <c r="S493" s="232"/>
      <c r="T493" s="23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4" t="s">
        <v>131</v>
      </c>
      <c r="AU493" s="234" t="s">
        <v>82</v>
      </c>
      <c r="AV493" s="13" t="s">
        <v>82</v>
      </c>
      <c r="AW493" s="13" t="s">
        <v>34</v>
      </c>
      <c r="AX493" s="13" t="s">
        <v>73</v>
      </c>
      <c r="AY493" s="234" t="s">
        <v>120</v>
      </c>
    </row>
    <row r="494" spans="1:51" s="15" customFormat="1" ht="12">
      <c r="A494" s="15"/>
      <c r="B494" s="246"/>
      <c r="C494" s="247"/>
      <c r="D494" s="219" t="s">
        <v>131</v>
      </c>
      <c r="E494" s="248" t="s">
        <v>21</v>
      </c>
      <c r="F494" s="249" t="s">
        <v>140</v>
      </c>
      <c r="G494" s="247"/>
      <c r="H494" s="250">
        <v>11.4</v>
      </c>
      <c r="I494" s="251"/>
      <c r="J494" s="247"/>
      <c r="K494" s="247"/>
      <c r="L494" s="252"/>
      <c r="M494" s="253"/>
      <c r="N494" s="254"/>
      <c r="O494" s="254"/>
      <c r="P494" s="254"/>
      <c r="Q494" s="254"/>
      <c r="R494" s="254"/>
      <c r="S494" s="254"/>
      <c r="T494" s="25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T494" s="256" t="s">
        <v>131</v>
      </c>
      <c r="AU494" s="256" t="s">
        <v>82</v>
      </c>
      <c r="AV494" s="15" t="s">
        <v>141</v>
      </c>
      <c r="AW494" s="15" t="s">
        <v>34</v>
      </c>
      <c r="AX494" s="15" t="s">
        <v>73</v>
      </c>
      <c r="AY494" s="256" t="s">
        <v>120</v>
      </c>
    </row>
    <row r="495" spans="1:51" s="13" customFormat="1" ht="12">
      <c r="A495" s="13"/>
      <c r="B495" s="224"/>
      <c r="C495" s="225"/>
      <c r="D495" s="219" t="s">
        <v>131</v>
      </c>
      <c r="E495" s="226" t="s">
        <v>21</v>
      </c>
      <c r="F495" s="227" t="s">
        <v>478</v>
      </c>
      <c r="G495" s="225"/>
      <c r="H495" s="228">
        <v>14.8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131</v>
      </c>
      <c r="AU495" s="234" t="s">
        <v>82</v>
      </c>
      <c r="AV495" s="13" t="s">
        <v>82</v>
      </c>
      <c r="AW495" s="13" t="s">
        <v>34</v>
      </c>
      <c r="AX495" s="13" t="s">
        <v>73</v>
      </c>
      <c r="AY495" s="234" t="s">
        <v>120</v>
      </c>
    </row>
    <row r="496" spans="1:51" s="15" customFormat="1" ht="12">
      <c r="A496" s="15"/>
      <c r="B496" s="246"/>
      <c r="C496" s="247"/>
      <c r="D496" s="219" t="s">
        <v>131</v>
      </c>
      <c r="E496" s="248" t="s">
        <v>21</v>
      </c>
      <c r="F496" s="249" t="s">
        <v>143</v>
      </c>
      <c r="G496" s="247"/>
      <c r="H496" s="250">
        <v>14.8</v>
      </c>
      <c r="I496" s="251"/>
      <c r="J496" s="247"/>
      <c r="K496" s="247"/>
      <c r="L496" s="252"/>
      <c r="M496" s="253"/>
      <c r="N496" s="254"/>
      <c r="O496" s="254"/>
      <c r="P496" s="254"/>
      <c r="Q496" s="254"/>
      <c r="R496" s="254"/>
      <c r="S496" s="254"/>
      <c r="T496" s="25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6" t="s">
        <v>131</v>
      </c>
      <c r="AU496" s="256" t="s">
        <v>82</v>
      </c>
      <c r="AV496" s="15" t="s">
        <v>141</v>
      </c>
      <c r="AW496" s="15" t="s">
        <v>34</v>
      </c>
      <c r="AX496" s="15" t="s">
        <v>73</v>
      </c>
      <c r="AY496" s="256" t="s">
        <v>120</v>
      </c>
    </row>
    <row r="497" spans="1:51" s="13" customFormat="1" ht="12">
      <c r="A497" s="13"/>
      <c r="B497" s="224"/>
      <c r="C497" s="225"/>
      <c r="D497" s="219" t="s">
        <v>131</v>
      </c>
      <c r="E497" s="226" t="s">
        <v>21</v>
      </c>
      <c r="F497" s="227" t="s">
        <v>479</v>
      </c>
      <c r="G497" s="225"/>
      <c r="H497" s="228">
        <v>16.25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131</v>
      </c>
      <c r="AU497" s="234" t="s">
        <v>82</v>
      </c>
      <c r="AV497" s="13" t="s">
        <v>82</v>
      </c>
      <c r="AW497" s="13" t="s">
        <v>34</v>
      </c>
      <c r="AX497" s="13" t="s">
        <v>73</v>
      </c>
      <c r="AY497" s="234" t="s">
        <v>120</v>
      </c>
    </row>
    <row r="498" spans="1:51" s="15" customFormat="1" ht="12">
      <c r="A498" s="15"/>
      <c r="B498" s="246"/>
      <c r="C498" s="247"/>
      <c r="D498" s="219" t="s">
        <v>131</v>
      </c>
      <c r="E498" s="248" t="s">
        <v>21</v>
      </c>
      <c r="F498" s="249" t="s">
        <v>145</v>
      </c>
      <c r="G498" s="247"/>
      <c r="H498" s="250">
        <v>16.25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56" t="s">
        <v>131</v>
      </c>
      <c r="AU498" s="256" t="s">
        <v>82</v>
      </c>
      <c r="AV498" s="15" t="s">
        <v>141</v>
      </c>
      <c r="AW498" s="15" t="s">
        <v>34</v>
      </c>
      <c r="AX498" s="15" t="s">
        <v>73</v>
      </c>
      <c r="AY498" s="256" t="s">
        <v>120</v>
      </c>
    </row>
    <row r="499" spans="1:51" s="13" customFormat="1" ht="12">
      <c r="A499" s="13"/>
      <c r="B499" s="224"/>
      <c r="C499" s="225"/>
      <c r="D499" s="219" t="s">
        <v>131</v>
      </c>
      <c r="E499" s="226" t="s">
        <v>21</v>
      </c>
      <c r="F499" s="227" t="s">
        <v>480</v>
      </c>
      <c r="G499" s="225"/>
      <c r="H499" s="228">
        <v>11.7</v>
      </c>
      <c r="I499" s="229"/>
      <c r="J499" s="225"/>
      <c r="K499" s="225"/>
      <c r="L499" s="230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4" t="s">
        <v>131</v>
      </c>
      <c r="AU499" s="234" t="s">
        <v>82</v>
      </c>
      <c r="AV499" s="13" t="s">
        <v>82</v>
      </c>
      <c r="AW499" s="13" t="s">
        <v>34</v>
      </c>
      <c r="AX499" s="13" t="s">
        <v>73</v>
      </c>
      <c r="AY499" s="234" t="s">
        <v>120</v>
      </c>
    </row>
    <row r="500" spans="1:51" s="15" customFormat="1" ht="12">
      <c r="A500" s="15"/>
      <c r="B500" s="246"/>
      <c r="C500" s="247"/>
      <c r="D500" s="219" t="s">
        <v>131</v>
      </c>
      <c r="E500" s="248" t="s">
        <v>21</v>
      </c>
      <c r="F500" s="249" t="s">
        <v>481</v>
      </c>
      <c r="G500" s="247"/>
      <c r="H500" s="250">
        <v>11.7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131</v>
      </c>
      <c r="AU500" s="256" t="s">
        <v>82</v>
      </c>
      <c r="AV500" s="15" t="s">
        <v>141</v>
      </c>
      <c r="AW500" s="15" t="s">
        <v>34</v>
      </c>
      <c r="AX500" s="15" t="s">
        <v>73</v>
      </c>
      <c r="AY500" s="256" t="s">
        <v>120</v>
      </c>
    </row>
    <row r="501" spans="1:51" s="13" customFormat="1" ht="12">
      <c r="A501" s="13"/>
      <c r="B501" s="224"/>
      <c r="C501" s="225"/>
      <c r="D501" s="219" t="s">
        <v>131</v>
      </c>
      <c r="E501" s="226" t="s">
        <v>21</v>
      </c>
      <c r="F501" s="227" t="s">
        <v>482</v>
      </c>
      <c r="G501" s="225"/>
      <c r="H501" s="228">
        <v>14.9</v>
      </c>
      <c r="I501" s="229"/>
      <c r="J501" s="225"/>
      <c r="K501" s="225"/>
      <c r="L501" s="230"/>
      <c r="M501" s="231"/>
      <c r="N501" s="232"/>
      <c r="O501" s="232"/>
      <c r="P501" s="232"/>
      <c r="Q501" s="232"/>
      <c r="R501" s="232"/>
      <c r="S501" s="232"/>
      <c r="T501" s="23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34" t="s">
        <v>131</v>
      </c>
      <c r="AU501" s="234" t="s">
        <v>82</v>
      </c>
      <c r="AV501" s="13" t="s">
        <v>82</v>
      </c>
      <c r="AW501" s="13" t="s">
        <v>34</v>
      </c>
      <c r="AX501" s="13" t="s">
        <v>73</v>
      </c>
      <c r="AY501" s="234" t="s">
        <v>120</v>
      </c>
    </row>
    <row r="502" spans="1:51" s="15" customFormat="1" ht="12">
      <c r="A502" s="15"/>
      <c r="B502" s="246"/>
      <c r="C502" s="247"/>
      <c r="D502" s="219" t="s">
        <v>131</v>
      </c>
      <c r="E502" s="248" t="s">
        <v>21</v>
      </c>
      <c r="F502" s="249" t="s">
        <v>149</v>
      </c>
      <c r="G502" s="247"/>
      <c r="H502" s="250">
        <v>14.9</v>
      </c>
      <c r="I502" s="251"/>
      <c r="J502" s="247"/>
      <c r="K502" s="247"/>
      <c r="L502" s="252"/>
      <c r="M502" s="253"/>
      <c r="N502" s="254"/>
      <c r="O502" s="254"/>
      <c r="P502" s="254"/>
      <c r="Q502" s="254"/>
      <c r="R502" s="254"/>
      <c r="S502" s="254"/>
      <c r="T502" s="25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56" t="s">
        <v>131</v>
      </c>
      <c r="AU502" s="256" t="s">
        <v>82</v>
      </c>
      <c r="AV502" s="15" t="s">
        <v>141</v>
      </c>
      <c r="AW502" s="15" t="s">
        <v>34</v>
      </c>
      <c r="AX502" s="15" t="s">
        <v>73</v>
      </c>
      <c r="AY502" s="256" t="s">
        <v>120</v>
      </c>
    </row>
    <row r="503" spans="1:51" s="13" customFormat="1" ht="12">
      <c r="A503" s="13"/>
      <c r="B503" s="224"/>
      <c r="C503" s="225"/>
      <c r="D503" s="219" t="s">
        <v>131</v>
      </c>
      <c r="E503" s="226" t="s">
        <v>21</v>
      </c>
      <c r="F503" s="227" t="s">
        <v>483</v>
      </c>
      <c r="G503" s="225"/>
      <c r="H503" s="228">
        <v>31</v>
      </c>
      <c r="I503" s="229"/>
      <c r="J503" s="225"/>
      <c r="K503" s="225"/>
      <c r="L503" s="230"/>
      <c r="M503" s="231"/>
      <c r="N503" s="232"/>
      <c r="O503" s="232"/>
      <c r="P503" s="232"/>
      <c r="Q503" s="232"/>
      <c r="R503" s="232"/>
      <c r="S503" s="232"/>
      <c r="T503" s="23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4" t="s">
        <v>131</v>
      </c>
      <c r="AU503" s="234" t="s">
        <v>82</v>
      </c>
      <c r="AV503" s="13" t="s">
        <v>82</v>
      </c>
      <c r="AW503" s="13" t="s">
        <v>34</v>
      </c>
      <c r="AX503" s="13" t="s">
        <v>73</v>
      </c>
      <c r="AY503" s="234" t="s">
        <v>120</v>
      </c>
    </row>
    <row r="504" spans="1:51" s="15" customFormat="1" ht="12">
      <c r="A504" s="15"/>
      <c r="B504" s="246"/>
      <c r="C504" s="247"/>
      <c r="D504" s="219" t="s">
        <v>131</v>
      </c>
      <c r="E504" s="248" t="s">
        <v>21</v>
      </c>
      <c r="F504" s="249" t="s">
        <v>151</v>
      </c>
      <c r="G504" s="247"/>
      <c r="H504" s="250">
        <v>31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6" t="s">
        <v>131</v>
      </c>
      <c r="AU504" s="256" t="s">
        <v>82</v>
      </c>
      <c r="AV504" s="15" t="s">
        <v>141</v>
      </c>
      <c r="AW504" s="15" t="s">
        <v>34</v>
      </c>
      <c r="AX504" s="15" t="s">
        <v>73</v>
      </c>
      <c r="AY504" s="256" t="s">
        <v>120</v>
      </c>
    </row>
    <row r="505" spans="1:51" s="13" customFormat="1" ht="12">
      <c r="A505" s="13"/>
      <c r="B505" s="224"/>
      <c r="C505" s="225"/>
      <c r="D505" s="219" t="s">
        <v>131</v>
      </c>
      <c r="E505" s="226" t="s">
        <v>21</v>
      </c>
      <c r="F505" s="227" t="s">
        <v>484</v>
      </c>
      <c r="G505" s="225"/>
      <c r="H505" s="228">
        <v>9.6</v>
      </c>
      <c r="I505" s="229"/>
      <c r="J505" s="225"/>
      <c r="K505" s="225"/>
      <c r="L505" s="230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4" t="s">
        <v>131</v>
      </c>
      <c r="AU505" s="234" t="s">
        <v>82</v>
      </c>
      <c r="AV505" s="13" t="s">
        <v>82</v>
      </c>
      <c r="AW505" s="13" t="s">
        <v>34</v>
      </c>
      <c r="AX505" s="13" t="s">
        <v>73</v>
      </c>
      <c r="AY505" s="234" t="s">
        <v>120</v>
      </c>
    </row>
    <row r="506" spans="1:51" s="15" customFormat="1" ht="12">
      <c r="A506" s="15"/>
      <c r="B506" s="246"/>
      <c r="C506" s="247"/>
      <c r="D506" s="219" t="s">
        <v>131</v>
      </c>
      <c r="E506" s="248" t="s">
        <v>21</v>
      </c>
      <c r="F506" s="249" t="s">
        <v>152</v>
      </c>
      <c r="G506" s="247"/>
      <c r="H506" s="250">
        <v>9.6</v>
      </c>
      <c r="I506" s="251"/>
      <c r="J506" s="247"/>
      <c r="K506" s="247"/>
      <c r="L506" s="252"/>
      <c r="M506" s="253"/>
      <c r="N506" s="254"/>
      <c r="O506" s="254"/>
      <c r="P506" s="254"/>
      <c r="Q506" s="254"/>
      <c r="R506" s="254"/>
      <c r="S506" s="254"/>
      <c r="T506" s="25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56" t="s">
        <v>131</v>
      </c>
      <c r="AU506" s="256" t="s">
        <v>82</v>
      </c>
      <c r="AV506" s="15" t="s">
        <v>141</v>
      </c>
      <c r="AW506" s="15" t="s">
        <v>34</v>
      </c>
      <c r="AX506" s="15" t="s">
        <v>73</v>
      </c>
      <c r="AY506" s="256" t="s">
        <v>120</v>
      </c>
    </row>
    <row r="507" spans="1:51" s="14" customFormat="1" ht="12">
      <c r="A507" s="14"/>
      <c r="B507" s="235"/>
      <c r="C507" s="236"/>
      <c r="D507" s="219" t="s">
        <v>131</v>
      </c>
      <c r="E507" s="237" t="s">
        <v>21</v>
      </c>
      <c r="F507" s="238" t="s">
        <v>134</v>
      </c>
      <c r="G507" s="236"/>
      <c r="H507" s="239">
        <v>109.65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5" t="s">
        <v>131</v>
      </c>
      <c r="AU507" s="245" t="s">
        <v>82</v>
      </c>
      <c r="AV507" s="14" t="s">
        <v>127</v>
      </c>
      <c r="AW507" s="14" t="s">
        <v>34</v>
      </c>
      <c r="AX507" s="14" t="s">
        <v>78</v>
      </c>
      <c r="AY507" s="245" t="s">
        <v>120</v>
      </c>
    </row>
    <row r="508" spans="1:63" s="12" customFormat="1" ht="22.8" customHeight="1">
      <c r="A508" s="12"/>
      <c r="B508" s="190"/>
      <c r="C508" s="191"/>
      <c r="D508" s="192" t="s">
        <v>72</v>
      </c>
      <c r="E508" s="204" t="s">
        <v>162</v>
      </c>
      <c r="F508" s="204" t="s">
        <v>485</v>
      </c>
      <c r="G508" s="191"/>
      <c r="H508" s="191"/>
      <c r="I508" s="194"/>
      <c r="J508" s="205">
        <f>BK508</f>
        <v>0</v>
      </c>
      <c r="K508" s="191"/>
      <c r="L508" s="196"/>
      <c r="M508" s="197"/>
      <c r="N508" s="198"/>
      <c r="O508" s="198"/>
      <c r="P508" s="199">
        <f>SUM(P509:P587)</f>
        <v>0</v>
      </c>
      <c r="Q508" s="198"/>
      <c r="R508" s="199">
        <f>SUM(R509:R587)</f>
        <v>1569.957801</v>
      </c>
      <c r="S508" s="198"/>
      <c r="T508" s="200">
        <f>SUM(T509:T587)</f>
        <v>0</v>
      </c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R508" s="201" t="s">
        <v>78</v>
      </c>
      <c r="AT508" s="202" t="s">
        <v>72</v>
      </c>
      <c r="AU508" s="202" t="s">
        <v>78</v>
      </c>
      <c r="AY508" s="201" t="s">
        <v>120</v>
      </c>
      <c r="BK508" s="203">
        <f>SUM(BK509:BK587)</f>
        <v>0</v>
      </c>
    </row>
    <row r="509" spans="1:65" s="2" customFormat="1" ht="14.4" customHeight="1">
      <c r="A509" s="40"/>
      <c r="B509" s="41"/>
      <c r="C509" s="206" t="s">
        <v>486</v>
      </c>
      <c r="D509" s="206" t="s">
        <v>122</v>
      </c>
      <c r="E509" s="207" t="s">
        <v>487</v>
      </c>
      <c r="F509" s="208" t="s">
        <v>488</v>
      </c>
      <c r="G509" s="209" t="s">
        <v>125</v>
      </c>
      <c r="H509" s="210">
        <v>152.7</v>
      </c>
      <c r="I509" s="211"/>
      <c r="J509" s="212">
        <f>ROUND(I509*H509,2)</f>
        <v>0</v>
      </c>
      <c r="K509" s="208" t="s">
        <v>126</v>
      </c>
      <c r="L509" s="46"/>
      <c r="M509" s="213" t="s">
        <v>21</v>
      </c>
      <c r="N509" s="214" t="s">
        <v>44</v>
      </c>
      <c r="O509" s="86"/>
      <c r="P509" s="215">
        <f>O509*H509</f>
        <v>0</v>
      </c>
      <c r="Q509" s="215">
        <v>0</v>
      </c>
      <c r="R509" s="215">
        <f>Q509*H509</f>
        <v>0</v>
      </c>
      <c r="S509" s="215">
        <v>0</v>
      </c>
      <c r="T509" s="216">
        <f>S509*H509</f>
        <v>0</v>
      </c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R509" s="217" t="s">
        <v>127</v>
      </c>
      <c r="AT509" s="217" t="s">
        <v>122</v>
      </c>
      <c r="AU509" s="217" t="s">
        <v>82</v>
      </c>
      <c r="AY509" s="19" t="s">
        <v>120</v>
      </c>
      <c r="BE509" s="218">
        <f>IF(N509="základní",J509,0)</f>
        <v>0</v>
      </c>
      <c r="BF509" s="218">
        <f>IF(N509="snížená",J509,0)</f>
        <v>0</v>
      </c>
      <c r="BG509" s="218">
        <f>IF(N509="zákl. přenesená",J509,0)</f>
        <v>0</v>
      </c>
      <c r="BH509" s="218">
        <f>IF(N509="sníž. přenesená",J509,0)</f>
        <v>0</v>
      </c>
      <c r="BI509" s="218">
        <f>IF(N509="nulová",J509,0)</f>
        <v>0</v>
      </c>
      <c r="BJ509" s="19" t="s">
        <v>78</v>
      </c>
      <c r="BK509" s="218">
        <f>ROUND(I509*H509,2)</f>
        <v>0</v>
      </c>
      <c r="BL509" s="19" t="s">
        <v>127</v>
      </c>
      <c r="BM509" s="217" t="s">
        <v>489</v>
      </c>
    </row>
    <row r="510" spans="1:47" s="2" customFormat="1" ht="12">
      <c r="A510" s="40"/>
      <c r="B510" s="41"/>
      <c r="C510" s="42"/>
      <c r="D510" s="219" t="s">
        <v>129</v>
      </c>
      <c r="E510" s="42"/>
      <c r="F510" s="220" t="s">
        <v>490</v>
      </c>
      <c r="G510" s="42"/>
      <c r="H510" s="42"/>
      <c r="I510" s="221"/>
      <c r="J510" s="42"/>
      <c r="K510" s="42"/>
      <c r="L510" s="46"/>
      <c r="M510" s="222"/>
      <c r="N510" s="223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129</v>
      </c>
      <c r="AU510" s="19" t="s">
        <v>82</v>
      </c>
    </row>
    <row r="511" spans="1:51" s="13" customFormat="1" ht="12">
      <c r="A511" s="13"/>
      <c r="B511" s="224"/>
      <c r="C511" s="225"/>
      <c r="D511" s="219" t="s">
        <v>131</v>
      </c>
      <c r="E511" s="226" t="s">
        <v>21</v>
      </c>
      <c r="F511" s="227" t="s">
        <v>491</v>
      </c>
      <c r="G511" s="225"/>
      <c r="H511" s="228">
        <v>16.5</v>
      </c>
      <c r="I511" s="229"/>
      <c r="J511" s="225"/>
      <c r="K511" s="225"/>
      <c r="L511" s="230"/>
      <c r="M511" s="231"/>
      <c r="N511" s="232"/>
      <c r="O511" s="232"/>
      <c r="P511" s="232"/>
      <c r="Q511" s="232"/>
      <c r="R511" s="232"/>
      <c r="S511" s="232"/>
      <c r="T511" s="23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4" t="s">
        <v>131</v>
      </c>
      <c r="AU511" s="234" t="s">
        <v>82</v>
      </c>
      <c r="AV511" s="13" t="s">
        <v>82</v>
      </c>
      <c r="AW511" s="13" t="s">
        <v>34</v>
      </c>
      <c r="AX511" s="13" t="s">
        <v>73</v>
      </c>
      <c r="AY511" s="234" t="s">
        <v>120</v>
      </c>
    </row>
    <row r="512" spans="1:51" s="15" customFormat="1" ht="12">
      <c r="A512" s="15"/>
      <c r="B512" s="246"/>
      <c r="C512" s="247"/>
      <c r="D512" s="219" t="s">
        <v>131</v>
      </c>
      <c r="E512" s="248" t="s">
        <v>21</v>
      </c>
      <c r="F512" s="249" t="s">
        <v>196</v>
      </c>
      <c r="G512" s="247"/>
      <c r="H512" s="250">
        <v>16.5</v>
      </c>
      <c r="I512" s="251"/>
      <c r="J512" s="247"/>
      <c r="K512" s="247"/>
      <c r="L512" s="252"/>
      <c r="M512" s="253"/>
      <c r="N512" s="254"/>
      <c r="O512" s="254"/>
      <c r="P512" s="254"/>
      <c r="Q512" s="254"/>
      <c r="R512" s="254"/>
      <c r="S512" s="254"/>
      <c r="T512" s="25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6" t="s">
        <v>131</v>
      </c>
      <c r="AU512" s="256" t="s">
        <v>82</v>
      </c>
      <c r="AV512" s="15" t="s">
        <v>141</v>
      </c>
      <c r="AW512" s="15" t="s">
        <v>34</v>
      </c>
      <c r="AX512" s="15" t="s">
        <v>73</v>
      </c>
      <c r="AY512" s="256" t="s">
        <v>120</v>
      </c>
    </row>
    <row r="513" spans="1:51" s="13" customFormat="1" ht="12">
      <c r="A513" s="13"/>
      <c r="B513" s="224"/>
      <c r="C513" s="225"/>
      <c r="D513" s="219" t="s">
        <v>131</v>
      </c>
      <c r="E513" s="226" t="s">
        <v>21</v>
      </c>
      <c r="F513" s="227" t="s">
        <v>492</v>
      </c>
      <c r="G513" s="225"/>
      <c r="H513" s="228">
        <v>19.5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131</v>
      </c>
      <c r="AU513" s="234" t="s">
        <v>82</v>
      </c>
      <c r="AV513" s="13" t="s">
        <v>82</v>
      </c>
      <c r="AW513" s="13" t="s">
        <v>34</v>
      </c>
      <c r="AX513" s="13" t="s">
        <v>73</v>
      </c>
      <c r="AY513" s="234" t="s">
        <v>120</v>
      </c>
    </row>
    <row r="514" spans="1:51" s="15" customFormat="1" ht="12">
      <c r="A514" s="15"/>
      <c r="B514" s="246"/>
      <c r="C514" s="247"/>
      <c r="D514" s="219" t="s">
        <v>131</v>
      </c>
      <c r="E514" s="248" t="s">
        <v>21</v>
      </c>
      <c r="F514" s="249" t="s">
        <v>143</v>
      </c>
      <c r="G514" s="247"/>
      <c r="H514" s="250">
        <v>19.5</v>
      </c>
      <c r="I514" s="251"/>
      <c r="J514" s="247"/>
      <c r="K514" s="247"/>
      <c r="L514" s="252"/>
      <c r="M514" s="253"/>
      <c r="N514" s="254"/>
      <c r="O514" s="254"/>
      <c r="P514" s="254"/>
      <c r="Q514" s="254"/>
      <c r="R514" s="254"/>
      <c r="S514" s="254"/>
      <c r="T514" s="25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T514" s="256" t="s">
        <v>131</v>
      </c>
      <c r="AU514" s="256" t="s">
        <v>82</v>
      </c>
      <c r="AV514" s="15" t="s">
        <v>141</v>
      </c>
      <c r="AW514" s="15" t="s">
        <v>34</v>
      </c>
      <c r="AX514" s="15" t="s">
        <v>73</v>
      </c>
      <c r="AY514" s="256" t="s">
        <v>120</v>
      </c>
    </row>
    <row r="515" spans="1:51" s="13" customFormat="1" ht="12">
      <c r="A515" s="13"/>
      <c r="B515" s="224"/>
      <c r="C515" s="225"/>
      <c r="D515" s="219" t="s">
        <v>131</v>
      </c>
      <c r="E515" s="226" t="s">
        <v>21</v>
      </c>
      <c r="F515" s="227" t="s">
        <v>493</v>
      </c>
      <c r="G515" s="225"/>
      <c r="H515" s="228">
        <v>30</v>
      </c>
      <c r="I515" s="229"/>
      <c r="J515" s="225"/>
      <c r="K515" s="225"/>
      <c r="L515" s="230"/>
      <c r="M515" s="231"/>
      <c r="N515" s="232"/>
      <c r="O515" s="232"/>
      <c r="P515" s="232"/>
      <c r="Q515" s="232"/>
      <c r="R515" s="232"/>
      <c r="S515" s="232"/>
      <c r="T515" s="23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4" t="s">
        <v>131</v>
      </c>
      <c r="AU515" s="234" t="s">
        <v>82</v>
      </c>
      <c r="AV515" s="13" t="s">
        <v>82</v>
      </c>
      <c r="AW515" s="13" t="s">
        <v>34</v>
      </c>
      <c r="AX515" s="13" t="s">
        <v>73</v>
      </c>
      <c r="AY515" s="234" t="s">
        <v>120</v>
      </c>
    </row>
    <row r="516" spans="1:51" s="15" customFormat="1" ht="12">
      <c r="A516" s="15"/>
      <c r="B516" s="246"/>
      <c r="C516" s="247"/>
      <c r="D516" s="219" t="s">
        <v>131</v>
      </c>
      <c r="E516" s="248" t="s">
        <v>21</v>
      </c>
      <c r="F516" s="249" t="s">
        <v>145</v>
      </c>
      <c r="G516" s="247"/>
      <c r="H516" s="250">
        <v>30</v>
      </c>
      <c r="I516" s="251"/>
      <c r="J516" s="247"/>
      <c r="K516" s="247"/>
      <c r="L516" s="252"/>
      <c r="M516" s="253"/>
      <c r="N516" s="254"/>
      <c r="O516" s="254"/>
      <c r="P516" s="254"/>
      <c r="Q516" s="254"/>
      <c r="R516" s="254"/>
      <c r="S516" s="254"/>
      <c r="T516" s="25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56" t="s">
        <v>131</v>
      </c>
      <c r="AU516" s="256" t="s">
        <v>82</v>
      </c>
      <c r="AV516" s="15" t="s">
        <v>141</v>
      </c>
      <c r="AW516" s="15" t="s">
        <v>34</v>
      </c>
      <c r="AX516" s="15" t="s">
        <v>73</v>
      </c>
      <c r="AY516" s="256" t="s">
        <v>120</v>
      </c>
    </row>
    <row r="517" spans="1:51" s="13" customFormat="1" ht="12">
      <c r="A517" s="13"/>
      <c r="B517" s="224"/>
      <c r="C517" s="225"/>
      <c r="D517" s="219" t="s">
        <v>131</v>
      </c>
      <c r="E517" s="226" t="s">
        <v>21</v>
      </c>
      <c r="F517" s="227" t="s">
        <v>494</v>
      </c>
      <c r="G517" s="225"/>
      <c r="H517" s="228">
        <v>26.4</v>
      </c>
      <c r="I517" s="229"/>
      <c r="J517" s="225"/>
      <c r="K517" s="225"/>
      <c r="L517" s="230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4" t="s">
        <v>131</v>
      </c>
      <c r="AU517" s="234" t="s">
        <v>82</v>
      </c>
      <c r="AV517" s="13" t="s">
        <v>82</v>
      </c>
      <c r="AW517" s="13" t="s">
        <v>34</v>
      </c>
      <c r="AX517" s="13" t="s">
        <v>73</v>
      </c>
      <c r="AY517" s="234" t="s">
        <v>120</v>
      </c>
    </row>
    <row r="518" spans="1:51" s="15" customFormat="1" ht="12">
      <c r="A518" s="15"/>
      <c r="B518" s="246"/>
      <c r="C518" s="247"/>
      <c r="D518" s="219" t="s">
        <v>131</v>
      </c>
      <c r="E518" s="248" t="s">
        <v>21</v>
      </c>
      <c r="F518" s="249" t="s">
        <v>147</v>
      </c>
      <c r="G518" s="247"/>
      <c r="H518" s="250">
        <v>26.4</v>
      </c>
      <c r="I518" s="251"/>
      <c r="J518" s="247"/>
      <c r="K518" s="247"/>
      <c r="L518" s="252"/>
      <c r="M518" s="253"/>
      <c r="N518" s="254"/>
      <c r="O518" s="254"/>
      <c r="P518" s="254"/>
      <c r="Q518" s="254"/>
      <c r="R518" s="254"/>
      <c r="S518" s="254"/>
      <c r="T518" s="25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56" t="s">
        <v>131</v>
      </c>
      <c r="AU518" s="256" t="s">
        <v>82</v>
      </c>
      <c r="AV518" s="15" t="s">
        <v>141</v>
      </c>
      <c r="AW518" s="15" t="s">
        <v>34</v>
      </c>
      <c r="AX518" s="15" t="s">
        <v>73</v>
      </c>
      <c r="AY518" s="256" t="s">
        <v>120</v>
      </c>
    </row>
    <row r="519" spans="1:51" s="13" customFormat="1" ht="12">
      <c r="A519" s="13"/>
      <c r="B519" s="224"/>
      <c r="C519" s="225"/>
      <c r="D519" s="219" t="s">
        <v>131</v>
      </c>
      <c r="E519" s="226" t="s">
        <v>21</v>
      </c>
      <c r="F519" s="227" t="s">
        <v>495</v>
      </c>
      <c r="G519" s="225"/>
      <c r="H519" s="228">
        <v>16.8</v>
      </c>
      <c r="I519" s="229"/>
      <c r="J519" s="225"/>
      <c r="K519" s="225"/>
      <c r="L519" s="230"/>
      <c r="M519" s="231"/>
      <c r="N519" s="232"/>
      <c r="O519" s="232"/>
      <c r="P519" s="232"/>
      <c r="Q519" s="232"/>
      <c r="R519" s="232"/>
      <c r="S519" s="232"/>
      <c r="T519" s="23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4" t="s">
        <v>131</v>
      </c>
      <c r="AU519" s="234" t="s">
        <v>82</v>
      </c>
      <c r="AV519" s="13" t="s">
        <v>82</v>
      </c>
      <c r="AW519" s="13" t="s">
        <v>34</v>
      </c>
      <c r="AX519" s="13" t="s">
        <v>73</v>
      </c>
      <c r="AY519" s="234" t="s">
        <v>120</v>
      </c>
    </row>
    <row r="520" spans="1:51" s="15" customFormat="1" ht="12">
      <c r="A520" s="15"/>
      <c r="B520" s="246"/>
      <c r="C520" s="247"/>
      <c r="D520" s="219" t="s">
        <v>131</v>
      </c>
      <c r="E520" s="248" t="s">
        <v>21</v>
      </c>
      <c r="F520" s="249" t="s">
        <v>149</v>
      </c>
      <c r="G520" s="247"/>
      <c r="H520" s="250">
        <v>16.8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6" t="s">
        <v>131</v>
      </c>
      <c r="AU520" s="256" t="s">
        <v>82</v>
      </c>
      <c r="AV520" s="15" t="s">
        <v>141</v>
      </c>
      <c r="AW520" s="15" t="s">
        <v>34</v>
      </c>
      <c r="AX520" s="15" t="s">
        <v>73</v>
      </c>
      <c r="AY520" s="256" t="s">
        <v>120</v>
      </c>
    </row>
    <row r="521" spans="1:51" s="13" customFormat="1" ht="12">
      <c r="A521" s="13"/>
      <c r="B521" s="224"/>
      <c r="C521" s="225"/>
      <c r="D521" s="219" t="s">
        <v>131</v>
      </c>
      <c r="E521" s="226" t="s">
        <v>21</v>
      </c>
      <c r="F521" s="227" t="s">
        <v>496</v>
      </c>
      <c r="G521" s="225"/>
      <c r="H521" s="228">
        <v>24</v>
      </c>
      <c r="I521" s="229"/>
      <c r="J521" s="225"/>
      <c r="K521" s="225"/>
      <c r="L521" s="230"/>
      <c r="M521" s="231"/>
      <c r="N521" s="232"/>
      <c r="O521" s="232"/>
      <c r="P521" s="232"/>
      <c r="Q521" s="232"/>
      <c r="R521" s="232"/>
      <c r="S521" s="232"/>
      <c r="T521" s="23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4" t="s">
        <v>131</v>
      </c>
      <c r="AU521" s="234" t="s">
        <v>82</v>
      </c>
      <c r="AV521" s="13" t="s">
        <v>82</v>
      </c>
      <c r="AW521" s="13" t="s">
        <v>34</v>
      </c>
      <c r="AX521" s="13" t="s">
        <v>73</v>
      </c>
      <c r="AY521" s="234" t="s">
        <v>120</v>
      </c>
    </row>
    <row r="522" spans="1:51" s="15" customFormat="1" ht="12">
      <c r="A522" s="15"/>
      <c r="B522" s="246"/>
      <c r="C522" s="247"/>
      <c r="D522" s="219" t="s">
        <v>131</v>
      </c>
      <c r="E522" s="248" t="s">
        <v>21</v>
      </c>
      <c r="F522" s="249" t="s">
        <v>151</v>
      </c>
      <c r="G522" s="247"/>
      <c r="H522" s="250">
        <v>24</v>
      </c>
      <c r="I522" s="251"/>
      <c r="J522" s="247"/>
      <c r="K522" s="247"/>
      <c r="L522" s="252"/>
      <c r="M522" s="253"/>
      <c r="N522" s="254"/>
      <c r="O522" s="254"/>
      <c r="P522" s="254"/>
      <c r="Q522" s="254"/>
      <c r="R522" s="254"/>
      <c r="S522" s="254"/>
      <c r="T522" s="25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T522" s="256" t="s">
        <v>131</v>
      </c>
      <c r="AU522" s="256" t="s">
        <v>82</v>
      </c>
      <c r="AV522" s="15" t="s">
        <v>141</v>
      </c>
      <c r="AW522" s="15" t="s">
        <v>34</v>
      </c>
      <c r="AX522" s="15" t="s">
        <v>73</v>
      </c>
      <c r="AY522" s="256" t="s">
        <v>120</v>
      </c>
    </row>
    <row r="523" spans="1:51" s="13" customFormat="1" ht="12">
      <c r="A523" s="13"/>
      <c r="B523" s="224"/>
      <c r="C523" s="225"/>
      <c r="D523" s="219" t="s">
        <v>131</v>
      </c>
      <c r="E523" s="226" t="s">
        <v>21</v>
      </c>
      <c r="F523" s="227" t="s">
        <v>492</v>
      </c>
      <c r="G523" s="225"/>
      <c r="H523" s="228">
        <v>19.5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131</v>
      </c>
      <c r="AU523" s="234" t="s">
        <v>82</v>
      </c>
      <c r="AV523" s="13" t="s">
        <v>82</v>
      </c>
      <c r="AW523" s="13" t="s">
        <v>34</v>
      </c>
      <c r="AX523" s="13" t="s">
        <v>73</v>
      </c>
      <c r="AY523" s="234" t="s">
        <v>120</v>
      </c>
    </row>
    <row r="524" spans="1:51" s="15" customFormat="1" ht="12">
      <c r="A524" s="15"/>
      <c r="B524" s="246"/>
      <c r="C524" s="247"/>
      <c r="D524" s="219" t="s">
        <v>131</v>
      </c>
      <c r="E524" s="248" t="s">
        <v>21</v>
      </c>
      <c r="F524" s="249" t="s">
        <v>152</v>
      </c>
      <c r="G524" s="247"/>
      <c r="H524" s="250">
        <v>19.5</v>
      </c>
      <c r="I524" s="251"/>
      <c r="J524" s="247"/>
      <c r="K524" s="247"/>
      <c r="L524" s="252"/>
      <c r="M524" s="253"/>
      <c r="N524" s="254"/>
      <c r="O524" s="254"/>
      <c r="P524" s="254"/>
      <c r="Q524" s="254"/>
      <c r="R524" s="254"/>
      <c r="S524" s="254"/>
      <c r="T524" s="25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56" t="s">
        <v>131</v>
      </c>
      <c r="AU524" s="256" t="s">
        <v>82</v>
      </c>
      <c r="AV524" s="15" t="s">
        <v>141</v>
      </c>
      <c r="AW524" s="15" t="s">
        <v>34</v>
      </c>
      <c r="AX524" s="15" t="s">
        <v>73</v>
      </c>
      <c r="AY524" s="256" t="s">
        <v>120</v>
      </c>
    </row>
    <row r="525" spans="1:51" s="14" customFormat="1" ht="12">
      <c r="A525" s="14"/>
      <c r="B525" s="235"/>
      <c r="C525" s="236"/>
      <c r="D525" s="219" t="s">
        <v>131</v>
      </c>
      <c r="E525" s="237" t="s">
        <v>21</v>
      </c>
      <c r="F525" s="238" t="s">
        <v>134</v>
      </c>
      <c r="G525" s="236"/>
      <c r="H525" s="239">
        <v>152.7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131</v>
      </c>
      <c r="AU525" s="245" t="s">
        <v>82</v>
      </c>
      <c r="AV525" s="14" t="s">
        <v>127</v>
      </c>
      <c r="AW525" s="14" t="s">
        <v>34</v>
      </c>
      <c r="AX525" s="14" t="s">
        <v>78</v>
      </c>
      <c r="AY525" s="245" t="s">
        <v>120</v>
      </c>
    </row>
    <row r="526" spans="1:65" s="2" customFormat="1" ht="14.4" customHeight="1">
      <c r="A526" s="40"/>
      <c r="B526" s="41"/>
      <c r="C526" s="206" t="s">
        <v>497</v>
      </c>
      <c r="D526" s="206" t="s">
        <v>122</v>
      </c>
      <c r="E526" s="207" t="s">
        <v>498</v>
      </c>
      <c r="F526" s="208" t="s">
        <v>499</v>
      </c>
      <c r="G526" s="209" t="s">
        <v>125</v>
      </c>
      <c r="H526" s="210">
        <v>5753.7</v>
      </c>
      <c r="I526" s="211"/>
      <c r="J526" s="212">
        <f>ROUND(I526*H526,2)</f>
        <v>0</v>
      </c>
      <c r="K526" s="208" t="s">
        <v>126</v>
      </c>
      <c r="L526" s="46"/>
      <c r="M526" s="213" t="s">
        <v>21</v>
      </c>
      <c r="N526" s="214" t="s">
        <v>44</v>
      </c>
      <c r="O526" s="86"/>
      <c r="P526" s="215">
        <f>O526*H526</f>
        <v>0</v>
      </c>
      <c r="Q526" s="215">
        <v>0</v>
      </c>
      <c r="R526" s="215">
        <f>Q526*H526</f>
        <v>0</v>
      </c>
      <c r="S526" s="215">
        <v>0</v>
      </c>
      <c r="T526" s="216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7" t="s">
        <v>127</v>
      </c>
      <c r="AT526" s="217" t="s">
        <v>122</v>
      </c>
      <c r="AU526" s="217" t="s">
        <v>82</v>
      </c>
      <c r="AY526" s="19" t="s">
        <v>120</v>
      </c>
      <c r="BE526" s="218">
        <f>IF(N526="základní",J526,0)</f>
        <v>0</v>
      </c>
      <c r="BF526" s="218">
        <f>IF(N526="snížená",J526,0)</f>
        <v>0</v>
      </c>
      <c r="BG526" s="218">
        <f>IF(N526="zákl. přenesená",J526,0)</f>
        <v>0</v>
      </c>
      <c r="BH526" s="218">
        <f>IF(N526="sníž. přenesená",J526,0)</f>
        <v>0</v>
      </c>
      <c r="BI526" s="218">
        <f>IF(N526="nulová",J526,0)</f>
        <v>0</v>
      </c>
      <c r="BJ526" s="19" t="s">
        <v>78</v>
      </c>
      <c r="BK526" s="218">
        <f>ROUND(I526*H526,2)</f>
        <v>0</v>
      </c>
      <c r="BL526" s="19" t="s">
        <v>127</v>
      </c>
      <c r="BM526" s="217" t="s">
        <v>500</v>
      </c>
    </row>
    <row r="527" spans="1:47" s="2" customFormat="1" ht="12">
      <c r="A527" s="40"/>
      <c r="B527" s="41"/>
      <c r="C527" s="42"/>
      <c r="D527" s="219" t="s">
        <v>129</v>
      </c>
      <c r="E527" s="42"/>
      <c r="F527" s="220" t="s">
        <v>501</v>
      </c>
      <c r="G527" s="42"/>
      <c r="H527" s="42"/>
      <c r="I527" s="221"/>
      <c r="J527" s="42"/>
      <c r="K527" s="42"/>
      <c r="L527" s="46"/>
      <c r="M527" s="222"/>
      <c r="N527" s="223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129</v>
      </c>
      <c r="AU527" s="19" t="s">
        <v>82</v>
      </c>
    </row>
    <row r="528" spans="1:51" s="13" customFormat="1" ht="12">
      <c r="A528" s="13"/>
      <c r="B528" s="224"/>
      <c r="C528" s="225"/>
      <c r="D528" s="219" t="s">
        <v>131</v>
      </c>
      <c r="E528" s="226" t="s">
        <v>21</v>
      </c>
      <c r="F528" s="227" t="s">
        <v>502</v>
      </c>
      <c r="G528" s="225"/>
      <c r="H528" s="228">
        <v>5753.7</v>
      </c>
      <c r="I528" s="229"/>
      <c r="J528" s="225"/>
      <c r="K528" s="225"/>
      <c r="L528" s="230"/>
      <c r="M528" s="231"/>
      <c r="N528" s="232"/>
      <c r="O528" s="232"/>
      <c r="P528" s="232"/>
      <c r="Q528" s="232"/>
      <c r="R528" s="232"/>
      <c r="S528" s="232"/>
      <c r="T528" s="23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4" t="s">
        <v>131</v>
      </c>
      <c r="AU528" s="234" t="s">
        <v>82</v>
      </c>
      <c r="AV528" s="13" t="s">
        <v>82</v>
      </c>
      <c r="AW528" s="13" t="s">
        <v>34</v>
      </c>
      <c r="AX528" s="13" t="s">
        <v>73</v>
      </c>
      <c r="AY528" s="234" t="s">
        <v>120</v>
      </c>
    </row>
    <row r="529" spans="1:51" s="14" customFormat="1" ht="12">
      <c r="A529" s="14"/>
      <c r="B529" s="235"/>
      <c r="C529" s="236"/>
      <c r="D529" s="219" t="s">
        <v>131</v>
      </c>
      <c r="E529" s="237" t="s">
        <v>21</v>
      </c>
      <c r="F529" s="238" t="s">
        <v>134</v>
      </c>
      <c r="G529" s="236"/>
      <c r="H529" s="239">
        <v>5753.7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5" t="s">
        <v>131</v>
      </c>
      <c r="AU529" s="245" t="s">
        <v>82</v>
      </c>
      <c r="AV529" s="14" t="s">
        <v>127</v>
      </c>
      <c r="AW529" s="14" t="s">
        <v>34</v>
      </c>
      <c r="AX529" s="14" t="s">
        <v>78</v>
      </c>
      <c r="AY529" s="245" t="s">
        <v>120</v>
      </c>
    </row>
    <row r="530" spans="1:65" s="2" customFormat="1" ht="14.4" customHeight="1">
      <c r="A530" s="40"/>
      <c r="B530" s="41"/>
      <c r="C530" s="206" t="s">
        <v>503</v>
      </c>
      <c r="D530" s="206" t="s">
        <v>122</v>
      </c>
      <c r="E530" s="207" t="s">
        <v>504</v>
      </c>
      <c r="F530" s="208" t="s">
        <v>505</v>
      </c>
      <c r="G530" s="209" t="s">
        <v>125</v>
      </c>
      <c r="H530" s="210">
        <v>29060.46</v>
      </c>
      <c r="I530" s="211"/>
      <c r="J530" s="212">
        <f>ROUND(I530*H530,2)</f>
        <v>0</v>
      </c>
      <c r="K530" s="208" t="s">
        <v>126</v>
      </c>
      <c r="L530" s="46"/>
      <c r="M530" s="213" t="s">
        <v>21</v>
      </c>
      <c r="N530" s="214" t="s">
        <v>44</v>
      </c>
      <c r="O530" s="86"/>
      <c r="P530" s="215">
        <f>O530*H530</f>
        <v>0</v>
      </c>
      <c r="Q530" s="215">
        <v>0</v>
      </c>
      <c r="R530" s="215">
        <f>Q530*H530</f>
        <v>0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127</v>
      </c>
      <c r="AT530" s="217" t="s">
        <v>122</v>
      </c>
      <c r="AU530" s="217" t="s">
        <v>82</v>
      </c>
      <c r="AY530" s="19" t="s">
        <v>120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78</v>
      </c>
      <c r="BK530" s="218">
        <f>ROUND(I530*H530,2)</f>
        <v>0</v>
      </c>
      <c r="BL530" s="19" t="s">
        <v>127</v>
      </c>
      <c r="BM530" s="217" t="s">
        <v>506</v>
      </c>
    </row>
    <row r="531" spans="1:47" s="2" customFormat="1" ht="12">
      <c r="A531" s="40"/>
      <c r="B531" s="41"/>
      <c r="C531" s="42"/>
      <c r="D531" s="219" t="s">
        <v>129</v>
      </c>
      <c r="E531" s="42"/>
      <c r="F531" s="220" t="s">
        <v>507</v>
      </c>
      <c r="G531" s="42"/>
      <c r="H531" s="42"/>
      <c r="I531" s="221"/>
      <c r="J531" s="42"/>
      <c r="K531" s="42"/>
      <c r="L531" s="46"/>
      <c r="M531" s="222"/>
      <c r="N531" s="223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129</v>
      </c>
      <c r="AU531" s="19" t="s">
        <v>82</v>
      </c>
    </row>
    <row r="532" spans="1:51" s="13" customFormat="1" ht="12">
      <c r="A532" s="13"/>
      <c r="B532" s="224"/>
      <c r="C532" s="225"/>
      <c r="D532" s="219" t="s">
        <v>131</v>
      </c>
      <c r="E532" s="226" t="s">
        <v>21</v>
      </c>
      <c r="F532" s="227" t="s">
        <v>508</v>
      </c>
      <c r="G532" s="225"/>
      <c r="H532" s="228">
        <v>29060.455</v>
      </c>
      <c r="I532" s="229"/>
      <c r="J532" s="225"/>
      <c r="K532" s="225"/>
      <c r="L532" s="230"/>
      <c r="M532" s="231"/>
      <c r="N532" s="232"/>
      <c r="O532" s="232"/>
      <c r="P532" s="232"/>
      <c r="Q532" s="232"/>
      <c r="R532" s="232"/>
      <c r="S532" s="232"/>
      <c r="T532" s="23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4" t="s">
        <v>131</v>
      </c>
      <c r="AU532" s="234" t="s">
        <v>82</v>
      </c>
      <c r="AV532" s="13" t="s">
        <v>82</v>
      </c>
      <c r="AW532" s="13" t="s">
        <v>34</v>
      </c>
      <c r="AX532" s="13" t="s">
        <v>73</v>
      </c>
      <c r="AY532" s="234" t="s">
        <v>120</v>
      </c>
    </row>
    <row r="533" spans="1:51" s="14" customFormat="1" ht="12">
      <c r="A533" s="14"/>
      <c r="B533" s="235"/>
      <c r="C533" s="236"/>
      <c r="D533" s="219" t="s">
        <v>131</v>
      </c>
      <c r="E533" s="237" t="s">
        <v>21</v>
      </c>
      <c r="F533" s="238" t="s">
        <v>134</v>
      </c>
      <c r="G533" s="236"/>
      <c r="H533" s="239">
        <v>29060.455</v>
      </c>
      <c r="I533" s="240"/>
      <c r="J533" s="236"/>
      <c r="K533" s="236"/>
      <c r="L533" s="241"/>
      <c r="M533" s="242"/>
      <c r="N533" s="243"/>
      <c r="O533" s="243"/>
      <c r="P533" s="243"/>
      <c r="Q533" s="243"/>
      <c r="R533" s="243"/>
      <c r="S533" s="243"/>
      <c r="T533" s="24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5" t="s">
        <v>131</v>
      </c>
      <c r="AU533" s="245" t="s">
        <v>82</v>
      </c>
      <c r="AV533" s="14" t="s">
        <v>127</v>
      </c>
      <c r="AW533" s="14" t="s">
        <v>34</v>
      </c>
      <c r="AX533" s="14" t="s">
        <v>73</v>
      </c>
      <c r="AY533" s="245" t="s">
        <v>120</v>
      </c>
    </row>
    <row r="534" spans="1:51" s="13" customFormat="1" ht="12">
      <c r="A534" s="13"/>
      <c r="B534" s="224"/>
      <c r="C534" s="225"/>
      <c r="D534" s="219" t="s">
        <v>131</v>
      </c>
      <c r="E534" s="226" t="s">
        <v>21</v>
      </c>
      <c r="F534" s="227" t="s">
        <v>509</v>
      </c>
      <c r="G534" s="225"/>
      <c r="H534" s="228">
        <v>29060.46</v>
      </c>
      <c r="I534" s="229"/>
      <c r="J534" s="225"/>
      <c r="K534" s="225"/>
      <c r="L534" s="230"/>
      <c r="M534" s="231"/>
      <c r="N534" s="232"/>
      <c r="O534" s="232"/>
      <c r="P534" s="232"/>
      <c r="Q534" s="232"/>
      <c r="R534" s="232"/>
      <c r="S534" s="232"/>
      <c r="T534" s="23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4" t="s">
        <v>131</v>
      </c>
      <c r="AU534" s="234" t="s">
        <v>82</v>
      </c>
      <c r="AV534" s="13" t="s">
        <v>82</v>
      </c>
      <c r="AW534" s="13" t="s">
        <v>34</v>
      </c>
      <c r="AX534" s="13" t="s">
        <v>78</v>
      </c>
      <c r="AY534" s="234" t="s">
        <v>120</v>
      </c>
    </row>
    <row r="535" spans="1:65" s="2" customFormat="1" ht="14.4" customHeight="1">
      <c r="A535" s="40"/>
      <c r="B535" s="41"/>
      <c r="C535" s="206" t="s">
        <v>510</v>
      </c>
      <c r="D535" s="206" t="s">
        <v>122</v>
      </c>
      <c r="E535" s="207" t="s">
        <v>511</v>
      </c>
      <c r="F535" s="208" t="s">
        <v>512</v>
      </c>
      <c r="G535" s="209" t="s">
        <v>125</v>
      </c>
      <c r="H535" s="210">
        <v>136.8</v>
      </c>
      <c r="I535" s="211"/>
      <c r="J535" s="212">
        <f>ROUND(I535*H535,2)</f>
        <v>0</v>
      </c>
      <c r="K535" s="208" t="s">
        <v>126</v>
      </c>
      <c r="L535" s="46"/>
      <c r="M535" s="213" t="s">
        <v>21</v>
      </c>
      <c r="N535" s="214" t="s">
        <v>44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127</v>
      </c>
      <c r="AT535" s="217" t="s">
        <v>122</v>
      </c>
      <c r="AU535" s="217" t="s">
        <v>82</v>
      </c>
      <c r="AY535" s="19" t="s">
        <v>120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78</v>
      </c>
      <c r="BK535" s="218">
        <f>ROUND(I535*H535,2)</f>
        <v>0</v>
      </c>
      <c r="BL535" s="19" t="s">
        <v>127</v>
      </c>
      <c r="BM535" s="217" t="s">
        <v>513</v>
      </c>
    </row>
    <row r="536" spans="1:47" s="2" customFormat="1" ht="12">
      <c r="A536" s="40"/>
      <c r="B536" s="41"/>
      <c r="C536" s="42"/>
      <c r="D536" s="219" t="s">
        <v>129</v>
      </c>
      <c r="E536" s="42"/>
      <c r="F536" s="220" t="s">
        <v>514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129</v>
      </c>
      <c r="AU536" s="19" t="s">
        <v>82</v>
      </c>
    </row>
    <row r="537" spans="1:51" s="13" customFormat="1" ht="12">
      <c r="A537" s="13"/>
      <c r="B537" s="224"/>
      <c r="C537" s="225"/>
      <c r="D537" s="219" t="s">
        <v>131</v>
      </c>
      <c r="E537" s="226" t="s">
        <v>21</v>
      </c>
      <c r="F537" s="227" t="s">
        <v>515</v>
      </c>
      <c r="G537" s="225"/>
      <c r="H537" s="228">
        <v>15.6</v>
      </c>
      <c r="I537" s="229"/>
      <c r="J537" s="225"/>
      <c r="K537" s="225"/>
      <c r="L537" s="230"/>
      <c r="M537" s="231"/>
      <c r="N537" s="232"/>
      <c r="O537" s="232"/>
      <c r="P537" s="232"/>
      <c r="Q537" s="232"/>
      <c r="R537" s="232"/>
      <c r="S537" s="232"/>
      <c r="T537" s="23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4" t="s">
        <v>131</v>
      </c>
      <c r="AU537" s="234" t="s">
        <v>82</v>
      </c>
      <c r="AV537" s="13" t="s">
        <v>82</v>
      </c>
      <c r="AW537" s="13" t="s">
        <v>34</v>
      </c>
      <c r="AX537" s="13" t="s">
        <v>73</v>
      </c>
      <c r="AY537" s="234" t="s">
        <v>120</v>
      </c>
    </row>
    <row r="538" spans="1:51" s="15" customFormat="1" ht="12">
      <c r="A538" s="15"/>
      <c r="B538" s="246"/>
      <c r="C538" s="247"/>
      <c r="D538" s="219" t="s">
        <v>131</v>
      </c>
      <c r="E538" s="248" t="s">
        <v>21</v>
      </c>
      <c r="F538" s="249" t="s">
        <v>196</v>
      </c>
      <c r="G538" s="247"/>
      <c r="H538" s="250">
        <v>15.6</v>
      </c>
      <c r="I538" s="251"/>
      <c r="J538" s="247"/>
      <c r="K538" s="247"/>
      <c r="L538" s="252"/>
      <c r="M538" s="253"/>
      <c r="N538" s="254"/>
      <c r="O538" s="254"/>
      <c r="P538" s="254"/>
      <c r="Q538" s="254"/>
      <c r="R538" s="254"/>
      <c r="S538" s="254"/>
      <c r="T538" s="25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56" t="s">
        <v>131</v>
      </c>
      <c r="AU538" s="256" t="s">
        <v>82</v>
      </c>
      <c r="AV538" s="15" t="s">
        <v>141</v>
      </c>
      <c r="AW538" s="15" t="s">
        <v>34</v>
      </c>
      <c r="AX538" s="15" t="s">
        <v>73</v>
      </c>
      <c r="AY538" s="256" t="s">
        <v>120</v>
      </c>
    </row>
    <row r="539" spans="1:51" s="13" customFormat="1" ht="12">
      <c r="A539" s="13"/>
      <c r="B539" s="224"/>
      <c r="C539" s="225"/>
      <c r="D539" s="219" t="s">
        <v>131</v>
      </c>
      <c r="E539" s="226" t="s">
        <v>21</v>
      </c>
      <c r="F539" s="227" t="s">
        <v>516</v>
      </c>
      <c r="G539" s="225"/>
      <c r="H539" s="228">
        <v>17.4</v>
      </c>
      <c r="I539" s="229"/>
      <c r="J539" s="225"/>
      <c r="K539" s="225"/>
      <c r="L539" s="230"/>
      <c r="M539" s="231"/>
      <c r="N539" s="232"/>
      <c r="O539" s="232"/>
      <c r="P539" s="232"/>
      <c r="Q539" s="232"/>
      <c r="R539" s="232"/>
      <c r="S539" s="232"/>
      <c r="T539" s="23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4" t="s">
        <v>131</v>
      </c>
      <c r="AU539" s="234" t="s">
        <v>82</v>
      </c>
      <c r="AV539" s="13" t="s">
        <v>82</v>
      </c>
      <c r="AW539" s="13" t="s">
        <v>34</v>
      </c>
      <c r="AX539" s="13" t="s">
        <v>73</v>
      </c>
      <c r="AY539" s="234" t="s">
        <v>120</v>
      </c>
    </row>
    <row r="540" spans="1:51" s="15" customFormat="1" ht="12">
      <c r="A540" s="15"/>
      <c r="B540" s="246"/>
      <c r="C540" s="247"/>
      <c r="D540" s="219" t="s">
        <v>131</v>
      </c>
      <c r="E540" s="248" t="s">
        <v>21</v>
      </c>
      <c r="F540" s="249" t="s">
        <v>143</v>
      </c>
      <c r="G540" s="247"/>
      <c r="H540" s="250">
        <v>17.4</v>
      </c>
      <c r="I540" s="251"/>
      <c r="J540" s="247"/>
      <c r="K540" s="247"/>
      <c r="L540" s="252"/>
      <c r="M540" s="253"/>
      <c r="N540" s="254"/>
      <c r="O540" s="254"/>
      <c r="P540" s="254"/>
      <c r="Q540" s="254"/>
      <c r="R540" s="254"/>
      <c r="S540" s="254"/>
      <c r="T540" s="25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56" t="s">
        <v>131</v>
      </c>
      <c r="AU540" s="256" t="s">
        <v>82</v>
      </c>
      <c r="AV540" s="15" t="s">
        <v>141</v>
      </c>
      <c r="AW540" s="15" t="s">
        <v>34</v>
      </c>
      <c r="AX540" s="15" t="s">
        <v>73</v>
      </c>
      <c r="AY540" s="256" t="s">
        <v>120</v>
      </c>
    </row>
    <row r="541" spans="1:51" s="13" customFormat="1" ht="12">
      <c r="A541" s="13"/>
      <c r="B541" s="224"/>
      <c r="C541" s="225"/>
      <c r="D541" s="219" t="s">
        <v>131</v>
      </c>
      <c r="E541" s="226" t="s">
        <v>21</v>
      </c>
      <c r="F541" s="227" t="s">
        <v>517</v>
      </c>
      <c r="G541" s="225"/>
      <c r="H541" s="228">
        <v>27.5</v>
      </c>
      <c r="I541" s="229"/>
      <c r="J541" s="225"/>
      <c r="K541" s="225"/>
      <c r="L541" s="230"/>
      <c r="M541" s="231"/>
      <c r="N541" s="232"/>
      <c r="O541" s="232"/>
      <c r="P541" s="232"/>
      <c r="Q541" s="232"/>
      <c r="R541" s="232"/>
      <c r="S541" s="232"/>
      <c r="T541" s="23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4" t="s">
        <v>131</v>
      </c>
      <c r="AU541" s="234" t="s">
        <v>82</v>
      </c>
      <c r="AV541" s="13" t="s">
        <v>82</v>
      </c>
      <c r="AW541" s="13" t="s">
        <v>34</v>
      </c>
      <c r="AX541" s="13" t="s">
        <v>73</v>
      </c>
      <c r="AY541" s="234" t="s">
        <v>120</v>
      </c>
    </row>
    <row r="542" spans="1:51" s="15" customFormat="1" ht="12">
      <c r="A542" s="15"/>
      <c r="B542" s="246"/>
      <c r="C542" s="247"/>
      <c r="D542" s="219" t="s">
        <v>131</v>
      </c>
      <c r="E542" s="248" t="s">
        <v>21</v>
      </c>
      <c r="F542" s="249" t="s">
        <v>145</v>
      </c>
      <c r="G542" s="247"/>
      <c r="H542" s="250">
        <v>27.5</v>
      </c>
      <c r="I542" s="251"/>
      <c r="J542" s="247"/>
      <c r="K542" s="247"/>
      <c r="L542" s="252"/>
      <c r="M542" s="253"/>
      <c r="N542" s="254"/>
      <c r="O542" s="254"/>
      <c r="P542" s="254"/>
      <c r="Q542" s="254"/>
      <c r="R542" s="254"/>
      <c r="S542" s="254"/>
      <c r="T542" s="25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T542" s="256" t="s">
        <v>131</v>
      </c>
      <c r="AU542" s="256" t="s">
        <v>82</v>
      </c>
      <c r="AV542" s="15" t="s">
        <v>141</v>
      </c>
      <c r="AW542" s="15" t="s">
        <v>34</v>
      </c>
      <c r="AX542" s="15" t="s">
        <v>73</v>
      </c>
      <c r="AY542" s="256" t="s">
        <v>120</v>
      </c>
    </row>
    <row r="543" spans="1:51" s="13" customFormat="1" ht="12">
      <c r="A543" s="13"/>
      <c r="B543" s="224"/>
      <c r="C543" s="225"/>
      <c r="D543" s="219" t="s">
        <v>131</v>
      </c>
      <c r="E543" s="226" t="s">
        <v>21</v>
      </c>
      <c r="F543" s="227" t="s">
        <v>518</v>
      </c>
      <c r="G543" s="225"/>
      <c r="H543" s="228">
        <v>22.4</v>
      </c>
      <c r="I543" s="229"/>
      <c r="J543" s="225"/>
      <c r="K543" s="225"/>
      <c r="L543" s="230"/>
      <c r="M543" s="231"/>
      <c r="N543" s="232"/>
      <c r="O543" s="232"/>
      <c r="P543" s="232"/>
      <c r="Q543" s="232"/>
      <c r="R543" s="232"/>
      <c r="S543" s="232"/>
      <c r="T543" s="23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4" t="s">
        <v>131</v>
      </c>
      <c r="AU543" s="234" t="s">
        <v>82</v>
      </c>
      <c r="AV543" s="13" t="s">
        <v>82</v>
      </c>
      <c r="AW543" s="13" t="s">
        <v>34</v>
      </c>
      <c r="AX543" s="13" t="s">
        <v>73</v>
      </c>
      <c r="AY543" s="234" t="s">
        <v>120</v>
      </c>
    </row>
    <row r="544" spans="1:51" s="15" customFormat="1" ht="12">
      <c r="A544" s="15"/>
      <c r="B544" s="246"/>
      <c r="C544" s="247"/>
      <c r="D544" s="219" t="s">
        <v>131</v>
      </c>
      <c r="E544" s="248" t="s">
        <v>21</v>
      </c>
      <c r="F544" s="249" t="s">
        <v>147</v>
      </c>
      <c r="G544" s="247"/>
      <c r="H544" s="250">
        <v>22.4</v>
      </c>
      <c r="I544" s="251"/>
      <c r="J544" s="247"/>
      <c r="K544" s="247"/>
      <c r="L544" s="252"/>
      <c r="M544" s="253"/>
      <c r="N544" s="254"/>
      <c r="O544" s="254"/>
      <c r="P544" s="254"/>
      <c r="Q544" s="254"/>
      <c r="R544" s="254"/>
      <c r="S544" s="254"/>
      <c r="T544" s="25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56" t="s">
        <v>131</v>
      </c>
      <c r="AU544" s="256" t="s">
        <v>82</v>
      </c>
      <c r="AV544" s="15" t="s">
        <v>141</v>
      </c>
      <c r="AW544" s="15" t="s">
        <v>34</v>
      </c>
      <c r="AX544" s="15" t="s">
        <v>73</v>
      </c>
      <c r="AY544" s="256" t="s">
        <v>120</v>
      </c>
    </row>
    <row r="545" spans="1:51" s="13" customFormat="1" ht="12">
      <c r="A545" s="13"/>
      <c r="B545" s="224"/>
      <c r="C545" s="225"/>
      <c r="D545" s="219" t="s">
        <v>131</v>
      </c>
      <c r="E545" s="226" t="s">
        <v>21</v>
      </c>
      <c r="F545" s="227" t="s">
        <v>519</v>
      </c>
      <c r="G545" s="225"/>
      <c r="H545" s="228">
        <v>15.9</v>
      </c>
      <c r="I545" s="229"/>
      <c r="J545" s="225"/>
      <c r="K545" s="225"/>
      <c r="L545" s="230"/>
      <c r="M545" s="231"/>
      <c r="N545" s="232"/>
      <c r="O545" s="232"/>
      <c r="P545" s="232"/>
      <c r="Q545" s="232"/>
      <c r="R545" s="232"/>
      <c r="S545" s="232"/>
      <c r="T545" s="23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4" t="s">
        <v>131</v>
      </c>
      <c r="AU545" s="234" t="s">
        <v>82</v>
      </c>
      <c r="AV545" s="13" t="s">
        <v>82</v>
      </c>
      <c r="AW545" s="13" t="s">
        <v>34</v>
      </c>
      <c r="AX545" s="13" t="s">
        <v>73</v>
      </c>
      <c r="AY545" s="234" t="s">
        <v>120</v>
      </c>
    </row>
    <row r="546" spans="1:51" s="15" customFormat="1" ht="12">
      <c r="A546" s="15"/>
      <c r="B546" s="246"/>
      <c r="C546" s="247"/>
      <c r="D546" s="219" t="s">
        <v>131</v>
      </c>
      <c r="E546" s="248" t="s">
        <v>21</v>
      </c>
      <c r="F546" s="249" t="s">
        <v>149</v>
      </c>
      <c r="G546" s="247"/>
      <c r="H546" s="250">
        <v>15.9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56" t="s">
        <v>131</v>
      </c>
      <c r="AU546" s="256" t="s">
        <v>82</v>
      </c>
      <c r="AV546" s="15" t="s">
        <v>141</v>
      </c>
      <c r="AW546" s="15" t="s">
        <v>34</v>
      </c>
      <c r="AX546" s="15" t="s">
        <v>73</v>
      </c>
      <c r="AY546" s="256" t="s">
        <v>120</v>
      </c>
    </row>
    <row r="547" spans="1:51" s="13" customFormat="1" ht="12">
      <c r="A547" s="13"/>
      <c r="B547" s="224"/>
      <c r="C547" s="225"/>
      <c r="D547" s="219" t="s">
        <v>131</v>
      </c>
      <c r="E547" s="226" t="s">
        <v>21</v>
      </c>
      <c r="F547" s="227" t="s">
        <v>520</v>
      </c>
      <c r="G547" s="225"/>
      <c r="H547" s="228">
        <v>21.2</v>
      </c>
      <c r="I547" s="229"/>
      <c r="J547" s="225"/>
      <c r="K547" s="225"/>
      <c r="L547" s="230"/>
      <c r="M547" s="231"/>
      <c r="N547" s="232"/>
      <c r="O547" s="232"/>
      <c r="P547" s="232"/>
      <c r="Q547" s="232"/>
      <c r="R547" s="232"/>
      <c r="S547" s="232"/>
      <c r="T547" s="23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4" t="s">
        <v>131</v>
      </c>
      <c r="AU547" s="234" t="s">
        <v>82</v>
      </c>
      <c r="AV547" s="13" t="s">
        <v>82</v>
      </c>
      <c r="AW547" s="13" t="s">
        <v>34</v>
      </c>
      <c r="AX547" s="13" t="s">
        <v>73</v>
      </c>
      <c r="AY547" s="234" t="s">
        <v>120</v>
      </c>
    </row>
    <row r="548" spans="1:51" s="15" customFormat="1" ht="12">
      <c r="A548" s="15"/>
      <c r="B548" s="246"/>
      <c r="C548" s="247"/>
      <c r="D548" s="219" t="s">
        <v>131</v>
      </c>
      <c r="E548" s="248" t="s">
        <v>21</v>
      </c>
      <c r="F548" s="249" t="s">
        <v>151</v>
      </c>
      <c r="G548" s="247"/>
      <c r="H548" s="250">
        <v>21.2</v>
      </c>
      <c r="I548" s="251"/>
      <c r="J548" s="247"/>
      <c r="K548" s="247"/>
      <c r="L548" s="252"/>
      <c r="M548" s="253"/>
      <c r="N548" s="254"/>
      <c r="O548" s="254"/>
      <c r="P548" s="254"/>
      <c r="Q548" s="254"/>
      <c r="R548" s="254"/>
      <c r="S548" s="254"/>
      <c r="T548" s="25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56" t="s">
        <v>131</v>
      </c>
      <c r="AU548" s="256" t="s">
        <v>82</v>
      </c>
      <c r="AV548" s="15" t="s">
        <v>141</v>
      </c>
      <c r="AW548" s="15" t="s">
        <v>34</v>
      </c>
      <c r="AX548" s="15" t="s">
        <v>73</v>
      </c>
      <c r="AY548" s="256" t="s">
        <v>120</v>
      </c>
    </row>
    <row r="549" spans="1:51" s="13" customFormat="1" ht="12">
      <c r="A549" s="13"/>
      <c r="B549" s="224"/>
      <c r="C549" s="225"/>
      <c r="D549" s="219" t="s">
        <v>131</v>
      </c>
      <c r="E549" s="226" t="s">
        <v>21</v>
      </c>
      <c r="F549" s="227" t="s">
        <v>495</v>
      </c>
      <c r="G549" s="225"/>
      <c r="H549" s="228">
        <v>16.8</v>
      </c>
      <c r="I549" s="229"/>
      <c r="J549" s="225"/>
      <c r="K549" s="225"/>
      <c r="L549" s="230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4" t="s">
        <v>131</v>
      </c>
      <c r="AU549" s="234" t="s">
        <v>82</v>
      </c>
      <c r="AV549" s="13" t="s">
        <v>82</v>
      </c>
      <c r="AW549" s="13" t="s">
        <v>34</v>
      </c>
      <c r="AX549" s="13" t="s">
        <v>73</v>
      </c>
      <c r="AY549" s="234" t="s">
        <v>120</v>
      </c>
    </row>
    <row r="550" spans="1:51" s="15" customFormat="1" ht="12">
      <c r="A550" s="15"/>
      <c r="B550" s="246"/>
      <c r="C550" s="247"/>
      <c r="D550" s="219" t="s">
        <v>131</v>
      </c>
      <c r="E550" s="248" t="s">
        <v>21</v>
      </c>
      <c r="F550" s="249" t="s">
        <v>152</v>
      </c>
      <c r="G550" s="247"/>
      <c r="H550" s="250">
        <v>16.8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56" t="s">
        <v>131</v>
      </c>
      <c r="AU550" s="256" t="s">
        <v>82</v>
      </c>
      <c r="AV550" s="15" t="s">
        <v>141</v>
      </c>
      <c r="AW550" s="15" t="s">
        <v>34</v>
      </c>
      <c r="AX550" s="15" t="s">
        <v>73</v>
      </c>
      <c r="AY550" s="256" t="s">
        <v>120</v>
      </c>
    </row>
    <row r="551" spans="1:51" s="14" customFormat="1" ht="12">
      <c r="A551" s="14"/>
      <c r="B551" s="235"/>
      <c r="C551" s="236"/>
      <c r="D551" s="219" t="s">
        <v>131</v>
      </c>
      <c r="E551" s="237" t="s">
        <v>21</v>
      </c>
      <c r="F551" s="238" t="s">
        <v>134</v>
      </c>
      <c r="G551" s="236"/>
      <c r="H551" s="239">
        <v>136.8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131</v>
      </c>
      <c r="AU551" s="245" t="s">
        <v>82</v>
      </c>
      <c r="AV551" s="14" t="s">
        <v>127</v>
      </c>
      <c r="AW551" s="14" t="s">
        <v>34</v>
      </c>
      <c r="AX551" s="14" t="s">
        <v>78</v>
      </c>
      <c r="AY551" s="245" t="s">
        <v>120</v>
      </c>
    </row>
    <row r="552" spans="1:65" s="2" customFormat="1" ht="14.4" customHeight="1">
      <c r="A552" s="40"/>
      <c r="B552" s="41"/>
      <c r="C552" s="206" t="s">
        <v>521</v>
      </c>
      <c r="D552" s="206" t="s">
        <v>122</v>
      </c>
      <c r="E552" s="207" t="s">
        <v>522</v>
      </c>
      <c r="F552" s="208" t="s">
        <v>523</v>
      </c>
      <c r="G552" s="209" t="s">
        <v>125</v>
      </c>
      <c r="H552" s="210">
        <v>404</v>
      </c>
      <c r="I552" s="211"/>
      <c r="J552" s="212">
        <f>ROUND(I552*H552,2)</f>
        <v>0</v>
      </c>
      <c r="K552" s="208" t="s">
        <v>126</v>
      </c>
      <c r="L552" s="46"/>
      <c r="M552" s="213" t="s">
        <v>21</v>
      </c>
      <c r="N552" s="214" t="s">
        <v>44</v>
      </c>
      <c r="O552" s="86"/>
      <c r="P552" s="215">
        <f>O552*H552</f>
        <v>0</v>
      </c>
      <c r="Q552" s="215">
        <v>0.18776</v>
      </c>
      <c r="R552" s="215">
        <f>Q552*H552</f>
        <v>75.85504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127</v>
      </c>
      <c r="AT552" s="217" t="s">
        <v>122</v>
      </c>
      <c r="AU552" s="217" t="s">
        <v>82</v>
      </c>
      <c r="AY552" s="19" t="s">
        <v>120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78</v>
      </c>
      <c r="BK552" s="218">
        <f>ROUND(I552*H552,2)</f>
        <v>0</v>
      </c>
      <c r="BL552" s="19" t="s">
        <v>127</v>
      </c>
      <c r="BM552" s="217" t="s">
        <v>524</v>
      </c>
    </row>
    <row r="553" spans="1:47" s="2" customFormat="1" ht="12">
      <c r="A553" s="40"/>
      <c r="B553" s="41"/>
      <c r="C553" s="42"/>
      <c r="D553" s="219" t="s">
        <v>129</v>
      </c>
      <c r="E553" s="42"/>
      <c r="F553" s="220" t="s">
        <v>525</v>
      </c>
      <c r="G553" s="42"/>
      <c r="H553" s="42"/>
      <c r="I553" s="221"/>
      <c r="J553" s="42"/>
      <c r="K553" s="42"/>
      <c r="L553" s="46"/>
      <c r="M553" s="222"/>
      <c r="N553" s="223"/>
      <c r="O553" s="86"/>
      <c r="P553" s="86"/>
      <c r="Q553" s="86"/>
      <c r="R553" s="86"/>
      <c r="S553" s="86"/>
      <c r="T553" s="87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T553" s="19" t="s">
        <v>129</v>
      </c>
      <c r="AU553" s="19" t="s">
        <v>82</v>
      </c>
    </row>
    <row r="554" spans="1:51" s="13" customFormat="1" ht="12">
      <c r="A554" s="13"/>
      <c r="B554" s="224"/>
      <c r="C554" s="225"/>
      <c r="D554" s="219" t="s">
        <v>131</v>
      </c>
      <c r="E554" s="226" t="s">
        <v>21</v>
      </c>
      <c r="F554" s="227" t="s">
        <v>526</v>
      </c>
      <c r="G554" s="225"/>
      <c r="H554" s="228">
        <v>404</v>
      </c>
      <c r="I554" s="229"/>
      <c r="J554" s="225"/>
      <c r="K554" s="225"/>
      <c r="L554" s="230"/>
      <c r="M554" s="231"/>
      <c r="N554" s="232"/>
      <c r="O554" s="232"/>
      <c r="P554" s="232"/>
      <c r="Q554" s="232"/>
      <c r="R554" s="232"/>
      <c r="S554" s="232"/>
      <c r="T554" s="23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4" t="s">
        <v>131</v>
      </c>
      <c r="AU554" s="234" t="s">
        <v>82</v>
      </c>
      <c r="AV554" s="13" t="s">
        <v>82</v>
      </c>
      <c r="AW554" s="13" t="s">
        <v>34</v>
      </c>
      <c r="AX554" s="13" t="s">
        <v>73</v>
      </c>
      <c r="AY554" s="234" t="s">
        <v>120</v>
      </c>
    </row>
    <row r="555" spans="1:51" s="14" customFormat="1" ht="12">
      <c r="A555" s="14"/>
      <c r="B555" s="235"/>
      <c r="C555" s="236"/>
      <c r="D555" s="219" t="s">
        <v>131</v>
      </c>
      <c r="E555" s="237" t="s">
        <v>21</v>
      </c>
      <c r="F555" s="238" t="s">
        <v>134</v>
      </c>
      <c r="G555" s="236"/>
      <c r="H555" s="239">
        <v>404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5" t="s">
        <v>131</v>
      </c>
      <c r="AU555" s="245" t="s">
        <v>82</v>
      </c>
      <c r="AV555" s="14" t="s">
        <v>127</v>
      </c>
      <c r="AW555" s="14" t="s">
        <v>34</v>
      </c>
      <c r="AX555" s="14" t="s">
        <v>78</v>
      </c>
      <c r="AY555" s="245" t="s">
        <v>120</v>
      </c>
    </row>
    <row r="556" spans="1:65" s="2" customFormat="1" ht="14.4" customHeight="1">
      <c r="A556" s="40"/>
      <c r="B556" s="41"/>
      <c r="C556" s="206" t="s">
        <v>527</v>
      </c>
      <c r="D556" s="206" t="s">
        <v>122</v>
      </c>
      <c r="E556" s="207" t="s">
        <v>528</v>
      </c>
      <c r="F556" s="208" t="s">
        <v>529</v>
      </c>
      <c r="G556" s="209" t="s">
        <v>125</v>
      </c>
      <c r="H556" s="210">
        <v>2163.9</v>
      </c>
      <c r="I556" s="211"/>
      <c r="J556" s="212">
        <f>ROUND(I556*H556,2)</f>
        <v>0</v>
      </c>
      <c r="K556" s="208" t="s">
        <v>21</v>
      </c>
      <c r="L556" s="46"/>
      <c r="M556" s="213" t="s">
        <v>21</v>
      </c>
      <c r="N556" s="214" t="s">
        <v>44</v>
      </c>
      <c r="O556" s="86"/>
      <c r="P556" s="215">
        <f>O556*H556</f>
        <v>0</v>
      </c>
      <c r="Q556" s="215">
        <v>0.29799</v>
      </c>
      <c r="R556" s="215">
        <f>Q556*H556</f>
        <v>644.820561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127</v>
      </c>
      <c r="AT556" s="217" t="s">
        <v>122</v>
      </c>
      <c r="AU556" s="217" t="s">
        <v>82</v>
      </c>
      <c r="AY556" s="19" t="s">
        <v>120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78</v>
      </c>
      <c r="BK556" s="218">
        <f>ROUND(I556*H556,2)</f>
        <v>0</v>
      </c>
      <c r="BL556" s="19" t="s">
        <v>127</v>
      </c>
      <c r="BM556" s="217" t="s">
        <v>530</v>
      </c>
    </row>
    <row r="557" spans="1:47" s="2" customFormat="1" ht="12">
      <c r="A557" s="40"/>
      <c r="B557" s="41"/>
      <c r="C557" s="42"/>
      <c r="D557" s="219" t="s">
        <v>129</v>
      </c>
      <c r="E557" s="42"/>
      <c r="F557" s="220" t="s">
        <v>531</v>
      </c>
      <c r="G557" s="42"/>
      <c r="H557" s="42"/>
      <c r="I557" s="221"/>
      <c r="J557" s="42"/>
      <c r="K557" s="42"/>
      <c r="L557" s="46"/>
      <c r="M557" s="222"/>
      <c r="N557" s="223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129</v>
      </c>
      <c r="AU557" s="19" t="s">
        <v>82</v>
      </c>
    </row>
    <row r="558" spans="1:51" s="13" customFormat="1" ht="12">
      <c r="A558" s="13"/>
      <c r="B558" s="224"/>
      <c r="C558" s="225"/>
      <c r="D558" s="219" t="s">
        <v>131</v>
      </c>
      <c r="E558" s="226" t="s">
        <v>21</v>
      </c>
      <c r="F558" s="227" t="s">
        <v>532</v>
      </c>
      <c r="G558" s="225"/>
      <c r="H558" s="228">
        <v>2163.9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131</v>
      </c>
      <c r="AU558" s="234" t="s">
        <v>82</v>
      </c>
      <c r="AV558" s="13" t="s">
        <v>82</v>
      </c>
      <c r="AW558" s="13" t="s">
        <v>34</v>
      </c>
      <c r="AX558" s="13" t="s">
        <v>73</v>
      </c>
      <c r="AY558" s="234" t="s">
        <v>120</v>
      </c>
    </row>
    <row r="559" spans="1:51" s="14" customFormat="1" ht="12">
      <c r="A559" s="14"/>
      <c r="B559" s="235"/>
      <c r="C559" s="236"/>
      <c r="D559" s="219" t="s">
        <v>131</v>
      </c>
      <c r="E559" s="237" t="s">
        <v>21</v>
      </c>
      <c r="F559" s="238" t="s">
        <v>134</v>
      </c>
      <c r="G559" s="236"/>
      <c r="H559" s="239">
        <v>2163.9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131</v>
      </c>
      <c r="AU559" s="245" t="s">
        <v>82</v>
      </c>
      <c r="AV559" s="14" t="s">
        <v>127</v>
      </c>
      <c r="AW559" s="14" t="s">
        <v>34</v>
      </c>
      <c r="AX559" s="14" t="s">
        <v>78</v>
      </c>
      <c r="AY559" s="245" t="s">
        <v>120</v>
      </c>
    </row>
    <row r="560" spans="1:65" s="2" customFormat="1" ht="14.4" customHeight="1">
      <c r="A560" s="40"/>
      <c r="B560" s="41"/>
      <c r="C560" s="206" t="s">
        <v>533</v>
      </c>
      <c r="D560" s="206" t="s">
        <v>122</v>
      </c>
      <c r="E560" s="207" t="s">
        <v>534</v>
      </c>
      <c r="F560" s="208" t="s">
        <v>535</v>
      </c>
      <c r="G560" s="209" t="s">
        <v>125</v>
      </c>
      <c r="H560" s="210">
        <v>2584.5</v>
      </c>
      <c r="I560" s="211"/>
      <c r="J560" s="212">
        <f>ROUND(I560*H560,2)</f>
        <v>0</v>
      </c>
      <c r="K560" s="208" t="s">
        <v>21</v>
      </c>
      <c r="L560" s="46"/>
      <c r="M560" s="213" t="s">
        <v>21</v>
      </c>
      <c r="N560" s="214" t="s">
        <v>44</v>
      </c>
      <c r="O560" s="86"/>
      <c r="P560" s="215">
        <f>O560*H560</f>
        <v>0</v>
      </c>
      <c r="Q560" s="215">
        <v>0.324</v>
      </c>
      <c r="R560" s="215">
        <f>Q560*H560</f>
        <v>837.378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127</v>
      </c>
      <c r="AT560" s="217" t="s">
        <v>122</v>
      </c>
      <c r="AU560" s="217" t="s">
        <v>82</v>
      </c>
      <c r="AY560" s="19" t="s">
        <v>120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78</v>
      </c>
      <c r="BK560" s="218">
        <f>ROUND(I560*H560,2)</f>
        <v>0</v>
      </c>
      <c r="BL560" s="19" t="s">
        <v>127</v>
      </c>
      <c r="BM560" s="217" t="s">
        <v>536</v>
      </c>
    </row>
    <row r="561" spans="1:47" s="2" customFormat="1" ht="12">
      <c r="A561" s="40"/>
      <c r="B561" s="41"/>
      <c r="C561" s="42"/>
      <c r="D561" s="219" t="s">
        <v>129</v>
      </c>
      <c r="E561" s="42"/>
      <c r="F561" s="220" t="s">
        <v>537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129</v>
      </c>
      <c r="AU561" s="19" t="s">
        <v>82</v>
      </c>
    </row>
    <row r="562" spans="1:51" s="13" customFormat="1" ht="12">
      <c r="A562" s="13"/>
      <c r="B562" s="224"/>
      <c r="C562" s="225"/>
      <c r="D562" s="219" t="s">
        <v>131</v>
      </c>
      <c r="E562" s="226" t="s">
        <v>21</v>
      </c>
      <c r="F562" s="227" t="s">
        <v>538</v>
      </c>
      <c r="G562" s="225"/>
      <c r="H562" s="228">
        <v>2584.5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131</v>
      </c>
      <c r="AU562" s="234" t="s">
        <v>82</v>
      </c>
      <c r="AV562" s="13" t="s">
        <v>82</v>
      </c>
      <c r="AW562" s="13" t="s">
        <v>34</v>
      </c>
      <c r="AX562" s="13" t="s">
        <v>73</v>
      </c>
      <c r="AY562" s="234" t="s">
        <v>120</v>
      </c>
    </row>
    <row r="563" spans="1:51" s="14" customFormat="1" ht="12">
      <c r="A563" s="14"/>
      <c r="B563" s="235"/>
      <c r="C563" s="236"/>
      <c r="D563" s="219" t="s">
        <v>131</v>
      </c>
      <c r="E563" s="237" t="s">
        <v>21</v>
      </c>
      <c r="F563" s="238" t="s">
        <v>134</v>
      </c>
      <c r="G563" s="236"/>
      <c r="H563" s="239">
        <v>2584.5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131</v>
      </c>
      <c r="AU563" s="245" t="s">
        <v>82</v>
      </c>
      <c r="AV563" s="14" t="s">
        <v>127</v>
      </c>
      <c r="AW563" s="14" t="s">
        <v>34</v>
      </c>
      <c r="AX563" s="14" t="s">
        <v>78</v>
      </c>
      <c r="AY563" s="245" t="s">
        <v>120</v>
      </c>
    </row>
    <row r="564" spans="1:65" s="2" customFormat="1" ht="14.4" customHeight="1">
      <c r="A564" s="40"/>
      <c r="B564" s="41"/>
      <c r="C564" s="206" t="s">
        <v>539</v>
      </c>
      <c r="D564" s="206" t="s">
        <v>122</v>
      </c>
      <c r="E564" s="207" t="s">
        <v>540</v>
      </c>
      <c r="F564" s="208" t="s">
        <v>541</v>
      </c>
      <c r="G564" s="209" t="s">
        <v>125</v>
      </c>
      <c r="H564" s="210">
        <v>59753.25</v>
      </c>
      <c r="I564" s="211"/>
      <c r="J564" s="212">
        <f>ROUND(I564*H564,2)</f>
        <v>0</v>
      </c>
      <c r="K564" s="208" t="s">
        <v>126</v>
      </c>
      <c r="L564" s="46"/>
      <c r="M564" s="213" t="s">
        <v>21</v>
      </c>
      <c r="N564" s="214" t="s">
        <v>44</v>
      </c>
      <c r="O564" s="86"/>
      <c r="P564" s="215">
        <f>O564*H564</f>
        <v>0</v>
      </c>
      <c r="Q564" s="215">
        <v>0</v>
      </c>
      <c r="R564" s="215">
        <f>Q564*H564</f>
        <v>0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127</v>
      </c>
      <c r="AT564" s="217" t="s">
        <v>122</v>
      </c>
      <c r="AU564" s="217" t="s">
        <v>82</v>
      </c>
      <c r="AY564" s="19" t="s">
        <v>120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78</v>
      </c>
      <c r="BK564" s="218">
        <f>ROUND(I564*H564,2)</f>
        <v>0</v>
      </c>
      <c r="BL564" s="19" t="s">
        <v>127</v>
      </c>
      <c r="BM564" s="217" t="s">
        <v>542</v>
      </c>
    </row>
    <row r="565" spans="1:47" s="2" customFormat="1" ht="12">
      <c r="A565" s="40"/>
      <c r="B565" s="41"/>
      <c r="C565" s="42"/>
      <c r="D565" s="219" t="s">
        <v>129</v>
      </c>
      <c r="E565" s="42"/>
      <c r="F565" s="220" t="s">
        <v>543</v>
      </c>
      <c r="G565" s="42"/>
      <c r="H565" s="42"/>
      <c r="I565" s="221"/>
      <c r="J565" s="42"/>
      <c r="K565" s="42"/>
      <c r="L565" s="46"/>
      <c r="M565" s="222"/>
      <c r="N565" s="223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129</v>
      </c>
      <c r="AU565" s="19" t="s">
        <v>82</v>
      </c>
    </row>
    <row r="566" spans="1:51" s="13" customFormat="1" ht="12">
      <c r="A566" s="13"/>
      <c r="B566" s="224"/>
      <c r="C566" s="225"/>
      <c r="D566" s="219" t="s">
        <v>131</v>
      </c>
      <c r="E566" s="226" t="s">
        <v>21</v>
      </c>
      <c r="F566" s="227" t="s">
        <v>544</v>
      </c>
      <c r="G566" s="225"/>
      <c r="H566" s="228">
        <v>59753.25</v>
      </c>
      <c r="I566" s="229"/>
      <c r="J566" s="225"/>
      <c r="K566" s="225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131</v>
      </c>
      <c r="AU566" s="234" t="s">
        <v>82</v>
      </c>
      <c r="AV566" s="13" t="s">
        <v>82</v>
      </c>
      <c r="AW566" s="13" t="s">
        <v>34</v>
      </c>
      <c r="AX566" s="13" t="s">
        <v>73</v>
      </c>
      <c r="AY566" s="234" t="s">
        <v>120</v>
      </c>
    </row>
    <row r="567" spans="1:51" s="14" customFormat="1" ht="12">
      <c r="A567" s="14"/>
      <c r="B567" s="235"/>
      <c r="C567" s="236"/>
      <c r="D567" s="219" t="s">
        <v>131</v>
      </c>
      <c r="E567" s="237" t="s">
        <v>21</v>
      </c>
      <c r="F567" s="238" t="s">
        <v>134</v>
      </c>
      <c r="G567" s="236"/>
      <c r="H567" s="239">
        <v>59753.25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131</v>
      </c>
      <c r="AU567" s="245" t="s">
        <v>82</v>
      </c>
      <c r="AV567" s="14" t="s">
        <v>127</v>
      </c>
      <c r="AW567" s="14" t="s">
        <v>34</v>
      </c>
      <c r="AX567" s="14" t="s">
        <v>78</v>
      </c>
      <c r="AY567" s="245" t="s">
        <v>120</v>
      </c>
    </row>
    <row r="568" spans="1:65" s="2" customFormat="1" ht="14.4" customHeight="1">
      <c r="A568" s="40"/>
      <c r="B568" s="41"/>
      <c r="C568" s="206" t="s">
        <v>545</v>
      </c>
      <c r="D568" s="206" t="s">
        <v>122</v>
      </c>
      <c r="E568" s="207" t="s">
        <v>546</v>
      </c>
      <c r="F568" s="208" t="s">
        <v>547</v>
      </c>
      <c r="G568" s="209" t="s">
        <v>125</v>
      </c>
      <c r="H568" s="210">
        <v>30121.46</v>
      </c>
      <c r="I568" s="211"/>
      <c r="J568" s="212">
        <f>ROUND(I568*H568,2)</f>
        <v>0</v>
      </c>
      <c r="K568" s="208" t="s">
        <v>126</v>
      </c>
      <c r="L568" s="46"/>
      <c r="M568" s="213" t="s">
        <v>21</v>
      </c>
      <c r="N568" s="214" t="s">
        <v>44</v>
      </c>
      <c r="O568" s="86"/>
      <c r="P568" s="215">
        <f>O568*H568</f>
        <v>0</v>
      </c>
      <c r="Q568" s="215">
        <v>0</v>
      </c>
      <c r="R568" s="215">
        <f>Q568*H568</f>
        <v>0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127</v>
      </c>
      <c r="AT568" s="217" t="s">
        <v>122</v>
      </c>
      <c r="AU568" s="217" t="s">
        <v>82</v>
      </c>
      <c r="AY568" s="19" t="s">
        <v>120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78</v>
      </c>
      <c r="BK568" s="218">
        <f>ROUND(I568*H568,2)</f>
        <v>0</v>
      </c>
      <c r="BL568" s="19" t="s">
        <v>127</v>
      </c>
      <c r="BM568" s="217" t="s">
        <v>548</v>
      </c>
    </row>
    <row r="569" spans="1:47" s="2" customFormat="1" ht="12">
      <c r="A569" s="40"/>
      <c r="B569" s="41"/>
      <c r="C569" s="42"/>
      <c r="D569" s="219" t="s">
        <v>129</v>
      </c>
      <c r="E569" s="42"/>
      <c r="F569" s="220" t="s">
        <v>549</v>
      </c>
      <c r="G569" s="42"/>
      <c r="H569" s="42"/>
      <c r="I569" s="221"/>
      <c r="J569" s="42"/>
      <c r="K569" s="42"/>
      <c r="L569" s="46"/>
      <c r="M569" s="222"/>
      <c r="N569" s="223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129</v>
      </c>
      <c r="AU569" s="19" t="s">
        <v>82</v>
      </c>
    </row>
    <row r="570" spans="1:51" s="13" customFormat="1" ht="12">
      <c r="A570" s="13"/>
      <c r="B570" s="224"/>
      <c r="C570" s="225"/>
      <c r="D570" s="219" t="s">
        <v>131</v>
      </c>
      <c r="E570" s="226" t="s">
        <v>21</v>
      </c>
      <c r="F570" s="227" t="s">
        <v>550</v>
      </c>
      <c r="G570" s="225"/>
      <c r="H570" s="228">
        <v>30121.46</v>
      </c>
      <c r="I570" s="229"/>
      <c r="J570" s="225"/>
      <c r="K570" s="225"/>
      <c r="L570" s="230"/>
      <c r="M570" s="231"/>
      <c r="N570" s="232"/>
      <c r="O570" s="232"/>
      <c r="P570" s="232"/>
      <c r="Q570" s="232"/>
      <c r="R570" s="232"/>
      <c r="S570" s="232"/>
      <c r="T570" s="23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4" t="s">
        <v>131</v>
      </c>
      <c r="AU570" s="234" t="s">
        <v>82</v>
      </c>
      <c r="AV570" s="13" t="s">
        <v>82</v>
      </c>
      <c r="AW570" s="13" t="s">
        <v>34</v>
      </c>
      <c r="AX570" s="13" t="s">
        <v>73</v>
      </c>
      <c r="AY570" s="234" t="s">
        <v>120</v>
      </c>
    </row>
    <row r="571" spans="1:51" s="14" customFormat="1" ht="12">
      <c r="A571" s="14"/>
      <c r="B571" s="235"/>
      <c r="C571" s="236"/>
      <c r="D571" s="219" t="s">
        <v>131</v>
      </c>
      <c r="E571" s="237" t="s">
        <v>21</v>
      </c>
      <c r="F571" s="238" t="s">
        <v>134</v>
      </c>
      <c r="G571" s="236"/>
      <c r="H571" s="239">
        <v>30121.46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5" t="s">
        <v>131</v>
      </c>
      <c r="AU571" s="245" t="s">
        <v>82</v>
      </c>
      <c r="AV571" s="14" t="s">
        <v>127</v>
      </c>
      <c r="AW571" s="14" t="s">
        <v>34</v>
      </c>
      <c r="AX571" s="14" t="s">
        <v>78</v>
      </c>
      <c r="AY571" s="245" t="s">
        <v>120</v>
      </c>
    </row>
    <row r="572" spans="1:65" s="2" customFormat="1" ht="19.8" customHeight="1">
      <c r="A572" s="40"/>
      <c r="B572" s="41"/>
      <c r="C572" s="206" t="s">
        <v>551</v>
      </c>
      <c r="D572" s="206" t="s">
        <v>122</v>
      </c>
      <c r="E572" s="207" t="s">
        <v>552</v>
      </c>
      <c r="F572" s="208" t="s">
        <v>553</v>
      </c>
      <c r="G572" s="209" t="s">
        <v>125</v>
      </c>
      <c r="H572" s="210">
        <v>30340.25</v>
      </c>
      <c r="I572" s="211"/>
      <c r="J572" s="212">
        <f>ROUND(I572*H572,2)</f>
        <v>0</v>
      </c>
      <c r="K572" s="208" t="s">
        <v>126</v>
      </c>
      <c r="L572" s="46"/>
      <c r="M572" s="213" t="s">
        <v>21</v>
      </c>
      <c r="N572" s="214" t="s">
        <v>44</v>
      </c>
      <c r="O572" s="86"/>
      <c r="P572" s="215">
        <f>O572*H572</f>
        <v>0</v>
      </c>
      <c r="Q572" s="215">
        <v>0</v>
      </c>
      <c r="R572" s="215">
        <f>Q572*H572</f>
        <v>0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127</v>
      </c>
      <c r="AT572" s="217" t="s">
        <v>122</v>
      </c>
      <c r="AU572" s="217" t="s">
        <v>82</v>
      </c>
      <c r="AY572" s="19" t="s">
        <v>120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78</v>
      </c>
      <c r="BK572" s="218">
        <f>ROUND(I572*H572,2)</f>
        <v>0</v>
      </c>
      <c r="BL572" s="19" t="s">
        <v>127</v>
      </c>
      <c r="BM572" s="217" t="s">
        <v>554</v>
      </c>
    </row>
    <row r="573" spans="1:47" s="2" customFormat="1" ht="12">
      <c r="A573" s="40"/>
      <c r="B573" s="41"/>
      <c r="C573" s="42"/>
      <c r="D573" s="219" t="s">
        <v>129</v>
      </c>
      <c r="E573" s="42"/>
      <c r="F573" s="220" t="s">
        <v>555</v>
      </c>
      <c r="G573" s="42"/>
      <c r="H573" s="42"/>
      <c r="I573" s="221"/>
      <c r="J573" s="42"/>
      <c r="K573" s="42"/>
      <c r="L573" s="46"/>
      <c r="M573" s="222"/>
      <c r="N573" s="223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129</v>
      </c>
      <c r="AU573" s="19" t="s">
        <v>82</v>
      </c>
    </row>
    <row r="574" spans="1:51" s="13" customFormat="1" ht="12">
      <c r="A574" s="13"/>
      <c r="B574" s="224"/>
      <c r="C574" s="225"/>
      <c r="D574" s="219" t="s">
        <v>131</v>
      </c>
      <c r="E574" s="226" t="s">
        <v>21</v>
      </c>
      <c r="F574" s="227" t="s">
        <v>556</v>
      </c>
      <c r="G574" s="225"/>
      <c r="H574" s="228">
        <v>30340.25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131</v>
      </c>
      <c r="AU574" s="234" t="s">
        <v>82</v>
      </c>
      <c r="AV574" s="13" t="s">
        <v>82</v>
      </c>
      <c r="AW574" s="13" t="s">
        <v>34</v>
      </c>
      <c r="AX574" s="13" t="s">
        <v>73</v>
      </c>
      <c r="AY574" s="234" t="s">
        <v>120</v>
      </c>
    </row>
    <row r="575" spans="1:51" s="14" customFormat="1" ht="12">
      <c r="A575" s="14"/>
      <c r="B575" s="235"/>
      <c r="C575" s="236"/>
      <c r="D575" s="219" t="s">
        <v>131</v>
      </c>
      <c r="E575" s="237" t="s">
        <v>21</v>
      </c>
      <c r="F575" s="238" t="s">
        <v>134</v>
      </c>
      <c r="G575" s="236"/>
      <c r="H575" s="239">
        <v>30340.25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131</v>
      </c>
      <c r="AU575" s="245" t="s">
        <v>82</v>
      </c>
      <c r="AV575" s="14" t="s">
        <v>127</v>
      </c>
      <c r="AW575" s="14" t="s">
        <v>34</v>
      </c>
      <c r="AX575" s="14" t="s">
        <v>78</v>
      </c>
      <c r="AY575" s="245" t="s">
        <v>120</v>
      </c>
    </row>
    <row r="576" spans="1:65" s="2" customFormat="1" ht="14.4" customHeight="1">
      <c r="A576" s="40"/>
      <c r="B576" s="41"/>
      <c r="C576" s="206" t="s">
        <v>557</v>
      </c>
      <c r="D576" s="206" t="s">
        <v>122</v>
      </c>
      <c r="E576" s="207" t="s">
        <v>558</v>
      </c>
      <c r="F576" s="208" t="s">
        <v>559</v>
      </c>
      <c r="G576" s="209" t="s">
        <v>125</v>
      </c>
      <c r="H576" s="210">
        <v>30474</v>
      </c>
      <c r="I576" s="211"/>
      <c r="J576" s="212">
        <f>ROUND(I576*H576,2)</f>
        <v>0</v>
      </c>
      <c r="K576" s="208" t="s">
        <v>126</v>
      </c>
      <c r="L576" s="46"/>
      <c r="M576" s="213" t="s">
        <v>21</v>
      </c>
      <c r="N576" s="214" t="s">
        <v>44</v>
      </c>
      <c r="O576" s="86"/>
      <c r="P576" s="215">
        <f>O576*H576</f>
        <v>0</v>
      </c>
      <c r="Q576" s="215">
        <v>0</v>
      </c>
      <c r="R576" s="215">
        <f>Q576*H576</f>
        <v>0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127</v>
      </c>
      <c r="AT576" s="217" t="s">
        <v>122</v>
      </c>
      <c r="AU576" s="217" t="s">
        <v>82</v>
      </c>
      <c r="AY576" s="19" t="s">
        <v>120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78</v>
      </c>
      <c r="BK576" s="218">
        <f>ROUND(I576*H576,2)</f>
        <v>0</v>
      </c>
      <c r="BL576" s="19" t="s">
        <v>127</v>
      </c>
      <c r="BM576" s="217" t="s">
        <v>560</v>
      </c>
    </row>
    <row r="577" spans="1:47" s="2" customFormat="1" ht="12">
      <c r="A577" s="40"/>
      <c r="B577" s="41"/>
      <c r="C577" s="42"/>
      <c r="D577" s="219" t="s">
        <v>129</v>
      </c>
      <c r="E577" s="42"/>
      <c r="F577" s="220" t="s">
        <v>561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129</v>
      </c>
      <c r="AU577" s="19" t="s">
        <v>82</v>
      </c>
    </row>
    <row r="578" spans="1:51" s="13" customFormat="1" ht="12">
      <c r="A578" s="13"/>
      <c r="B578" s="224"/>
      <c r="C578" s="225"/>
      <c r="D578" s="219" t="s">
        <v>131</v>
      </c>
      <c r="E578" s="226" t="s">
        <v>21</v>
      </c>
      <c r="F578" s="227" t="s">
        <v>562</v>
      </c>
      <c r="G578" s="225"/>
      <c r="H578" s="228">
        <v>30473.973</v>
      </c>
      <c r="I578" s="229"/>
      <c r="J578" s="225"/>
      <c r="K578" s="225"/>
      <c r="L578" s="230"/>
      <c r="M578" s="231"/>
      <c r="N578" s="232"/>
      <c r="O578" s="232"/>
      <c r="P578" s="232"/>
      <c r="Q578" s="232"/>
      <c r="R578" s="232"/>
      <c r="S578" s="232"/>
      <c r="T578" s="23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4" t="s">
        <v>131</v>
      </c>
      <c r="AU578" s="234" t="s">
        <v>82</v>
      </c>
      <c r="AV578" s="13" t="s">
        <v>82</v>
      </c>
      <c r="AW578" s="13" t="s">
        <v>34</v>
      </c>
      <c r="AX578" s="13" t="s">
        <v>73</v>
      </c>
      <c r="AY578" s="234" t="s">
        <v>120</v>
      </c>
    </row>
    <row r="579" spans="1:51" s="14" customFormat="1" ht="12">
      <c r="A579" s="14"/>
      <c r="B579" s="235"/>
      <c r="C579" s="236"/>
      <c r="D579" s="219" t="s">
        <v>131</v>
      </c>
      <c r="E579" s="237" t="s">
        <v>21</v>
      </c>
      <c r="F579" s="238" t="s">
        <v>134</v>
      </c>
      <c r="G579" s="236"/>
      <c r="H579" s="239">
        <v>30473.973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5" t="s">
        <v>131</v>
      </c>
      <c r="AU579" s="245" t="s">
        <v>82</v>
      </c>
      <c r="AV579" s="14" t="s">
        <v>127</v>
      </c>
      <c r="AW579" s="14" t="s">
        <v>34</v>
      </c>
      <c r="AX579" s="14" t="s">
        <v>73</v>
      </c>
      <c r="AY579" s="245" t="s">
        <v>120</v>
      </c>
    </row>
    <row r="580" spans="1:51" s="13" customFormat="1" ht="12">
      <c r="A580" s="13"/>
      <c r="B580" s="224"/>
      <c r="C580" s="225"/>
      <c r="D580" s="219" t="s">
        <v>131</v>
      </c>
      <c r="E580" s="226" t="s">
        <v>21</v>
      </c>
      <c r="F580" s="227" t="s">
        <v>563</v>
      </c>
      <c r="G580" s="225"/>
      <c r="H580" s="228">
        <v>30474</v>
      </c>
      <c r="I580" s="229"/>
      <c r="J580" s="225"/>
      <c r="K580" s="225"/>
      <c r="L580" s="230"/>
      <c r="M580" s="231"/>
      <c r="N580" s="232"/>
      <c r="O580" s="232"/>
      <c r="P580" s="232"/>
      <c r="Q580" s="232"/>
      <c r="R580" s="232"/>
      <c r="S580" s="232"/>
      <c r="T580" s="23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4" t="s">
        <v>131</v>
      </c>
      <c r="AU580" s="234" t="s">
        <v>82</v>
      </c>
      <c r="AV580" s="13" t="s">
        <v>82</v>
      </c>
      <c r="AW580" s="13" t="s">
        <v>34</v>
      </c>
      <c r="AX580" s="13" t="s">
        <v>78</v>
      </c>
      <c r="AY580" s="234" t="s">
        <v>120</v>
      </c>
    </row>
    <row r="581" spans="1:65" s="2" customFormat="1" ht="14.4" customHeight="1">
      <c r="A581" s="40"/>
      <c r="B581" s="41"/>
      <c r="C581" s="206" t="s">
        <v>564</v>
      </c>
      <c r="D581" s="206" t="s">
        <v>122</v>
      </c>
      <c r="E581" s="207" t="s">
        <v>565</v>
      </c>
      <c r="F581" s="208" t="s">
        <v>566</v>
      </c>
      <c r="G581" s="209" t="s">
        <v>125</v>
      </c>
      <c r="H581" s="210">
        <v>11</v>
      </c>
      <c r="I581" s="211"/>
      <c r="J581" s="212">
        <f>ROUND(I581*H581,2)</f>
        <v>0</v>
      </c>
      <c r="K581" s="208" t="s">
        <v>21</v>
      </c>
      <c r="L581" s="46"/>
      <c r="M581" s="213" t="s">
        <v>21</v>
      </c>
      <c r="N581" s="214" t="s">
        <v>44</v>
      </c>
      <c r="O581" s="86"/>
      <c r="P581" s="215">
        <f>O581*H581</f>
        <v>0</v>
      </c>
      <c r="Q581" s="215">
        <v>0.8566</v>
      </c>
      <c r="R581" s="215">
        <f>Q581*H581</f>
        <v>9.422600000000001</v>
      </c>
      <c r="S581" s="215">
        <v>0</v>
      </c>
      <c r="T581" s="216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17" t="s">
        <v>127</v>
      </c>
      <c r="AT581" s="217" t="s">
        <v>122</v>
      </c>
      <c r="AU581" s="217" t="s">
        <v>82</v>
      </c>
      <c r="AY581" s="19" t="s">
        <v>120</v>
      </c>
      <c r="BE581" s="218">
        <f>IF(N581="základní",J581,0)</f>
        <v>0</v>
      </c>
      <c r="BF581" s="218">
        <f>IF(N581="snížená",J581,0)</f>
        <v>0</v>
      </c>
      <c r="BG581" s="218">
        <f>IF(N581="zákl. přenesená",J581,0)</f>
        <v>0</v>
      </c>
      <c r="BH581" s="218">
        <f>IF(N581="sníž. přenesená",J581,0)</f>
        <v>0</v>
      </c>
      <c r="BI581" s="218">
        <f>IF(N581="nulová",J581,0)</f>
        <v>0</v>
      </c>
      <c r="BJ581" s="19" t="s">
        <v>78</v>
      </c>
      <c r="BK581" s="218">
        <f>ROUND(I581*H581,2)</f>
        <v>0</v>
      </c>
      <c r="BL581" s="19" t="s">
        <v>127</v>
      </c>
      <c r="BM581" s="217" t="s">
        <v>567</v>
      </c>
    </row>
    <row r="582" spans="1:47" s="2" customFormat="1" ht="12">
      <c r="A582" s="40"/>
      <c r="B582" s="41"/>
      <c r="C582" s="42"/>
      <c r="D582" s="219" t="s">
        <v>129</v>
      </c>
      <c r="E582" s="42"/>
      <c r="F582" s="220" t="s">
        <v>566</v>
      </c>
      <c r="G582" s="42"/>
      <c r="H582" s="42"/>
      <c r="I582" s="221"/>
      <c r="J582" s="42"/>
      <c r="K582" s="42"/>
      <c r="L582" s="46"/>
      <c r="M582" s="222"/>
      <c r="N582" s="223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129</v>
      </c>
      <c r="AU582" s="19" t="s">
        <v>82</v>
      </c>
    </row>
    <row r="583" spans="1:51" s="13" customFormat="1" ht="12">
      <c r="A583" s="13"/>
      <c r="B583" s="224"/>
      <c r="C583" s="225"/>
      <c r="D583" s="219" t="s">
        <v>131</v>
      </c>
      <c r="E583" s="226" t="s">
        <v>21</v>
      </c>
      <c r="F583" s="227" t="s">
        <v>568</v>
      </c>
      <c r="G583" s="225"/>
      <c r="H583" s="228">
        <v>11</v>
      </c>
      <c r="I583" s="229"/>
      <c r="J583" s="225"/>
      <c r="K583" s="225"/>
      <c r="L583" s="230"/>
      <c r="M583" s="231"/>
      <c r="N583" s="232"/>
      <c r="O583" s="232"/>
      <c r="P583" s="232"/>
      <c r="Q583" s="232"/>
      <c r="R583" s="232"/>
      <c r="S583" s="232"/>
      <c r="T583" s="23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34" t="s">
        <v>131</v>
      </c>
      <c r="AU583" s="234" t="s">
        <v>82</v>
      </c>
      <c r="AV583" s="13" t="s">
        <v>82</v>
      </c>
      <c r="AW583" s="13" t="s">
        <v>34</v>
      </c>
      <c r="AX583" s="13" t="s">
        <v>78</v>
      </c>
      <c r="AY583" s="234" t="s">
        <v>120</v>
      </c>
    </row>
    <row r="584" spans="1:65" s="2" customFormat="1" ht="14.4" customHeight="1">
      <c r="A584" s="40"/>
      <c r="B584" s="41"/>
      <c r="C584" s="206" t="s">
        <v>569</v>
      </c>
      <c r="D584" s="206" t="s">
        <v>122</v>
      </c>
      <c r="E584" s="207" t="s">
        <v>570</v>
      </c>
      <c r="F584" s="208" t="s">
        <v>571</v>
      </c>
      <c r="G584" s="209" t="s">
        <v>125</v>
      </c>
      <c r="H584" s="210">
        <v>110</v>
      </c>
      <c r="I584" s="211"/>
      <c r="J584" s="212">
        <f>ROUND(I584*H584,2)</f>
        <v>0</v>
      </c>
      <c r="K584" s="208" t="s">
        <v>126</v>
      </c>
      <c r="L584" s="46"/>
      <c r="M584" s="213" t="s">
        <v>21</v>
      </c>
      <c r="N584" s="214" t="s">
        <v>44</v>
      </c>
      <c r="O584" s="86"/>
      <c r="P584" s="215">
        <f>O584*H584</f>
        <v>0</v>
      </c>
      <c r="Q584" s="215">
        <v>0.02256</v>
      </c>
      <c r="R584" s="215">
        <f>Q584*H584</f>
        <v>2.4816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127</v>
      </c>
      <c r="AT584" s="217" t="s">
        <v>122</v>
      </c>
      <c r="AU584" s="217" t="s">
        <v>82</v>
      </c>
      <c r="AY584" s="19" t="s">
        <v>120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78</v>
      </c>
      <c r="BK584" s="218">
        <f>ROUND(I584*H584,2)</f>
        <v>0</v>
      </c>
      <c r="BL584" s="19" t="s">
        <v>127</v>
      </c>
      <c r="BM584" s="217" t="s">
        <v>572</v>
      </c>
    </row>
    <row r="585" spans="1:47" s="2" customFormat="1" ht="12">
      <c r="A585" s="40"/>
      <c r="B585" s="41"/>
      <c r="C585" s="42"/>
      <c r="D585" s="219" t="s">
        <v>129</v>
      </c>
      <c r="E585" s="42"/>
      <c r="F585" s="220" t="s">
        <v>573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129</v>
      </c>
      <c r="AU585" s="19" t="s">
        <v>82</v>
      </c>
    </row>
    <row r="586" spans="1:51" s="13" customFormat="1" ht="12">
      <c r="A586" s="13"/>
      <c r="B586" s="224"/>
      <c r="C586" s="225"/>
      <c r="D586" s="219" t="s">
        <v>131</v>
      </c>
      <c r="E586" s="226" t="s">
        <v>21</v>
      </c>
      <c r="F586" s="227" t="s">
        <v>574</v>
      </c>
      <c r="G586" s="225"/>
      <c r="H586" s="228">
        <v>110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131</v>
      </c>
      <c r="AU586" s="234" t="s">
        <v>82</v>
      </c>
      <c r="AV586" s="13" t="s">
        <v>82</v>
      </c>
      <c r="AW586" s="13" t="s">
        <v>34</v>
      </c>
      <c r="AX586" s="13" t="s">
        <v>73</v>
      </c>
      <c r="AY586" s="234" t="s">
        <v>120</v>
      </c>
    </row>
    <row r="587" spans="1:51" s="14" customFormat="1" ht="12">
      <c r="A587" s="14"/>
      <c r="B587" s="235"/>
      <c r="C587" s="236"/>
      <c r="D587" s="219" t="s">
        <v>131</v>
      </c>
      <c r="E587" s="237" t="s">
        <v>21</v>
      </c>
      <c r="F587" s="238" t="s">
        <v>134</v>
      </c>
      <c r="G587" s="236"/>
      <c r="H587" s="239">
        <v>110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131</v>
      </c>
      <c r="AU587" s="245" t="s">
        <v>82</v>
      </c>
      <c r="AV587" s="14" t="s">
        <v>127</v>
      </c>
      <c r="AW587" s="14" t="s">
        <v>34</v>
      </c>
      <c r="AX587" s="14" t="s">
        <v>78</v>
      </c>
      <c r="AY587" s="245" t="s">
        <v>120</v>
      </c>
    </row>
    <row r="588" spans="1:63" s="12" customFormat="1" ht="22.8" customHeight="1">
      <c r="A588" s="12"/>
      <c r="B588" s="190"/>
      <c r="C588" s="191"/>
      <c r="D588" s="192" t="s">
        <v>72</v>
      </c>
      <c r="E588" s="204" t="s">
        <v>181</v>
      </c>
      <c r="F588" s="204" t="s">
        <v>575</v>
      </c>
      <c r="G588" s="191"/>
      <c r="H588" s="191"/>
      <c r="I588" s="194"/>
      <c r="J588" s="205">
        <f>BK588</f>
        <v>0</v>
      </c>
      <c r="K588" s="191"/>
      <c r="L588" s="196"/>
      <c r="M588" s="197"/>
      <c r="N588" s="198"/>
      <c r="O588" s="198"/>
      <c r="P588" s="199">
        <f>SUM(P589:P596)</f>
        <v>0</v>
      </c>
      <c r="Q588" s="198"/>
      <c r="R588" s="199">
        <f>SUM(R589:R596)</f>
        <v>0.00014000000000000001</v>
      </c>
      <c r="S588" s="198"/>
      <c r="T588" s="200">
        <f>SUM(T589:T596)</f>
        <v>0</v>
      </c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R588" s="201" t="s">
        <v>78</v>
      </c>
      <c r="AT588" s="202" t="s">
        <v>72</v>
      </c>
      <c r="AU588" s="202" t="s">
        <v>78</v>
      </c>
      <c r="AY588" s="201" t="s">
        <v>120</v>
      </c>
      <c r="BK588" s="203">
        <f>SUM(BK589:BK596)</f>
        <v>0</v>
      </c>
    </row>
    <row r="589" spans="1:65" s="2" customFormat="1" ht="14.4" customHeight="1">
      <c r="A589" s="40"/>
      <c r="B589" s="41"/>
      <c r="C589" s="206" t="s">
        <v>576</v>
      </c>
      <c r="D589" s="206" t="s">
        <v>122</v>
      </c>
      <c r="E589" s="207" t="s">
        <v>577</v>
      </c>
      <c r="F589" s="208" t="s">
        <v>578</v>
      </c>
      <c r="G589" s="209" t="s">
        <v>171</v>
      </c>
      <c r="H589" s="210">
        <v>14</v>
      </c>
      <c r="I589" s="211"/>
      <c r="J589" s="212">
        <f>ROUND(I589*H589,2)</f>
        <v>0</v>
      </c>
      <c r="K589" s="208" t="s">
        <v>21</v>
      </c>
      <c r="L589" s="46"/>
      <c r="M589" s="213" t="s">
        <v>21</v>
      </c>
      <c r="N589" s="214" t="s">
        <v>44</v>
      </c>
      <c r="O589" s="86"/>
      <c r="P589" s="215">
        <f>O589*H589</f>
        <v>0</v>
      </c>
      <c r="Q589" s="215">
        <v>1E-05</v>
      </c>
      <c r="R589" s="215">
        <f>Q589*H589</f>
        <v>0.00014000000000000001</v>
      </c>
      <c r="S589" s="215">
        <v>0</v>
      </c>
      <c r="T589" s="21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17" t="s">
        <v>127</v>
      </c>
      <c r="AT589" s="217" t="s">
        <v>122</v>
      </c>
      <c r="AU589" s="217" t="s">
        <v>82</v>
      </c>
      <c r="AY589" s="19" t="s">
        <v>120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9" t="s">
        <v>78</v>
      </c>
      <c r="BK589" s="218">
        <f>ROUND(I589*H589,2)</f>
        <v>0</v>
      </c>
      <c r="BL589" s="19" t="s">
        <v>127</v>
      </c>
      <c r="BM589" s="217" t="s">
        <v>579</v>
      </c>
    </row>
    <row r="590" spans="1:47" s="2" customFormat="1" ht="12">
      <c r="A590" s="40"/>
      <c r="B590" s="41"/>
      <c r="C590" s="42"/>
      <c r="D590" s="219" t="s">
        <v>129</v>
      </c>
      <c r="E590" s="42"/>
      <c r="F590" s="220" t="s">
        <v>580</v>
      </c>
      <c r="G590" s="42"/>
      <c r="H590" s="42"/>
      <c r="I590" s="221"/>
      <c r="J590" s="42"/>
      <c r="K590" s="42"/>
      <c r="L590" s="46"/>
      <c r="M590" s="222"/>
      <c r="N590" s="223"/>
      <c r="O590" s="86"/>
      <c r="P590" s="86"/>
      <c r="Q590" s="86"/>
      <c r="R590" s="86"/>
      <c r="S590" s="86"/>
      <c r="T590" s="87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T590" s="19" t="s">
        <v>129</v>
      </c>
      <c r="AU590" s="19" t="s">
        <v>82</v>
      </c>
    </row>
    <row r="591" spans="1:51" s="13" customFormat="1" ht="12">
      <c r="A591" s="13"/>
      <c r="B591" s="224"/>
      <c r="C591" s="225"/>
      <c r="D591" s="219" t="s">
        <v>131</v>
      </c>
      <c r="E591" s="226" t="s">
        <v>21</v>
      </c>
      <c r="F591" s="227" t="s">
        <v>268</v>
      </c>
      <c r="G591" s="225"/>
      <c r="H591" s="228">
        <v>14</v>
      </c>
      <c r="I591" s="229"/>
      <c r="J591" s="225"/>
      <c r="K591" s="225"/>
      <c r="L591" s="230"/>
      <c r="M591" s="231"/>
      <c r="N591" s="232"/>
      <c r="O591" s="232"/>
      <c r="P591" s="232"/>
      <c r="Q591" s="232"/>
      <c r="R591" s="232"/>
      <c r="S591" s="232"/>
      <c r="T591" s="23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4" t="s">
        <v>131</v>
      </c>
      <c r="AU591" s="234" t="s">
        <v>82</v>
      </c>
      <c r="AV591" s="13" t="s">
        <v>82</v>
      </c>
      <c r="AW591" s="13" t="s">
        <v>34</v>
      </c>
      <c r="AX591" s="13" t="s">
        <v>73</v>
      </c>
      <c r="AY591" s="234" t="s">
        <v>120</v>
      </c>
    </row>
    <row r="592" spans="1:51" s="14" customFormat="1" ht="12">
      <c r="A592" s="14"/>
      <c r="B592" s="235"/>
      <c r="C592" s="236"/>
      <c r="D592" s="219" t="s">
        <v>131</v>
      </c>
      <c r="E592" s="237" t="s">
        <v>21</v>
      </c>
      <c r="F592" s="238" t="s">
        <v>134</v>
      </c>
      <c r="G592" s="236"/>
      <c r="H592" s="239">
        <v>14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131</v>
      </c>
      <c r="AU592" s="245" t="s">
        <v>82</v>
      </c>
      <c r="AV592" s="14" t="s">
        <v>127</v>
      </c>
      <c r="AW592" s="14" t="s">
        <v>34</v>
      </c>
      <c r="AX592" s="14" t="s">
        <v>78</v>
      </c>
      <c r="AY592" s="245" t="s">
        <v>120</v>
      </c>
    </row>
    <row r="593" spans="1:65" s="2" customFormat="1" ht="19.8" customHeight="1">
      <c r="A593" s="40"/>
      <c r="B593" s="41"/>
      <c r="C593" s="206" t="s">
        <v>581</v>
      </c>
      <c r="D593" s="206" t="s">
        <v>122</v>
      </c>
      <c r="E593" s="207" t="s">
        <v>582</v>
      </c>
      <c r="F593" s="208" t="s">
        <v>583</v>
      </c>
      <c r="G593" s="209" t="s">
        <v>433</v>
      </c>
      <c r="H593" s="210">
        <v>4</v>
      </c>
      <c r="I593" s="211"/>
      <c r="J593" s="212">
        <f>ROUND(I593*H593,2)</f>
        <v>0</v>
      </c>
      <c r="K593" s="208" t="s">
        <v>21</v>
      </c>
      <c r="L593" s="46"/>
      <c r="M593" s="213" t="s">
        <v>21</v>
      </c>
      <c r="N593" s="214" t="s">
        <v>44</v>
      </c>
      <c r="O593" s="86"/>
      <c r="P593" s="215">
        <f>O593*H593</f>
        <v>0</v>
      </c>
      <c r="Q593" s="215">
        <v>0</v>
      </c>
      <c r="R593" s="215">
        <f>Q593*H593</f>
        <v>0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127</v>
      </c>
      <c r="AT593" s="217" t="s">
        <v>122</v>
      </c>
      <c r="AU593" s="217" t="s">
        <v>82</v>
      </c>
      <c r="AY593" s="19" t="s">
        <v>120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78</v>
      </c>
      <c r="BK593" s="218">
        <f>ROUND(I593*H593,2)</f>
        <v>0</v>
      </c>
      <c r="BL593" s="19" t="s">
        <v>127</v>
      </c>
      <c r="BM593" s="217" t="s">
        <v>584</v>
      </c>
    </row>
    <row r="594" spans="1:47" s="2" customFormat="1" ht="12">
      <c r="A594" s="40"/>
      <c r="B594" s="41"/>
      <c r="C594" s="42"/>
      <c r="D594" s="219" t="s">
        <v>129</v>
      </c>
      <c r="E594" s="42"/>
      <c r="F594" s="220" t="s">
        <v>585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129</v>
      </c>
      <c r="AU594" s="19" t="s">
        <v>82</v>
      </c>
    </row>
    <row r="595" spans="1:51" s="13" customFormat="1" ht="12">
      <c r="A595" s="13"/>
      <c r="B595" s="224"/>
      <c r="C595" s="225"/>
      <c r="D595" s="219" t="s">
        <v>131</v>
      </c>
      <c r="E595" s="226" t="s">
        <v>21</v>
      </c>
      <c r="F595" s="227" t="s">
        <v>586</v>
      </c>
      <c r="G595" s="225"/>
      <c r="H595" s="228">
        <v>4</v>
      </c>
      <c r="I595" s="229"/>
      <c r="J595" s="225"/>
      <c r="K595" s="225"/>
      <c r="L595" s="230"/>
      <c r="M595" s="231"/>
      <c r="N595" s="232"/>
      <c r="O595" s="232"/>
      <c r="P595" s="232"/>
      <c r="Q595" s="232"/>
      <c r="R595" s="232"/>
      <c r="S595" s="232"/>
      <c r="T595" s="23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4" t="s">
        <v>131</v>
      </c>
      <c r="AU595" s="234" t="s">
        <v>82</v>
      </c>
      <c r="AV595" s="13" t="s">
        <v>82</v>
      </c>
      <c r="AW595" s="13" t="s">
        <v>34</v>
      </c>
      <c r="AX595" s="13" t="s">
        <v>73</v>
      </c>
      <c r="AY595" s="234" t="s">
        <v>120</v>
      </c>
    </row>
    <row r="596" spans="1:51" s="14" customFormat="1" ht="12">
      <c r="A596" s="14"/>
      <c r="B596" s="235"/>
      <c r="C596" s="236"/>
      <c r="D596" s="219" t="s">
        <v>131</v>
      </c>
      <c r="E596" s="237" t="s">
        <v>21</v>
      </c>
      <c r="F596" s="238" t="s">
        <v>134</v>
      </c>
      <c r="G596" s="236"/>
      <c r="H596" s="239">
        <v>4</v>
      </c>
      <c r="I596" s="240"/>
      <c r="J596" s="236"/>
      <c r="K596" s="236"/>
      <c r="L596" s="241"/>
      <c r="M596" s="242"/>
      <c r="N596" s="243"/>
      <c r="O596" s="243"/>
      <c r="P596" s="243"/>
      <c r="Q596" s="243"/>
      <c r="R596" s="243"/>
      <c r="S596" s="243"/>
      <c r="T596" s="24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5" t="s">
        <v>131</v>
      </c>
      <c r="AU596" s="245" t="s">
        <v>82</v>
      </c>
      <c r="AV596" s="14" t="s">
        <v>127</v>
      </c>
      <c r="AW596" s="14" t="s">
        <v>34</v>
      </c>
      <c r="AX596" s="14" t="s">
        <v>78</v>
      </c>
      <c r="AY596" s="245" t="s">
        <v>120</v>
      </c>
    </row>
    <row r="597" spans="1:63" s="12" customFormat="1" ht="22.8" customHeight="1">
      <c r="A597" s="12"/>
      <c r="B597" s="190"/>
      <c r="C597" s="191"/>
      <c r="D597" s="192" t="s">
        <v>72</v>
      </c>
      <c r="E597" s="204" t="s">
        <v>187</v>
      </c>
      <c r="F597" s="204" t="s">
        <v>587</v>
      </c>
      <c r="G597" s="191"/>
      <c r="H597" s="191"/>
      <c r="I597" s="194"/>
      <c r="J597" s="205">
        <f>BK597</f>
        <v>0</v>
      </c>
      <c r="K597" s="191"/>
      <c r="L597" s="196"/>
      <c r="M597" s="197"/>
      <c r="N597" s="198"/>
      <c r="O597" s="198"/>
      <c r="P597" s="199">
        <f>SUM(P598:P1001)</f>
        <v>0</v>
      </c>
      <c r="Q597" s="198"/>
      <c r="R597" s="199">
        <f>SUM(R598:R1001)</f>
        <v>301.0598748900002</v>
      </c>
      <c r="S597" s="198"/>
      <c r="T597" s="200">
        <f>SUM(T598:T1001)</f>
        <v>105.16971</v>
      </c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R597" s="201" t="s">
        <v>78</v>
      </c>
      <c r="AT597" s="202" t="s">
        <v>72</v>
      </c>
      <c r="AU597" s="202" t="s">
        <v>78</v>
      </c>
      <c r="AY597" s="201" t="s">
        <v>120</v>
      </c>
      <c r="BK597" s="203">
        <f>SUM(BK598:BK1001)</f>
        <v>0</v>
      </c>
    </row>
    <row r="598" spans="1:65" s="2" customFormat="1" ht="14.4" customHeight="1">
      <c r="A598" s="40"/>
      <c r="B598" s="41"/>
      <c r="C598" s="206" t="s">
        <v>588</v>
      </c>
      <c r="D598" s="206" t="s">
        <v>122</v>
      </c>
      <c r="E598" s="207" t="s">
        <v>589</v>
      </c>
      <c r="F598" s="208" t="s">
        <v>590</v>
      </c>
      <c r="G598" s="209" t="s">
        <v>433</v>
      </c>
      <c r="H598" s="210">
        <v>10</v>
      </c>
      <c r="I598" s="211"/>
      <c r="J598" s="212">
        <f>ROUND(I598*H598,2)</f>
        <v>0</v>
      </c>
      <c r="K598" s="208" t="s">
        <v>126</v>
      </c>
      <c r="L598" s="46"/>
      <c r="M598" s="213" t="s">
        <v>21</v>
      </c>
      <c r="N598" s="214" t="s">
        <v>44</v>
      </c>
      <c r="O598" s="86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127</v>
      </c>
      <c r="AT598" s="217" t="s">
        <v>122</v>
      </c>
      <c r="AU598" s="217" t="s">
        <v>82</v>
      </c>
      <c r="AY598" s="19" t="s">
        <v>120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78</v>
      </c>
      <c r="BK598" s="218">
        <f>ROUND(I598*H598,2)</f>
        <v>0</v>
      </c>
      <c r="BL598" s="19" t="s">
        <v>127</v>
      </c>
      <c r="BM598" s="217" t="s">
        <v>591</v>
      </c>
    </row>
    <row r="599" spans="1:47" s="2" customFormat="1" ht="12">
      <c r="A599" s="40"/>
      <c r="B599" s="41"/>
      <c r="C599" s="42"/>
      <c r="D599" s="219" t="s">
        <v>129</v>
      </c>
      <c r="E599" s="42"/>
      <c r="F599" s="220" t="s">
        <v>592</v>
      </c>
      <c r="G599" s="42"/>
      <c r="H599" s="42"/>
      <c r="I599" s="221"/>
      <c r="J599" s="42"/>
      <c r="K599" s="42"/>
      <c r="L599" s="46"/>
      <c r="M599" s="222"/>
      <c r="N599" s="223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129</v>
      </c>
      <c r="AU599" s="19" t="s">
        <v>82</v>
      </c>
    </row>
    <row r="600" spans="1:51" s="13" customFormat="1" ht="12">
      <c r="A600" s="13"/>
      <c r="B600" s="224"/>
      <c r="C600" s="225"/>
      <c r="D600" s="219" t="s">
        <v>131</v>
      </c>
      <c r="E600" s="226" t="s">
        <v>21</v>
      </c>
      <c r="F600" s="227" t="s">
        <v>210</v>
      </c>
      <c r="G600" s="225"/>
      <c r="H600" s="228">
        <v>10</v>
      </c>
      <c r="I600" s="229"/>
      <c r="J600" s="225"/>
      <c r="K600" s="225"/>
      <c r="L600" s="230"/>
      <c r="M600" s="231"/>
      <c r="N600" s="232"/>
      <c r="O600" s="232"/>
      <c r="P600" s="232"/>
      <c r="Q600" s="232"/>
      <c r="R600" s="232"/>
      <c r="S600" s="232"/>
      <c r="T600" s="23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4" t="s">
        <v>131</v>
      </c>
      <c r="AU600" s="234" t="s">
        <v>82</v>
      </c>
      <c r="AV600" s="13" t="s">
        <v>82</v>
      </c>
      <c r="AW600" s="13" t="s">
        <v>34</v>
      </c>
      <c r="AX600" s="13" t="s">
        <v>78</v>
      </c>
      <c r="AY600" s="234" t="s">
        <v>120</v>
      </c>
    </row>
    <row r="601" spans="1:65" s="2" customFormat="1" ht="14.4" customHeight="1">
      <c r="A601" s="40"/>
      <c r="B601" s="41"/>
      <c r="C601" s="257" t="s">
        <v>593</v>
      </c>
      <c r="D601" s="257" t="s">
        <v>292</v>
      </c>
      <c r="E601" s="258" t="s">
        <v>594</v>
      </c>
      <c r="F601" s="259" t="s">
        <v>595</v>
      </c>
      <c r="G601" s="260" t="s">
        <v>433</v>
      </c>
      <c r="H601" s="261">
        <v>10.1</v>
      </c>
      <c r="I601" s="262"/>
      <c r="J601" s="263">
        <f>ROUND(I601*H601,2)</f>
        <v>0</v>
      </c>
      <c r="K601" s="259" t="s">
        <v>21</v>
      </c>
      <c r="L601" s="264"/>
      <c r="M601" s="265" t="s">
        <v>21</v>
      </c>
      <c r="N601" s="266" t="s">
        <v>44</v>
      </c>
      <c r="O601" s="86"/>
      <c r="P601" s="215">
        <f>O601*H601</f>
        <v>0</v>
      </c>
      <c r="Q601" s="215">
        <v>0.0021</v>
      </c>
      <c r="R601" s="215">
        <f>Q601*H601</f>
        <v>0.021209999999999996</v>
      </c>
      <c r="S601" s="215">
        <v>0</v>
      </c>
      <c r="T601" s="216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7" t="s">
        <v>181</v>
      </c>
      <c r="AT601" s="217" t="s">
        <v>292</v>
      </c>
      <c r="AU601" s="217" t="s">
        <v>82</v>
      </c>
      <c r="AY601" s="19" t="s">
        <v>120</v>
      </c>
      <c r="BE601" s="218">
        <f>IF(N601="základní",J601,0)</f>
        <v>0</v>
      </c>
      <c r="BF601" s="218">
        <f>IF(N601="snížená",J601,0)</f>
        <v>0</v>
      </c>
      <c r="BG601" s="218">
        <f>IF(N601="zákl. přenesená",J601,0)</f>
        <v>0</v>
      </c>
      <c r="BH601" s="218">
        <f>IF(N601="sníž. přenesená",J601,0)</f>
        <v>0</v>
      </c>
      <c r="BI601" s="218">
        <f>IF(N601="nulová",J601,0)</f>
        <v>0</v>
      </c>
      <c r="BJ601" s="19" t="s">
        <v>78</v>
      </c>
      <c r="BK601" s="218">
        <f>ROUND(I601*H601,2)</f>
        <v>0</v>
      </c>
      <c r="BL601" s="19" t="s">
        <v>127</v>
      </c>
      <c r="BM601" s="217" t="s">
        <v>596</v>
      </c>
    </row>
    <row r="602" spans="1:47" s="2" customFormat="1" ht="12">
      <c r="A602" s="40"/>
      <c r="B602" s="41"/>
      <c r="C602" s="42"/>
      <c r="D602" s="219" t="s">
        <v>129</v>
      </c>
      <c r="E602" s="42"/>
      <c r="F602" s="220" t="s">
        <v>595</v>
      </c>
      <c r="G602" s="42"/>
      <c r="H602" s="42"/>
      <c r="I602" s="221"/>
      <c r="J602" s="42"/>
      <c r="K602" s="42"/>
      <c r="L602" s="46"/>
      <c r="M602" s="222"/>
      <c r="N602" s="223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129</v>
      </c>
      <c r="AU602" s="19" t="s">
        <v>82</v>
      </c>
    </row>
    <row r="603" spans="1:51" s="13" customFormat="1" ht="12">
      <c r="A603" s="13"/>
      <c r="B603" s="224"/>
      <c r="C603" s="225"/>
      <c r="D603" s="219" t="s">
        <v>131</v>
      </c>
      <c r="E603" s="226" t="s">
        <v>21</v>
      </c>
      <c r="F603" s="227" t="s">
        <v>597</v>
      </c>
      <c r="G603" s="225"/>
      <c r="H603" s="228">
        <v>10.1</v>
      </c>
      <c r="I603" s="229"/>
      <c r="J603" s="225"/>
      <c r="K603" s="225"/>
      <c r="L603" s="230"/>
      <c r="M603" s="231"/>
      <c r="N603" s="232"/>
      <c r="O603" s="232"/>
      <c r="P603" s="232"/>
      <c r="Q603" s="232"/>
      <c r="R603" s="232"/>
      <c r="S603" s="232"/>
      <c r="T603" s="23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34" t="s">
        <v>131</v>
      </c>
      <c r="AU603" s="234" t="s">
        <v>82</v>
      </c>
      <c r="AV603" s="13" t="s">
        <v>82</v>
      </c>
      <c r="AW603" s="13" t="s">
        <v>34</v>
      </c>
      <c r="AX603" s="13" t="s">
        <v>78</v>
      </c>
      <c r="AY603" s="234" t="s">
        <v>120</v>
      </c>
    </row>
    <row r="604" spans="1:65" s="2" customFormat="1" ht="14.4" customHeight="1">
      <c r="A604" s="40"/>
      <c r="B604" s="41"/>
      <c r="C604" s="206" t="s">
        <v>598</v>
      </c>
      <c r="D604" s="206" t="s">
        <v>122</v>
      </c>
      <c r="E604" s="207" t="s">
        <v>599</v>
      </c>
      <c r="F604" s="208" t="s">
        <v>600</v>
      </c>
      <c r="G604" s="209" t="s">
        <v>433</v>
      </c>
      <c r="H604" s="210">
        <v>4</v>
      </c>
      <c r="I604" s="211"/>
      <c r="J604" s="212">
        <f>ROUND(I604*H604,2)</f>
        <v>0</v>
      </c>
      <c r="K604" s="208" t="s">
        <v>126</v>
      </c>
      <c r="L604" s="46"/>
      <c r="M604" s="213" t="s">
        <v>21</v>
      </c>
      <c r="N604" s="214" t="s">
        <v>44</v>
      </c>
      <c r="O604" s="86"/>
      <c r="P604" s="215">
        <f>O604*H604</f>
        <v>0</v>
      </c>
      <c r="Q604" s="215">
        <v>0.0007</v>
      </c>
      <c r="R604" s="215">
        <f>Q604*H604</f>
        <v>0.0028</v>
      </c>
      <c r="S604" s="215">
        <v>0</v>
      </c>
      <c r="T604" s="216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7" t="s">
        <v>127</v>
      </c>
      <c r="AT604" s="217" t="s">
        <v>122</v>
      </c>
      <c r="AU604" s="217" t="s">
        <v>82</v>
      </c>
      <c r="AY604" s="19" t="s">
        <v>120</v>
      </c>
      <c r="BE604" s="218">
        <f>IF(N604="základní",J604,0)</f>
        <v>0</v>
      </c>
      <c r="BF604" s="218">
        <f>IF(N604="snížená",J604,0)</f>
        <v>0</v>
      </c>
      <c r="BG604" s="218">
        <f>IF(N604="zákl. přenesená",J604,0)</f>
        <v>0</v>
      </c>
      <c r="BH604" s="218">
        <f>IF(N604="sníž. přenesená",J604,0)</f>
        <v>0</v>
      </c>
      <c r="BI604" s="218">
        <f>IF(N604="nulová",J604,0)</f>
        <v>0</v>
      </c>
      <c r="BJ604" s="19" t="s">
        <v>78</v>
      </c>
      <c r="BK604" s="218">
        <f>ROUND(I604*H604,2)</f>
        <v>0</v>
      </c>
      <c r="BL604" s="19" t="s">
        <v>127</v>
      </c>
      <c r="BM604" s="217" t="s">
        <v>601</v>
      </c>
    </row>
    <row r="605" spans="1:47" s="2" customFormat="1" ht="12">
      <c r="A605" s="40"/>
      <c r="B605" s="41"/>
      <c r="C605" s="42"/>
      <c r="D605" s="219" t="s">
        <v>129</v>
      </c>
      <c r="E605" s="42"/>
      <c r="F605" s="220" t="s">
        <v>602</v>
      </c>
      <c r="G605" s="42"/>
      <c r="H605" s="42"/>
      <c r="I605" s="221"/>
      <c r="J605" s="42"/>
      <c r="K605" s="42"/>
      <c r="L605" s="46"/>
      <c r="M605" s="222"/>
      <c r="N605" s="223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129</v>
      </c>
      <c r="AU605" s="19" t="s">
        <v>82</v>
      </c>
    </row>
    <row r="606" spans="1:65" s="2" customFormat="1" ht="14.4" customHeight="1">
      <c r="A606" s="40"/>
      <c r="B606" s="41"/>
      <c r="C606" s="257" t="s">
        <v>603</v>
      </c>
      <c r="D606" s="257" t="s">
        <v>292</v>
      </c>
      <c r="E606" s="258" t="s">
        <v>604</v>
      </c>
      <c r="F606" s="259" t="s">
        <v>605</v>
      </c>
      <c r="G606" s="260" t="s">
        <v>433</v>
      </c>
      <c r="H606" s="261">
        <v>4</v>
      </c>
      <c r="I606" s="262"/>
      <c r="J606" s="263">
        <f>ROUND(I606*H606,2)</f>
        <v>0</v>
      </c>
      <c r="K606" s="259" t="s">
        <v>21</v>
      </c>
      <c r="L606" s="264"/>
      <c r="M606" s="265" t="s">
        <v>21</v>
      </c>
      <c r="N606" s="266" t="s">
        <v>44</v>
      </c>
      <c r="O606" s="86"/>
      <c r="P606" s="215">
        <f>O606*H606</f>
        <v>0</v>
      </c>
      <c r="Q606" s="215">
        <v>0.005</v>
      </c>
      <c r="R606" s="215">
        <f>Q606*H606</f>
        <v>0.02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181</v>
      </c>
      <c r="AT606" s="217" t="s">
        <v>292</v>
      </c>
      <c r="AU606" s="217" t="s">
        <v>82</v>
      </c>
      <c r="AY606" s="19" t="s">
        <v>120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78</v>
      </c>
      <c r="BK606" s="218">
        <f>ROUND(I606*H606,2)</f>
        <v>0</v>
      </c>
      <c r="BL606" s="19" t="s">
        <v>127</v>
      </c>
      <c r="BM606" s="217" t="s">
        <v>606</v>
      </c>
    </row>
    <row r="607" spans="1:47" s="2" customFormat="1" ht="12">
      <c r="A607" s="40"/>
      <c r="B607" s="41"/>
      <c r="C607" s="42"/>
      <c r="D607" s="219" t="s">
        <v>129</v>
      </c>
      <c r="E607" s="42"/>
      <c r="F607" s="220" t="s">
        <v>605</v>
      </c>
      <c r="G607" s="42"/>
      <c r="H607" s="42"/>
      <c r="I607" s="221"/>
      <c r="J607" s="42"/>
      <c r="K607" s="42"/>
      <c r="L607" s="46"/>
      <c r="M607" s="222"/>
      <c r="N607" s="223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129</v>
      </c>
      <c r="AU607" s="19" t="s">
        <v>82</v>
      </c>
    </row>
    <row r="608" spans="1:47" s="2" customFormat="1" ht="12">
      <c r="A608" s="40"/>
      <c r="B608" s="41"/>
      <c r="C608" s="42"/>
      <c r="D608" s="219" t="s">
        <v>607</v>
      </c>
      <c r="E608" s="42"/>
      <c r="F608" s="277" t="s">
        <v>608</v>
      </c>
      <c r="G608" s="42"/>
      <c r="H608" s="42"/>
      <c r="I608" s="221"/>
      <c r="J608" s="42"/>
      <c r="K608" s="42"/>
      <c r="L608" s="46"/>
      <c r="M608" s="222"/>
      <c r="N608" s="223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607</v>
      </c>
      <c r="AU608" s="19" t="s">
        <v>82</v>
      </c>
    </row>
    <row r="609" spans="1:51" s="13" customFormat="1" ht="12">
      <c r="A609" s="13"/>
      <c r="B609" s="224"/>
      <c r="C609" s="225"/>
      <c r="D609" s="219" t="s">
        <v>131</v>
      </c>
      <c r="E609" s="226" t="s">
        <v>21</v>
      </c>
      <c r="F609" s="227" t="s">
        <v>609</v>
      </c>
      <c r="G609" s="225"/>
      <c r="H609" s="228">
        <v>2</v>
      </c>
      <c r="I609" s="229"/>
      <c r="J609" s="225"/>
      <c r="K609" s="225"/>
      <c r="L609" s="230"/>
      <c r="M609" s="231"/>
      <c r="N609" s="232"/>
      <c r="O609" s="232"/>
      <c r="P609" s="232"/>
      <c r="Q609" s="232"/>
      <c r="R609" s="232"/>
      <c r="S609" s="232"/>
      <c r="T609" s="23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34" t="s">
        <v>131</v>
      </c>
      <c r="AU609" s="234" t="s">
        <v>82</v>
      </c>
      <c r="AV609" s="13" t="s">
        <v>82</v>
      </c>
      <c r="AW609" s="13" t="s">
        <v>34</v>
      </c>
      <c r="AX609" s="13" t="s">
        <v>73</v>
      </c>
      <c r="AY609" s="234" t="s">
        <v>120</v>
      </c>
    </row>
    <row r="610" spans="1:51" s="13" customFormat="1" ht="12">
      <c r="A610" s="13"/>
      <c r="B610" s="224"/>
      <c r="C610" s="225"/>
      <c r="D610" s="219" t="s">
        <v>131</v>
      </c>
      <c r="E610" s="226" t="s">
        <v>21</v>
      </c>
      <c r="F610" s="227" t="s">
        <v>610</v>
      </c>
      <c r="G610" s="225"/>
      <c r="H610" s="228">
        <v>2</v>
      </c>
      <c r="I610" s="229"/>
      <c r="J610" s="225"/>
      <c r="K610" s="225"/>
      <c r="L610" s="230"/>
      <c r="M610" s="231"/>
      <c r="N610" s="232"/>
      <c r="O610" s="232"/>
      <c r="P610" s="232"/>
      <c r="Q610" s="232"/>
      <c r="R610" s="232"/>
      <c r="S610" s="232"/>
      <c r="T610" s="23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34" t="s">
        <v>131</v>
      </c>
      <c r="AU610" s="234" t="s">
        <v>82</v>
      </c>
      <c r="AV610" s="13" t="s">
        <v>82</v>
      </c>
      <c r="AW610" s="13" t="s">
        <v>34</v>
      </c>
      <c r="AX610" s="13" t="s">
        <v>73</v>
      </c>
      <c r="AY610" s="234" t="s">
        <v>120</v>
      </c>
    </row>
    <row r="611" spans="1:51" s="14" customFormat="1" ht="12">
      <c r="A611" s="14"/>
      <c r="B611" s="235"/>
      <c r="C611" s="236"/>
      <c r="D611" s="219" t="s">
        <v>131</v>
      </c>
      <c r="E611" s="237" t="s">
        <v>21</v>
      </c>
      <c r="F611" s="238" t="s">
        <v>134</v>
      </c>
      <c r="G611" s="236"/>
      <c r="H611" s="239">
        <v>4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5" t="s">
        <v>131</v>
      </c>
      <c r="AU611" s="245" t="s">
        <v>82</v>
      </c>
      <c r="AV611" s="14" t="s">
        <v>127</v>
      </c>
      <c r="AW611" s="14" t="s">
        <v>34</v>
      </c>
      <c r="AX611" s="14" t="s">
        <v>78</v>
      </c>
      <c r="AY611" s="245" t="s">
        <v>120</v>
      </c>
    </row>
    <row r="612" spans="1:65" s="2" customFormat="1" ht="14.4" customHeight="1">
      <c r="A612" s="40"/>
      <c r="B612" s="41"/>
      <c r="C612" s="206" t="s">
        <v>611</v>
      </c>
      <c r="D612" s="206" t="s">
        <v>122</v>
      </c>
      <c r="E612" s="207" t="s">
        <v>612</v>
      </c>
      <c r="F612" s="208" t="s">
        <v>613</v>
      </c>
      <c r="G612" s="209" t="s">
        <v>171</v>
      </c>
      <c r="H612" s="210">
        <v>11904</v>
      </c>
      <c r="I612" s="211"/>
      <c r="J612" s="212">
        <f>ROUND(I612*H612,2)</f>
        <v>0</v>
      </c>
      <c r="K612" s="208" t="s">
        <v>126</v>
      </c>
      <c r="L612" s="46"/>
      <c r="M612" s="213" t="s">
        <v>21</v>
      </c>
      <c r="N612" s="214" t="s">
        <v>44</v>
      </c>
      <c r="O612" s="86"/>
      <c r="P612" s="215">
        <f>O612*H612</f>
        <v>0</v>
      </c>
      <c r="Q612" s="215">
        <v>0.00011</v>
      </c>
      <c r="R612" s="215">
        <f>Q612*H612</f>
        <v>1.30944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127</v>
      </c>
      <c r="AT612" s="217" t="s">
        <v>122</v>
      </c>
      <c r="AU612" s="217" t="s">
        <v>82</v>
      </c>
      <c r="AY612" s="19" t="s">
        <v>120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78</v>
      </c>
      <c r="BK612" s="218">
        <f>ROUND(I612*H612,2)</f>
        <v>0</v>
      </c>
      <c r="BL612" s="19" t="s">
        <v>127</v>
      </c>
      <c r="BM612" s="217" t="s">
        <v>614</v>
      </c>
    </row>
    <row r="613" spans="1:47" s="2" customFormat="1" ht="12">
      <c r="A613" s="40"/>
      <c r="B613" s="41"/>
      <c r="C613" s="42"/>
      <c r="D613" s="219" t="s">
        <v>129</v>
      </c>
      <c r="E613" s="42"/>
      <c r="F613" s="220" t="s">
        <v>615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129</v>
      </c>
      <c r="AU613" s="19" t="s">
        <v>82</v>
      </c>
    </row>
    <row r="614" spans="1:65" s="2" customFormat="1" ht="14.4" customHeight="1">
      <c r="A614" s="40"/>
      <c r="B614" s="41"/>
      <c r="C614" s="206" t="s">
        <v>616</v>
      </c>
      <c r="D614" s="206" t="s">
        <v>122</v>
      </c>
      <c r="E614" s="207" t="s">
        <v>617</v>
      </c>
      <c r="F614" s="208" t="s">
        <v>618</v>
      </c>
      <c r="G614" s="209" t="s">
        <v>171</v>
      </c>
      <c r="H614" s="210">
        <v>12</v>
      </c>
      <c r="I614" s="211"/>
      <c r="J614" s="212">
        <f>ROUND(I614*H614,2)</f>
        <v>0</v>
      </c>
      <c r="K614" s="208" t="s">
        <v>126</v>
      </c>
      <c r="L614" s="46"/>
      <c r="M614" s="213" t="s">
        <v>21</v>
      </c>
      <c r="N614" s="214" t="s">
        <v>44</v>
      </c>
      <c r="O614" s="86"/>
      <c r="P614" s="215">
        <f>O614*H614</f>
        <v>0</v>
      </c>
      <c r="Q614" s="215">
        <v>0.00021</v>
      </c>
      <c r="R614" s="215">
        <f>Q614*H614</f>
        <v>0.00252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127</v>
      </c>
      <c r="AT614" s="217" t="s">
        <v>122</v>
      </c>
      <c r="AU614" s="217" t="s">
        <v>82</v>
      </c>
      <c r="AY614" s="19" t="s">
        <v>120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78</v>
      </c>
      <c r="BK614" s="218">
        <f>ROUND(I614*H614,2)</f>
        <v>0</v>
      </c>
      <c r="BL614" s="19" t="s">
        <v>127</v>
      </c>
      <c r="BM614" s="217" t="s">
        <v>619</v>
      </c>
    </row>
    <row r="615" spans="1:47" s="2" customFormat="1" ht="12">
      <c r="A615" s="40"/>
      <c r="B615" s="41"/>
      <c r="C615" s="42"/>
      <c r="D615" s="219" t="s">
        <v>129</v>
      </c>
      <c r="E615" s="42"/>
      <c r="F615" s="220" t="s">
        <v>620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129</v>
      </c>
      <c r="AU615" s="19" t="s">
        <v>82</v>
      </c>
    </row>
    <row r="616" spans="1:65" s="2" customFormat="1" ht="14.4" customHeight="1">
      <c r="A616" s="40"/>
      <c r="B616" s="41"/>
      <c r="C616" s="206" t="s">
        <v>621</v>
      </c>
      <c r="D616" s="206" t="s">
        <v>122</v>
      </c>
      <c r="E616" s="207" t="s">
        <v>622</v>
      </c>
      <c r="F616" s="208" t="s">
        <v>623</v>
      </c>
      <c r="G616" s="209" t="s">
        <v>171</v>
      </c>
      <c r="H616" s="210">
        <v>130</v>
      </c>
      <c r="I616" s="211"/>
      <c r="J616" s="212">
        <f>ROUND(I616*H616,2)</f>
        <v>0</v>
      </c>
      <c r="K616" s="208" t="s">
        <v>126</v>
      </c>
      <c r="L616" s="46"/>
      <c r="M616" s="213" t="s">
        <v>21</v>
      </c>
      <c r="N616" s="214" t="s">
        <v>44</v>
      </c>
      <c r="O616" s="86"/>
      <c r="P616" s="215">
        <f>O616*H616</f>
        <v>0</v>
      </c>
      <c r="Q616" s="215">
        <v>0.00011</v>
      </c>
      <c r="R616" s="215">
        <f>Q616*H616</f>
        <v>0.0143</v>
      </c>
      <c r="S616" s="215">
        <v>0</v>
      </c>
      <c r="T616" s="216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7" t="s">
        <v>127</v>
      </c>
      <c r="AT616" s="217" t="s">
        <v>122</v>
      </c>
      <c r="AU616" s="217" t="s">
        <v>82</v>
      </c>
      <c r="AY616" s="19" t="s">
        <v>120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78</v>
      </c>
      <c r="BK616" s="218">
        <f>ROUND(I616*H616,2)</f>
        <v>0</v>
      </c>
      <c r="BL616" s="19" t="s">
        <v>127</v>
      </c>
      <c r="BM616" s="217" t="s">
        <v>624</v>
      </c>
    </row>
    <row r="617" spans="1:47" s="2" customFormat="1" ht="12">
      <c r="A617" s="40"/>
      <c r="B617" s="41"/>
      <c r="C617" s="42"/>
      <c r="D617" s="219" t="s">
        <v>129</v>
      </c>
      <c r="E617" s="42"/>
      <c r="F617" s="220" t="s">
        <v>625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129</v>
      </c>
      <c r="AU617" s="19" t="s">
        <v>82</v>
      </c>
    </row>
    <row r="618" spans="1:65" s="2" customFormat="1" ht="14.4" customHeight="1">
      <c r="A618" s="40"/>
      <c r="B618" s="41"/>
      <c r="C618" s="206" t="s">
        <v>626</v>
      </c>
      <c r="D618" s="206" t="s">
        <v>122</v>
      </c>
      <c r="E618" s="207" t="s">
        <v>627</v>
      </c>
      <c r="F618" s="208" t="s">
        <v>628</v>
      </c>
      <c r="G618" s="209" t="s">
        <v>171</v>
      </c>
      <c r="H618" s="210">
        <v>11904</v>
      </c>
      <c r="I618" s="211"/>
      <c r="J618" s="212">
        <f>ROUND(I618*H618,2)</f>
        <v>0</v>
      </c>
      <c r="K618" s="208" t="s">
        <v>126</v>
      </c>
      <c r="L618" s="46"/>
      <c r="M618" s="213" t="s">
        <v>21</v>
      </c>
      <c r="N618" s="214" t="s">
        <v>44</v>
      </c>
      <c r="O618" s="86"/>
      <c r="P618" s="215">
        <f>O618*H618</f>
        <v>0</v>
      </c>
      <c r="Q618" s="215">
        <v>0.00033</v>
      </c>
      <c r="R618" s="215">
        <f>Q618*H618</f>
        <v>3.92832</v>
      </c>
      <c r="S618" s="215">
        <v>0</v>
      </c>
      <c r="T618" s="216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127</v>
      </c>
      <c r="AT618" s="217" t="s">
        <v>122</v>
      </c>
      <c r="AU618" s="217" t="s">
        <v>82</v>
      </c>
      <c r="AY618" s="19" t="s">
        <v>120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78</v>
      </c>
      <c r="BK618" s="218">
        <f>ROUND(I618*H618,2)</f>
        <v>0</v>
      </c>
      <c r="BL618" s="19" t="s">
        <v>127</v>
      </c>
      <c r="BM618" s="217" t="s">
        <v>629</v>
      </c>
    </row>
    <row r="619" spans="1:47" s="2" customFormat="1" ht="12">
      <c r="A619" s="40"/>
      <c r="B619" s="41"/>
      <c r="C619" s="42"/>
      <c r="D619" s="219" t="s">
        <v>129</v>
      </c>
      <c r="E619" s="42"/>
      <c r="F619" s="220" t="s">
        <v>630</v>
      </c>
      <c r="G619" s="42"/>
      <c r="H619" s="42"/>
      <c r="I619" s="221"/>
      <c r="J619" s="42"/>
      <c r="K619" s="42"/>
      <c r="L619" s="46"/>
      <c r="M619" s="222"/>
      <c r="N619" s="223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129</v>
      </c>
      <c r="AU619" s="19" t="s">
        <v>82</v>
      </c>
    </row>
    <row r="620" spans="1:51" s="13" customFormat="1" ht="12">
      <c r="A620" s="13"/>
      <c r="B620" s="224"/>
      <c r="C620" s="225"/>
      <c r="D620" s="219" t="s">
        <v>131</v>
      </c>
      <c r="E620" s="226" t="s">
        <v>21</v>
      </c>
      <c r="F620" s="227" t="s">
        <v>631</v>
      </c>
      <c r="G620" s="225"/>
      <c r="H620" s="228">
        <v>11428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131</v>
      </c>
      <c r="AU620" s="234" t="s">
        <v>82</v>
      </c>
      <c r="AV620" s="13" t="s">
        <v>82</v>
      </c>
      <c r="AW620" s="13" t="s">
        <v>34</v>
      </c>
      <c r="AX620" s="13" t="s">
        <v>73</v>
      </c>
      <c r="AY620" s="234" t="s">
        <v>120</v>
      </c>
    </row>
    <row r="621" spans="1:51" s="13" customFormat="1" ht="12">
      <c r="A621" s="13"/>
      <c r="B621" s="224"/>
      <c r="C621" s="225"/>
      <c r="D621" s="219" t="s">
        <v>131</v>
      </c>
      <c r="E621" s="226" t="s">
        <v>21</v>
      </c>
      <c r="F621" s="227" t="s">
        <v>632</v>
      </c>
      <c r="G621" s="225"/>
      <c r="H621" s="228">
        <v>476</v>
      </c>
      <c r="I621" s="229"/>
      <c r="J621" s="225"/>
      <c r="K621" s="225"/>
      <c r="L621" s="230"/>
      <c r="M621" s="231"/>
      <c r="N621" s="232"/>
      <c r="O621" s="232"/>
      <c r="P621" s="232"/>
      <c r="Q621" s="232"/>
      <c r="R621" s="232"/>
      <c r="S621" s="232"/>
      <c r="T621" s="23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34" t="s">
        <v>131</v>
      </c>
      <c r="AU621" s="234" t="s">
        <v>82</v>
      </c>
      <c r="AV621" s="13" t="s">
        <v>82</v>
      </c>
      <c r="AW621" s="13" t="s">
        <v>34</v>
      </c>
      <c r="AX621" s="13" t="s">
        <v>73</v>
      </c>
      <c r="AY621" s="234" t="s">
        <v>120</v>
      </c>
    </row>
    <row r="622" spans="1:51" s="14" customFormat="1" ht="12">
      <c r="A622" s="14"/>
      <c r="B622" s="235"/>
      <c r="C622" s="236"/>
      <c r="D622" s="219" t="s">
        <v>131</v>
      </c>
      <c r="E622" s="237" t="s">
        <v>21</v>
      </c>
      <c r="F622" s="238" t="s">
        <v>134</v>
      </c>
      <c r="G622" s="236"/>
      <c r="H622" s="239">
        <v>11904</v>
      </c>
      <c r="I622" s="240"/>
      <c r="J622" s="236"/>
      <c r="K622" s="236"/>
      <c r="L622" s="241"/>
      <c r="M622" s="242"/>
      <c r="N622" s="243"/>
      <c r="O622" s="243"/>
      <c r="P622" s="243"/>
      <c r="Q622" s="243"/>
      <c r="R622" s="243"/>
      <c r="S622" s="243"/>
      <c r="T622" s="24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5" t="s">
        <v>131</v>
      </c>
      <c r="AU622" s="245" t="s">
        <v>82</v>
      </c>
      <c r="AV622" s="14" t="s">
        <v>127</v>
      </c>
      <c r="AW622" s="14" t="s">
        <v>34</v>
      </c>
      <c r="AX622" s="14" t="s">
        <v>78</v>
      </c>
      <c r="AY622" s="245" t="s">
        <v>120</v>
      </c>
    </row>
    <row r="623" spans="1:65" s="2" customFormat="1" ht="14.4" customHeight="1">
      <c r="A623" s="40"/>
      <c r="B623" s="41"/>
      <c r="C623" s="206" t="s">
        <v>633</v>
      </c>
      <c r="D623" s="206" t="s">
        <v>122</v>
      </c>
      <c r="E623" s="207" t="s">
        <v>634</v>
      </c>
      <c r="F623" s="208" t="s">
        <v>635</v>
      </c>
      <c r="G623" s="209" t="s">
        <v>171</v>
      </c>
      <c r="H623" s="210">
        <v>12</v>
      </c>
      <c r="I623" s="211"/>
      <c r="J623" s="212">
        <f>ROUND(I623*H623,2)</f>
        <v>0</v>
      </c>
      <c r="K623" s="208" t="s">
        <v>126</v>
      </c>
      <c r="L623" s="46"/>
      <c r="M623" s="213" t="s">
        <v>21</v>
      </c>
      <c r="N623" s="214" t="s">
        <v>44</v>
      </c>
      <c r="O623" s="86"/>
      <c r="P623" s="215">
        <f>O623*H623</f>
        <v>0</v>
      </c>
      <c r="Q623" s="215">
        <v>0.00065</v>
      </c>
      <c r="R623" s="215">
        <f>Q623*H623</f>
        <v>0.0078</v>
      </c>
      <c r="S623" s="215">
        <v>0</v>
      </c>
      <c r="T623" s="216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7" t="s">
        <v>127</v>
      </c>
      <c r="AT623" s="217" t="s">
        <v>122</v>
      </c>
      <c r="AU623" s="217" t="s">
        <v>82</v>
      </c>
      <c r="AY623" s="19" t="s">
        <v>120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78</v>
      </c>
      <c r="BK623" s="218">
        <f>ROUND(I623*H623,2)</f>
        <v>0</v>
      </c>
      <c r="BL623" s="19" t="s">
        <v>127</v>
      </c>
      <c r="BM623" s="217" t="s">
        <v>636</v>
      </c>
    </row>
    <row r="624" spans="1:47" s="2" customFormat="1" ht="12">
      <c r="A624" s="40"/>
      <c r="B624" s="41"/>
      <c r="C624" s="42"/>
      <c r="D624" s="219" t="s">
        <v>129</v>
      </c>
      <c r="E624" s="42"/>
      <c r="F624" s="220" t="s">
        <v>637</v>
      </c>
      <c r="G624" s="42"/>
      <c r="H624" s="42"/>
      <c r="I624" s="221"/>
      <c r="J624" s="42"/>
      <c r="K624" s="42"/>
      <c r="L624" s="46"/>
      <c r="M624" s="222"/>
      <c r="N624" s="223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129</v>
      </c>
      <c r="AU624" s="19" t="s">
        <v>82</v>
      </c>
    </row>
    <row r="625" spans="1:51" s="13" customFormat="1" ht="12">
      <c r="A625" s="13"/>
      <c r="B625" s="224"/>
      <c r="C625" s="225"/>
      <c r="D625" s="219" t="s">
        <v>131</v>
      </c>
      <c r="E625" s="226" t="s">
        <v>21</v>
      </c>
      <c r="F625" s="227" t="s">
        <v>252</v>
      </c>
      <c r="G625" s="225"/>
      <c r="H625" s="228">
        <v>12</v>
      </c>
      <c r="I625" s="229"/>
      <c r="J625" s="225"/>
      <c r="K625" s="225"/>
      <c r="L625" s="230"/>
      <c r="M625" s="231"/>
      <c r="N625" s="232"/>
      <c r="O625" s="232"/>
      <c r="P625" s="232"/>
      <c r="Q625" s="232"/>
      <c r="R625" s="232"/>
      <c r="S625" s="232"/>
      <c r="T625" s="23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4" t="s">
        <v>131</v>
      </c>
      <c r="AU625" s="234" t="s">
        <v>82</v>
      </c>
      <c r="AV625" s="13" t="s">
        <v>82</v>
      </c>
      <c r="AW625" s="13" t="s">
        <v>34</v>
      </c>
      <c r="AX625" s="13" t="s">
        <v>78</v>
      </c>
      <c r="AY625" s="234" t="s">
        <v>120</v>
      </c>
    </row>
    <row r="626" spans="1:65" s="2" customFormat="1" ht="14.4" customHeight="1">
      <c r="A626" s="40"/>
      <c r="B626" s="41"/>
      <c r="C626" s="206" t="s">
        <v>638</v>
      </c>
      <c r="D626" s="206" t="s">
        <v>122</v>
      </c>
      <c r="E626" s="207" t="s">
        <v>639</v>
      </c>
      <c r="F626" s="208" t="s">
        <v>640</v>
      </c>
      <c r="G626" s="209" t="s">
        <v>171</v>
      </c>
      <c r="H626" s="210">
        <v>130</v>
      </c>
      <c r="I626" s="211"/>
      <c r="J626" s="212">
        <f>ROUND(I626*H626,2)</f>
        <v>0</v>
      </c>
      <c r="K626" s="208" t="s">
        <v>126</v>
      </c>
      <c r="L626" s="46"/>
      <c r="M626" s="213" t="s">
        <v>21</v>
      </c>
      <c r="N626" s="214" t="s">
        <v>44</v>
      </c>
      <c r="O626" s="86"/>
      <c r="P626" s="215">
        <f>O626*H626</f>
        <v>0</v>
      </c>
      <c r="Q626" s="215">
        <v>0.00038</v>
      </c>
      <c r="R626" s="215">
        <f>Q626*H626</f>
        <v>0.0494</v>
      </c>
      <c r="S626" s="215">
        <v>0</v>
      </c>
      <c r="T626" s="216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127</v>
      </c>
      <c r="AT626" s="217" t="s">
        <v>122</v>
      </c>
      <c r="AU626" s="217" t="s">
        <v>82</v>
      </c>
      <c r="AY626" s="19" t="s">
        <v>120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78</v>
      </c>
      <c r="BK626" s="218">
        <f>ROUND(I626*H626,2)</f>
        <v>0</v>
      </c>
      <c r="BL626" s="19" t="s">
        <v>127</v>
      </c>
      <c r="BM626" s="217" t="s">
        <v>641</v>
      </c>
    </row>
    <row r="627" spans="1:47" s="2" customFormat="1" ht="12">
      <c r="A627" s="40"/>
      <c r="B627" s="41"/>
      <c r="C627" s="42"/>
      <c r="D627" s="219" t="s">
        <v>129</v>
      </c>
      <c r="E627" s="42"/>
      <c r="F627" s="220" t="s">
        <v>642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129</v>
      </c>
      <c r="AU627" s="19" t="s">
        <v>82</v>
      </c>
    </row>
    <row r="628" spans="1:51" s="13" customFormat="1" ht="12">
      <c r="A628" s="13"/>
      <c r="B628" s="224"/>
      <c r="C628" s="225"/>
      <c r="D628" s="219" t="s">
        <v>131</v>
      </c>
      <c r="E628" s="226" t="s">
        <v>21</v>
      </c>
      <c r="F628" s="227" t="s">
        <v>643</v>
      </c>
      <c r="G628" s="225"/>
      <c r="H628" s="228">
        <v>130</v>
      </c>
      <c r="I628" s="229"/>
      <c r="J628" s="225"/>
      <c r="K628" s="225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131</v>
      </c>
      <c r="AU628" s="234" t="s">
        <v>82</v>
      </c>
      <c r="AV628" s="13" t="s">
        <v>82</v>
      </c>
      <c r="AW628" s="13" t="s">
        <v>34</v>
      </c>
      <c r="AX628" s="13" t="s">
        <v>78</v>
      </c>
      <c r="AY628" s="234" t="s">
        <v>120</v>
      </c>
    </row>
    <row r="629" spans="1:65" s="2" customFormat="1" ht="12">
      <c r="A629" s="40"/>
      <c r="B629" s="41"/>
      <c r="C629" s="206" t="s">
        <v>644</v>
      </c>
      <c r="D629" s="206" t="s">
        <v>122</v>
      </c>
      <c r="E629" s="207" t="s">
        <v>645</v>
      </c>
      <c r="F629" s="208" t="s">
        <v>646</v>
      </c>
      <c r="G629" s="209" t="s">
        <v>171</v>
      </c>
      <c r="H629" s="210">
        <v>10</v>
      </c>
      <c r="I629" s="211"/>
      <c r="J629" s="212">
        <f>ROUND(I629*H629,2)</f>
        <v>0</v>
      </c>
      <c r="K629" s="208" t="s">
        <v>21</v>
      </c>
      <c r="L629" s="46"/>
      <c r="M629" s="213" t="s">
        <v>21</v>
      </c>
      <c r="N629" s="214" t="s">
        <v>44</v>
      </c>
      <c r="O629" s="86"/>
      <c r="P629" s="215">
        <f>O629*H629</f>
        <v>0</v>
      </c>
      <c r="Q629" s="215">
        <v>0.1554</v>
      </c>
      <c r="R629" s="215">
        <f>Q629*H629</f>
        <v>1.554</v>
      </c>
      <c r="S629" s="215">
        <v>0</v>
      </c>
      <c r="T629" s="216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7" t="s">
        <v>127</v>
      </c>
      <c r="AT629" s="217" t="s">
        <v>122</v>
      </c>
      <c r="AU629" s="217" t="s">
        <v>82</v>
      </c>
      <c r="AY629" s="19" t="s">
        <v>120</v>
      </c>
      <c r="BE629" s="218">
        <f>IF(N629="základní",J629,0)</f>
        <v>0</v>
      </c>
      <c r="BF629" s="218">
        <f>IF(N629="snížená",J629,0)</f>
        <v>0</v>
      </c>
      <c r="BG629" s="218">
        <f>IF(N629="zákl. přenesená",J629,0)</f>
        <v>0</v>
      </c>
      <c r="BH629" s="218">
        <f>IF(N629="sníž. přenesená",J629,0)</f>
        <v>0</v>
      </c>
      <c r="BI629" s="218">
        <f>IF(N629="nulová",J629,0)</f>
        <v>0</v>
      </c>
      <c r="BJ629" s="19" t="s">
        <v>78</v>
      </c>
      <c r="BK629" s="218">
        <f>ROUND(I629*H629,2)</f>
        <v>0</v>
      </c>
      <c r="BL629" s="19" t="s">
        <v>127</v>
      </c>
      <c r="BM629" s="217" t="s">
        <v>647</v>
      </c>
    </row>
    <row r="630" spans="1:47" s="2" customFormat="1" ht="12">
      <c r="A630" s="40"/>
      <c r="B630" s="41"/>
      <c r="C630" s="42"/>
      <c r="D630" s="219" t="s">
        <v>129</v>
      </c>
      <c r="E630" s="42"/>
      <c r="F630" s="220" t="s">
        <v>648</v>
      </c>
      <c r="G630" s="42"/>
      <c r="H630" s="42"/>
      <c r="I630" s="221"/>
      <c r="J630" s="42"/>
      <c r="K630" s="42"/>
      <c r="L630" s="46"/>
      <c r="M630" s="222"/>
      <c r="N630" s="223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129</v>
      </c>
      <c r="AU630" s="19" t="s">
        <v>82</v>
      </c>
    </row>
    <row r="631" spans="1:51" s="13" customFormat="1" ht="12">
      <c r="A631" s="13"/>
      <c r="B631" s="224"/>
      <c r="C631" s="225"/>
      <c r="D631" s="219" t="s">
        <v>131</v>
      </c>
      <c r="E631" s="226" t="s">
        <v>21</v>
      </c>
      <c r="F631" s="227" t="s">
        <v>649</v>
      </c>
      <c r="G631" s="225"/>
      <c r="H631" s="228">
        <v>10</v>
      </c>
      <c r="I631" s="229"/>
      <c r="J631" s="225"/>
      <c r="K631" s="225"/>
      <c r="L631" s="230"/>
      <c r="M631" s="231"/>
      <c r="N631" s="232"/>
      <c r="O631" s="232"/>
      <c r="P631" s="232"/>
      <c r="Q631" s="232"/>
      <c r="R631" s="232"/>
      <c r="S631" s="232"/>
      <c r="T631" s="23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4" t="s">
        <v>131</v>
      </c>
      <c r="AU631" s="234" t="s">
        <v>82</v>
      </c>
      <c r="AV631" s="13" t="s">
        <v>82</v>
      </c>
      <c r="AW631" s="13" t="s">
        <v>34</v>
      </c>
      <c r="AX631" s="13" t="s">
        <v>73</v>
      </c>
      <c r="AY631" s="234" t="s">
        <v>120</v>
      </c>
    </row>
    <row r="632" spans="1:51" s="15" customFormat="1" ht="12">
      <c r="A632" s="15"/>
      <c r="B632" s="246"/>
      <c r="C632" s="247"/>
      <c r="D632" s="219" t="s">
        <v>131</v>
      </c>
      <c r="E632" s="248" t="s">
        <v>21</v>
      </c>
      <c r="F632" s="249" t="s">
        <v>650</v>
      </c>
      <c r="G632" s="247"/>
      <c r="H632" s="250">
        <v>10</v>
      </c>
      <c r="I632" s="251"/>
      <c r="J632" s="247"/>
      <c r="K632" s="247"/>
      <c r="L632" s="252"/>
      <c r="M632" s="253"/>
      <c r="N632" s="254"/>
      <c r="O632" s="254"/>
      <c r="P632" s="254"/>
      <c r="Q632" s="254"/>
      <c r="R632" s="254"/>
      <c r="S632" s="254"/>
      <c r="T632" s="25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T632" s="256" t="s">
        <v>131</v>
      </c>
      <c r="AU632" s="256" t="s">
        <v>82</v>
      </c>
      <c r="AV632" s="15" t="s">
        <v>141</v>
      </c>
      <c r="AW632" s="15" t="s">
        <v>34</v>
      </c>
      <c r="AX632" s="15" t="s">
        <v>73</v>
      </c>
      <c r="AY632" s="256" t="s">
        <v>120</v>
      </c>
    </row>
    <row r="633" spans="1:51" s="14" customFormat="1" ht="12">
      <c r="A633" s="14"/>
      <c r="B633" s="235"/>
      <c r="C633" s="236"/>
      <c r="D633" s="219" t="s">
        <v>131</v>
      </c>
      <c r="E633" s="237" t="s">
        <v>21</v>
      </c>
      <c r="F633" s="238" t="s">
        <v>134</v>
      </c>
      <c r="G633" s="236"/>
      <c r="H633" s="239">
        <v>10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131</v>
      </c>
      <c r="AU633" s="245" t="s">
        <v>82</v>
      </c>
      <c r="AV633" s="14" t="s">
        <v>127</v>
      </c>
      <c r="AW633" s="14" t="s">
        <v>34</v>
      </c>
      <c r="AX633" s="14" t="s">
        <v>78</v>
      </c>
      <c r="AY633" s="245" t="s">
        <v>120</v>
      </c>
    </row>
    <row r="634" spans="1:65" s="2" customFormat="1" ht="14.4" customHeight="1">
      <c r="A634" s="40"/>
      <c r="B634" s="41"/>
      <c r="C634" s="257" t="s">
        <v>651</v>
      </c>
      <c r="D634" s="257" t="s">
        <v>292</v>
      </c>
      <c r="E634" s="258" t="s">
        <v>652</v>
      </c>
      <c r="F634" s="259" t="s">
        <v>653</v>
      </c>
      <c r="G634" s="260" t="s">
        <v>171</v>
      </c>
      <c r="H634" s="261">
        <v>10.1</v>
      </c>
      <c r="I634" s="262"/>
      <c r="J634" s="263">
        <f>ROUND(I634*H634,2)</f>
        <v>0</v>
      </c>
      <c r="K634" s="259" t="s">
        <v>21</v>
      </c>
      <c r="L634" s="264"/>
      <c r="M634" s="265" t="s">
        <v>21</v>
      </c>
      <c r="N634" s="266" t="s">
        <v>44</v>
      </c>
      <c r="O634" s="86"/>
      <c r="P634" s="215">
        <f>O634*H634</f>
        <v>0</v>
      </c>
      <c r="Q634" s="215">
        <v>0.058</v>
      </c>
      <c r="R634" s="215">
        <f>Q634*H634</f>
        <v>0.5858</v>
      </c>
      <c r="S634" s="215">
        <v>0</v>
      </c>
      <c r="T634" s="21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181</v>
      </c>
      <c r="AT634" s="217" t="s">
        <v>292</v>
      </c>
      <c r="AU634" s="217" t="s">
        <v>82</v>
      </c>
      <c r="AY634" s="19" t="s">
        <v>120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78</v>
      </c>
      <c r="BK634" s="218">
        <f>ROUND(I634*H634,2)</f>
        <v>0</v>
      </c>
      <c r="BL634" s="19" t="s">
        <v>127</v>
      </c>
      <c r="BM634" s="217" t="s">
        <v>654</v>
      </c>
    </row>
    <row r="635" spans="1:47" s="2" customFormat="1" ht="12">
      <c r="A635" s="40"/>
      <c r="B635" s="41"/>
      <c r="C635" s="42"/>
      <c r="D635" s="219" t="s">
        <v>129</v>
      </c>
      <c r="E635" s="42"/>
      <c r="F635" s="220" t="s">
        <v>653</v>
      </c>
      <c r="G635" s="42"/>
      <c r="H635" s="42"/>
      <c r="I635" s="221"/>
      <c r="J635" s="42"/>
      <c r="K635" s="42"/>
      <c r="L635" s="46"/>
      <c r="M635" s="222"/>
      <c r="N635" s="223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129</v>
      </c>
      <c r="AU635" s="19" t="s">
        <v>82</v>
      </c>
    </row>
    <row r="636" spans="1:51" s="13" customFormat="1" ht="12">
      <c r="A636" s="13"/>
      <c r="B636" s="224"/>
      <c r="C636" s="225"/>
      <c r="D636" s="219" t="s">
        <v>131</v>
      </c>
      <c r="E636" s="226" t="s">
        <v>21</v>
      </c>
      <c r="F636" s="227" t="s">
        <v>655</v>
      </c>
      <c r="G636" s="225"/>
      <c r="H636" s="228">
        <v>10.1</v>
      </c>
      <c r="I636" s="229"/>
      <c r="J636" s="225"/>
      <c r="K636" s="225"/>
      <c r="L636" s="230"/>
      <c r="M636" s="231"/>
      <c r="N636" s="232"/>
      <c r="O636" s="232"/>
      <c r="P636" s="232"/>
      <c r="Q636" s="232"/>
      <c r="R636" s="232"/>
      <c r="S636" s="232"/>
      <c r="T636" s="23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4" t="s">
        <v>131</v>
      </c>
      <c r="AU636" s="234" t="s">
        <v>82</v>
      </c>
      <c r="AV636" s="13" t="s">
        <v>82</v>
      </c>
      <c r="AW636" s="13" t="s">
        <v>34</v>
      </c>
      <c r="AX636" s="13" t="s">
        <v>73</v>
      </c>
      <c r="AY636" s="234" t="s">
        <v>120</v>
      </c>
    </row>
    <row r="637" spans="1:51" s="14" customFormat="1" ht="12">
      <c r="A637" s="14"/>
      <c r="B637" s="235"/>
      <c r="C637" s="236"/>
      <c r="D637" s="219" t="s">
        <v>131</v>
      </c>
      <c r="E637" s="237" t="s">
        <v>21</v>
      </c>
      <c r="F637" s="238" t="s">
        <v>134</v>
      </c>
      <c r="G637" s="236"/>
      <c r="H637" s="239">
        <v>10.1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45" t="s">
        <v>131</v>
      </c>
      <c r="AU637" s="245" t="s">
        <v>82</v>
      </c>
      <c r="AV637" s="14" t="s">
        <v>127</v>
      </c>
      <c r="AW637" s="14" t="s">
        <v>34</v>
      </c>
      <c r="AX637" s="14" t="s">
        <v>78</v>
      </c>
      <c r="AY637" s="245" t="s">
        <v>120</v>
      </c>
    </row>
    <row r="638" spans="1:65" s="2" customFormat="1" ht="12">
      <c r="A638" s="40"/>
      <c r="B638" s="41"/>
      <c r="C638" s="206" t="s">
        <v>656</v>
      </c>
      <c r="D638" s="206" t="s">
        <v>122</v>
      </c>
      <c r="E638" s="207" t="s">
        <v>657</v>
      </c>
      <c r="F638" s="208" t="s">
        <v>658</v>
      </c>
      <c r="G638" s="209" t="s">
        <v>190</v>
      </c>
      <c r="H638" s="210">
        <v>0.5</v>
      </c>
      <c r="I638" s="211"/>
      <c r="J638" s="212">
        <f>ROUND(I638*H638,2)</f>
        <v>0</v>
      </c>
      <c r="K638" s="208" t="s">
        <v>126</v>
      </c>
      <c r="L638" s="46"/>
      <c r="M638" s="213" t="s">
        <v>21</v>
      </c>
      <c r="N638" s="214" t="s">
        <v>44</v>
      </c>
      <c r="O638" s="86"/>
      <c r="P638" s="215">
        <f>O638*H638</f>
        <v>0</v>
      </c>
      <c r="Q638" s="215">
        <v>2.25634</v>
      </c>
      <c r="R638" s="215">
        <f>Q638*H638</f>
        <v>1.12817</v>
      </c>
      <c r="S638" s="215">
        <v>0</v>
      </c>
      <c r="T638" s="216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17" t="s">
        <v>127</v>
      </c>
      <c r="AT638" s="217" t="s">
        <v>122</v>
      </c>
      <c r="AU638" s="217" t="s">
        <v>82</v>
      </c>
      <c r="AY638" s="19" t="s">
        <v>120</v>
      </c>
      <c r="BE638" s="218">
        <f>IF(N638="základní",J638,0)</f>
        <v>0</v>
      </c>
      <c r="BF638" s="218">
        <f>IF(N638="snížená",J638,0)</f>
        <v>0</v>
      </c>
      <c r="BG638" s="218">
        <f>IF(N638="zákl. přenesená",J638,0)</f>
        <v>0</v>
      </c>
      <c r="BH638" s="218">
        <f>IF(N638="sníž. přenesená",J638,0)</f>
        <v>0</v>
      </c>
      <c r="BI638" s="218">
        <f>IF(N638="nulová",J638,0)</f>
        <v>0</v>
      </c>
      <c r="BJ638" s="19" t="s">
        <v>78</v>
      </c>
      <c r="BK638" s="218">
        <f>ROUND(I638*H638,2)</f>
        <v>0</v>
      </c>
      <c r="BL638" s="19" t="s">
        <v>127</v>
      </c>
      <c r="BM638" s="217" t="s">
        <v>659</v>
      </c>
    </row>
    <row r="639" spans="1:47" s="2" customFormat="1" ht="12">
      <c r="A639" s="40"/>
      <c r="B639" s="41"/>
      <c r="C639" s="42"/>
      <c r="D639" s="219" t="s">
        <v>129</v>
      </c>
      <c r="E639" s="42"/>
      <c r="F639" s="220" t="s">
        <v>660</v>
      </c>
      <c r="G639" s="42"/>
      <c r="H639" s="42"/>
      <c r="I639" s="221"/>
      <c r="J639" s="42"/>
      <c r="K639" s="42"/>
      <c r="L639" s="46"/>
      <c r="M639" s="222"/>
      <c r="N639" s="223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129</v>
      </c>
      <c r="AU639" s="19" t="s">
        <v>82</v>
      </c>
    </row>
    <row r="640" spans="1:51" s="13" customFormat="1" ht="12">
      <c r="A640" s="13"/>
      <c r="B640" s="224"/>
      <c r="C640" s="225"/>
      <c r="D640" s="219" t="s">
        <v>131</v>
      </c>
      <c r="E640" s="226" t="s">
        <v>21</v>
      </c>
      <c r="F640" s="227" t="s">
        <v>661</v>
      </c>
      <c r="G640" s="225"/>
      <c r="H640" s="228">
        <v>0.5</v>
      </c>
      <c r="I640" s="229"/>
      <c r="J640" s="225"/>
      <c r="K640" s="225"/>
      <c r="L640" s="230"/>
      <c r="M640" s="231"/>
      <c r="N640" s="232"/>
      <c r="O640" s="232"/>
      <c r="P640" s="232"/>
      <c r="Q640" s="232"/>
      <c r="R640" s="232"/>
      <c r="S640" s="232"/>
      <c r="T640" s="23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4" t="s">
        <v>131</v>
      </c>
      <c r="AU640" s="234" t="s">
        <v>82</v>
      </c>
      <c r="AV640" s="13" t="s">
        <v>82</v>
      </c>
      <c r="AW640" s="13" t="s">
        <v>34</v>
      </c>
      <c r="AX640" s="13" t="s">
        <v>73</v>
      </c>
      <c r="AY640" s="234" t="s">
        <v>120</v>
      </c>
    </row>
    <row r="641" spans="1:51" s="14" customFormat="1" ht="12">
      <c r="A641" s="14"/>
      <c r="B641" s="235"/>
      <c r="C641" s="236"/>
      <c r="D641" s="219" t="s">
        <v>131</v>
      </c>
      <c r="E641" s="237" t="s">
        <v>21</v>
      </c>
      <c r="F641" s="238" t="s">
        <v>134</v>
      </c>
      <c r="G641" s="236"/>
      <c r="H641" s="239">
        <v>0.5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45" t="s">
        <v>131</v>
      </c>
      <c r="AU641" s="245" t="s">
        <v>82</v>
      </c>
      <c r="AV641" s="14" t="s">
        <v>127</v>
      </c>
      <c r="AW641" s="14" t="s">
        <v>34</v>
      </c>
      <c r="AX641" s="14" t="s">
        <v>78</v>
      </c>
      <c r="AY641" s="245" t="s">
        <v>120</v>
      </c>
    </row>
    <row r="642" spans="1:65" s="2" customFormat="1" ht="12">
      <c r="A642" s="40"/>
      <c r="B642" s="41"/>
      <c r="C642" s="206" t="s">
        <v>662</v>
      </c>
      <c r="D642" s="206" t="s">
        <v>122</v>
      </c>
      <c r="E642" s="207" t="s">
        <v>663</v>
      </c>
      <c r="F642" s="208" t="s">
        <v>664</v>
      </c>
      <c r="G642" s="209" t="s">
        <v>433</v>
      </c>
      <c r="H642" s="210">
        <v>1</v>
      </c>
      <c r="I642" s="211"/>
      <c r="J642" s="212">
        <f>ROUND(I642*H642,2)</f>
        <v>0</v>
      </c>
      <c r="K642" s="208" t="s">
        <v>21</v>
      </c>
      <c r="L642" s="46"/>
      <c r="M642" s="213" t="s">
        <v>21</v>
      </c>
      <c r="N642" s="214" t="s">
        <v>44</v>
      </c>
      <c r="O642" s="86"/>
      <c r="P642" s="215">
        <f>O642*H642</f>
        <v>0</v>
      </c>
      <c r="Q642" s="215">
        <v>10.30899</v>
      </c>
      <c r="R642" s="215">
        <f>Q642*H642</f>
        <v>10.30899</v>
      </c>
      <c r="S642" s="215">
        <v>0</v>
      </c>
      <c r="T642" s="216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127</v>
      </c>
      <c r="AT642" s="217" t="s">
        <v>122</v>
      </c>
      <c r="AU642" s="217" t="s">
        <v>82</v>
      </c>
      <c r="AY642" s="19" t="s">
        <v>120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78</v>
      </c>
      <c r="BK642" s="218">
        <f>ROUND(I642*H642,2)</f>
        <v>0</v>
      </c>
      <c r="BL642" s="19" t="s">
        <v>127</v>
      </c>
      <c r="BM642" s="217" t="s">
        <v>665</v>
      </c>
    </row>
    <row r="643" spans="1:47" s="2" customFormat="1" ht="12">
      <c r="A643" s="40"/>
      <c r="B643" s="41"/>
      <c r="C643" s="42"/>
      <c r="D643" s="219" t="s">
        <v>129</v>
      </c>
      <c r="E643" s="42"/>
      <c r="F643" s="220" t="s">
        <v>666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129</v>
      </c>
      <c r="AU643" s="19" t="s">
        <v>82</v>
      </c>
    </row>
    <row r="644" spans="1:51" s="13" customFormat="1" ht="12">
      <c r="A644" s="13"/>
      <c r="B644" s="224"/>
      <c r="C644" s="225"/>
      <c r="D644" s="219" t="s">
        <v>131</v>
      </c>
      <c r="E644" s="226" t="s">
        <v>21</v>
      </c>
      <c r="F644" s="227" t="s">
        <v>78</v>
      </c>
      <c r="G644" s="225"/>
      <c r="H644" s="228">
        <v>1</v>
      </c>
      <c r="I644" s="229"/>
      <c r="J644" s="225"/>
      <c r="K644" s="225"/>
      <c r="L644" s="230"/>
      <c r="M644" s="231"/>
      <c r="N644" s="232"/>
      <c r="O644" s="232"/>
      <c r="P644" s="232"/>
      <c r="Q644" s="232"/>
      <c r="R644" s="232"/>
      <c r="S644" s="232"/>
      <c r="T644" s="23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4" t="s">
        <v>131</v>
      </c>
      <c r="AU644" s="234" t="s">
        <v>82</v>
      </c>
      <c r="AV644" s="13" t="s">
        <v>82</v>
      </c>
      <c r="AW644" s="13" t="s">
        <v>34</v>
      </c>
      <c r="AX644" s="13" t="s">
        <v>73</v>
      </c>
      <c r="AY644" s="234" t="s">
        <v>120</v>
      </c>
    </row>
    <row r="645" spans="1:51" s="16" customFormat="1" ht="12">
      <c r="A645" s="16"/>
      <c r="B645" s="267"/>
      <c r="C645" s="268"/>
      <c r="D645" s="219" t="s">
        <v>131</v>
      </c>
      <c r="E645" s="269" t="s">
        <v>21</v>
      </c>
      <c r="F645" s="270" t="s">
        <v>667</v>
      </c>
      <c r="G645" s="268"/>
      <c r="H645" s="269" t="s">
        <v>21</v>
      </c>
      <c r="I645" s="271"/>
      <c r="J645" s="268"/>
      <c r="K645" s="268"/>
      <c r="L645" s="272"/>
      <c r="M645" s="273"/>
      <c r="N645" s="274"/>
      <c r="O645" s="274"/>
      <c r="P645" s="274"/>
      <c r="Q645" s="274"/>
      <c r="R645" s="274"/>
      <c r="S645" s="274"/>
      <c r="T645" s="275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T645" s="276" t="s">
        <v>131</v>
      </c>
      <c r="AU645" s="276" t="s">
        <v>82</v>
      </c>
      <c r="AV645" s="16" t="s">
        <v>78</v>
      </c>
      <c r="AW645" s="16" t="s">
        <v>34</v>
      </c>
      <c r="AX645" s="16" t="s">
        <v>73</v>
      </c>
      <c r="AY645" s="276" t="s">
        <v>120</v>
      </c>
    </row>
    <row r="646" spans="1:51" s="16" customFormat="1" ht="12">
      <c r="A646" s="16"/>
      <c r="B646" s="267"/>
      <c r="C646" s="268"/>
      <c r="D646" s="219" t="s">
        <v>131</v>
      </c>
      <c r="E646" s="269" t="s">
        <v>21</v>
      </c>
      <c r="F646" s="270" t="s">
        <v>668</v>
      </c>
      <c r="G646" s="268"/>
      <c r="H646" s="269" t="s">
        <v>21</v>
      </c>
      <c r="I646" s="271"/>
      <c r="J646" s="268"/>
      <c r="K646" s="268"/>
      <c r="L646" s="272"/>
      <c r="M646" s="273"/>
      <c r="N646" s="274"/>
      <c r="O646" s="274"/>
      <c r="P646" s="274"/>
      <c r="Q646" s="274"/>
      <c r="R646" s="274"/>
      <c r="S646" s="274"/>
      <c r="T646" s="275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T646" s="276" t="s">
        <v>131</v>
      </c>
      <c r="AU646" s="276" t="s">
        <v>82</v>
      </c>
      <c r="AV646" s="16" t="s">
        <v>78</v>
      </c>
      <c r="AW646" s="16" t="s">
        <v>34</v>
      </c>
      <c r="AX646" s="16" t="s">
        <v>73</v>
      </c>
      <c r="AY646" s="276" t="s">
        <v>120</v>
      </c>
    </row>
    <row r="647" spans="1:51" s="16" customFormat="1" ht="12">
      <c r="A647" s="16"/>
      <c r="B647" s="267"/>
      <c r="C647" s="268"/>
      <c r="D647" s="219" t="s">
        <v>131</v>
      </c>
      <c r="E647" s="269" t="s">
        <v>21</v>
      </c>
      <c r="F647" s="270" t="s">
        <v>669</v>
      </c>
      <c r="G647" s="268"/>
      <c r="H647" s="269" t="s">
        <v>21</v>
      </c>
      <c r="I647" s="271"/>
      <c r="J647" s="268"/>
      <c r="K647" s="268"/>
      <c r="L647" s="272"/>
      <c r="M647" s="273"/>
      <c r="N647" s="274"/>
      <c r="O647" s="274"/>
      <c r="P647" s="274"/>
      <c r="Q647" s="274"/>
      <c r="R647" s="274"/>
      <c r="S647" s="274"/>
      <c r="T647" s="275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T647" s="276" t="s">
        <v>131</v>
      </c>
      <c r="AU647" s="276" t="s">
        <v>82</v>
      </c>
      <c r="AV647" s="16" t="s">
        <v>78</v>
      </c>
      <c r="AW647" s="16" t="s">
        <v>34</v>
      </c>
      <c r="AX647" s="16" t="s">
        <v>73</v>
      </c>
      <c r="AY647" s="276" t="s">
        <v>120</v>
      </c>
    </row>
    <row r="648" spans="1:51" s="16" customFormat="1" ht="12">
      <c r="A648" s="16"/>
      <c r="B648" s="267"/>
      <c r="C648" s="268"/>
      <c r="D648" s="219" t="s">
        <v>131</v>
      </c>
      <c r="E648" s="269" t="s">
        <v>21</v>
      </c>
      <c r="F648" s="270" t="s">
        <v>670</v>
      </c>
      <c r="G648" s="268"/>
      <c r="H648" s="269" t="s">
        <v>21</v>
      </c>
      <c r="I648" s="271"/>
      <c r="J648" s="268"/>
      <c r="K648" s="268"/>
      <c r="L648" s="272"/>
      <c r="M648" s="273"/>
      <c r="N648" s="274"/>
      <c r="O648" s="274"/>
      <c r="P648" s="274"/>
      <c r="Q648" s="274"/>
      <c r="R648" s="274"/>
      <c r="S648" s="274"/>
      <c r="T648" s="275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T648" s="276" t="s">
        <v>131</v>
      </c>
      <c r="AU648" s="276" t="s">
        <v>82</v>
      </c>
      <c r="AV648" s="16" t="s">
        <v>78</v>
      </c>
      <c r="AW648" s="16" t="s">
        <v>34</v>
      </c>
      <c r="AX648" s="16" t="s">
        <v>73</v>
      </c>
      <c r="AY648" s="276" t="s">
        <v>120</v>
      </c>
    </row>
    <row r="649" spans="1:51" s="15" customFormat="1" ht="12">
      <c r="A649" s="15"/>
      <c r="B649" s="246"/>
      <c r="C649" s="247"/>
      <c r="D649" s="219" t="s">
        <v>131</v>
      </c>
      <c r="E649" s="248" t="s">
        <v>21</v>
      </c>
      <c r="F649" s="249" t="s">
        <v>149</v>
      </c>
      <c r="G649" s="247"/>
      <c r="H649" s="250">
        <v>1</v>
      </c>
      <c r="I649" s="251"/>
      <c r="J649" s="247"/>
      <c r="K649" s="247"/>
      <c r="L649" s="252"/>
      <c r="M649" s="253"/>
      <c r="N649" s="254"/>
      <c r="O649" s="254"/>
      <c r="P649" s="254"/>
      <c r="Q649" s="254"/>
      <c r="R649" s="254"/>
      <c r="S649" s="254"/>
      <c r="T649" s="25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56" t="s">
        <v>131</v>
      </c>
      <c r="AU649" s="256" t="s">
        <v>82</v>
      </c>
      <c r="AV649" s="15" t="s">
        <v>141</v>
      </c>
      <c r="AW649" s="15" t="s">
        <v>34</v>
      </c>
      <c r="AX649" s="15" t="s">
        <v>73</v>
      </c>
      <c r="AY649" s="256" t="s">
        <v>120</v>
      </c>
    </row>
    <row r="650" spans="1:51" s="14" customFormat="1" ht="12">
      <c r="A650" s="14"/>
      <c r="B650" s="235"/>
      <c r="C650" s="236"/>
      <c r="D650" s="219" t="s">
        <v>131</v>
      </c>
      <c r="E650" s="237" t="s">
        <v>21</v>
      </c>
      <c r="F650" s="238" t="s">
        <v>134</v>
      </c>
      <c r="G650" s="236"/>
      <c r="H650" s="239">
        <v>1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5" t="s">
        <v>131</v>
      </c>
      <c r="AU650" s="245" t="s">
        <v>82</v>
      </c>
      <c r="AV650" s="14" t="s">
        <v>127</v>
      </c>
      <c r="AW650" s="14" t="s">
        <v>34</v>
      </c>
      <c r="AX650" s="14" t="s">
        <v>78</v>
      </c>
      <c r="AY650" s="245" t="s">
        <v>120</v>
      </c>
    </row>
    <row r="651" spans="1:65" s="2" customFormat="1" ht="14.4" customHeight="1">
      <c r="A651" s="40"/>
      <c r="B651" s="41"/>
      <c r="C651" s="206" t="s">
        <v>671</v>
      </c>
      <c r="D651" s="206" t="s">
        <v>122</v>
      </c>
      <c r="E651" s="207" t="s">
        <v>672</v>
      </c>
      <c r="F651" s="208" t="s">
        <v>673</v>
      </c>
      <c r="G651" s="209" t="s">
        <v>433</v>
      </c>
      <c r="H651" s="210">
        <v>1</v>
      </c>
      <c r="I651" s="211"/>
      <c r="J651" s="212">
        <f>ROUND(I651*H651,2)</f>
        <v>0</v>
      </c>
      <c r="K651" s="208" t="s">
        <v>21</v>
      </c>
      <c r="L651" s="46"/>
      <c r="M651" s="213" t="s">
        <v>21</v>
      </c>
      <c r="N651" s="214" t="s">
        <v>44</v>
      </c>
      <c r="O651" s="86"/>
      <c r="P651" s="215">
        <f>O651*H651</f>
        <v>0</v>
      </c>
      <c r="Q651" s="215">
        <v>7.22615</v>
      </c>
      <c r="R651" s="215">
        <f>Q651*H651</f>
        <v>7.22615</v>
      </c>
      <c r="S651" s="215">
        <v>0</v>
      </c>
      <c r="T651" s="216">
        <f>S651*H651</f>
        <v>0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7" t="s">
        <v>127</v>
      </c>
      <c r="AT651" s="217" t="s">
        <v>122</v>
      </c>
      <c r="AU651" s="217" t="s">
        <v>82</v>
      </c>
      <c r="AY651" s="19" t="s">
        <v>120</v>
      </c>
      <c r="BE651" s="218">
        <f>IF(N651="základní",J651,0)</f>
        <v>0</v>
      </c>
      <c r="BF651" s="218">
        <f>IF(N651="snížená",J651,0)</f>
        <v>0</v>
      </c>
      <c r="BG651" s="218">
        <f>IF(N651="zákl. přenesená",J651,0)</f>
        <v>0</v>
      </c>
      <c r="BH651" s="218">
        <f>IF(N651="sníž. přenesená",J651,0)</f>
        <v>0</v>
      </c>
      <c r="BI651" s="218">
        <f>IF(N651="nulová",J651,0)</f>
        <v>0</v>
      </c>
      <c r="BJ651" s="19" t="s">
        <v>78</v>
      </c>
      <c r="BK651" s="218">
        <f>ROUND(I651*H651,2)</f>
        <v>0</v>
      </c>
      <c r="BL651" s="19" t="s">
        <v>127</v>
      </c>
      <c r="BM651" s="217" t="s">
        <v>674</v>
      </c>
    </row>
    <row r="652" spans="1:47" s="2" customFormat="1" ht="12">
      <c r="A652" s="40"/>
      <c r="B652" s="41"/>
      <c r="C652" s="42"/>
      <c r="D652" s="219" t="s">
        <v>129</v>
      </c>
      <c r="E652" s="42"/>
      <c r="F652" s="220" t="s">
        <v>673</v>
      </c>
      <c r="G652" s="42"/>
      <c r="H652" s="42"/>
      <c r="I652" s="221"/>
      <c r="J652" s="42"/>
      <c r="K652" s="42"/>
      <c r="L652" s="46"/>
      <c r="M652" s="222"/>
      <c r="N652" s="223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129</v>
      </c>
      <c r="AU652" s="19" t="s">
        <v>82</v>
      </c>
    </row>
    <row r="653" spans="1:51" s="13" customFormat="1" ht="12">
      <c r="A653" s="13"/>
      <c r="B653" s="224"/>
      <c r="C653" s="225"/>
      <c r="D653" s="219" t="s">
        <v>131</v>
      </c>
      <c r="E653" s="226" t="s">
        <v>21</v>
      </c>
      <c r="F653" s="227" t="s">
        <v>675</v>
      </c>
      <c r="G653" s="225"/>
      <c r="H653" s="228">
        <v>1</v>
      </c>
      <c r="I653" s="229"/>
      <c r="J653" s="225"/>
      <c r="K653" s="225"/>
      <c r="L653" s="230"/>
      <c r="M653" s="231"/>
      <c r="N653" s="232"/>
      <c r="O653" s="232"/>
      <c r="P653" s="232"/>
      <c r="Q653" s="232"/>
      <c r="R653" s="232"/>
      <c r="S653" s="232"/>
      <c r="T653" s="23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4" t="s">
        <v>131</v>
      </c>
      <c r="AU653" s="234" t="s">
        <v>82</v>
      </c>
      <c r="AV653" s="13" t="s">
        <v>82</v>
      </c>
      <c r="AW653" s="13" t="s">
        <v>34</v>
      </c>
      <c r="AX653" s="13" t="s">
        <v>73</v>
      </c>
      <c r="AY653" s="234" t="s">
        <v>120</v>
      </c>
    </row>
    <row r="654" spans="1:51" s="16" customFormat="1" ht="12">
      <c r="A654" s="16"/>
      <c r="B654" s="267"/>
      <c r="C654" s="268"/>
      <c r="D654" s="219" t="s">
        <v>131</v>
      </c>
      <c r="E654" s="269" t="s">
        <v>21</v>
      </c>
      <c r="F654" s="270" t="s">
        <v>676</v>
      </c>
      <c r="G654" s="268"/>
      <c r="H654" s="269" t="s">
        <v>21</v>
      </c>
      <c r="I654" s="271"/>
      <c r="J654" s="268"/>
      <c r="K654" s="268"/>
      <c r="L654" s="272"/>
      <c r="M654" s="273"/>
      <c r="N654" s="274"/>
      <c r="O654" s="274"/>
      <c r="P654" s="274"/>
      <c r="Q654" s="274"/>
      <c r="R654" s="274"/>
      <c r="S654" s="274"/>
      <c r="T654" s="275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T654" s="276" t="s">
        <v>131</v>
      </c>
      <c r="AU654" s="276" t="s">
        <v>82</v>
      </c>
      <c r="AV654" s="16" t="s">
        <v>78</v>
      </c>
      <c r="AW654" s="16" t="s">
        <v>34</v>
      </c>
      <c r="AX654" s="16" t="s">
        <v>73</v>
      </c>
      <c r="AY654" s="276" t="s">
        <v>120</v>
      </c>
    </row>
    <row r="655" spans="1:51" s="16" customFormat="1" ht="12">
      <c r="A655" s="16"/>
      <c r="B655" s="267"/>
      <c r="C655" s="268"/>
      <c r="D655" s="219" t="s">
        <v>131</v>
      </c>
      <c r="E655" s="269" t="s">
        <v>21</v>
      </c>
      <c r="F655" s="270" t="s">
        <v>677</v>
      </c>
      <c r="G655" s="268"/>
      <c r="H655" s="269" t="s">
        <v>21</v>
      </c>
      <c r="I655" s="271"/>
      <c r="J655" s="268"/>
      <c r="K655" s="268"/>
      <c r="L655" s="272"/>
      <c r="M655" s="273"/>
      <c r="N655" s="274"/>
      <c r="O655" s="274"/>
      <c r="P655" s="274"/>
      <c r="Q655" s="274"/>
      <c r="R655" s="274"/>
      <c r="S655" s="274"/>
      <c r="T655" s="275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T655" s="276" t="s">
        <v>131</v>
      </c>
      <c r="AU655" s="276" t="s">
        <v>82</v>
      </c>
      <c r="AV655" s="16" t="s">
        <v>78</v>
      </c>
      <c r="AW655" s="16" t="s">
        <v>34</v>
      </c>
      <c r="AX655" s="16" t="s">
        <v>73</v>
      </c>
      <c r="AY655" s="276" t="s">
        <v>120</v>
      </c>
    </row>
    <row r="656" spans="1:51" s="16" customFormat="1" ht="12">
      <c r="A656" s="16"/>
      <c r="B656" s="267"/>
      <c r="C656" s="268"/>
      <c r="D656" s="219" t="s">
        <v>131</v>
      </c>
      <c r="E656" s="269" t="s">
        <v>21</v>
      </c>
      <c r="F656" s="270" t="s">
        <v>678</v>
      </c>
      <c r="G656" s="268"/>
      <c r="H656" s="269" t="s">
        <v>21</v>
      </c>
      <c r="I656" s="271"/>
      <c r="J656" s="268"/>
      <c r="K656" s="268"/>
      <c r="L656" s="272"/>
      <c r="M656" s="273"/>
      <c r="N656" s="274"/>
      <c r="O656" s="274"/>
      <c r="P656" s="274"/>
      <c r="Q656" s="274"/>
      <c r="R656" s="274"/>
      <c r="S656" s="274"/>
      <c r="T656" s="275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T656" s="276" t="s">
        <v>131</v>
      </c>
      <c r="AU656" s="276" t="s">
        <v>82</v>
      </c>
      <c r="AV656" s="16" t="s">
        <v>78</v>
      </c>
      <c r="AW656" s="16" t="s">
        <v>34</v>
      </c>
      <c r="AX656" s="16" t="s">
        <v>73</v>
      </c>
      <c r="AY656" s="276" t="s">
        <v>120</v>
      </c>
    </row>
    <row r="657" spans="1:51" s="16" customFormat="1" ht="12">
      <c r="A657" s="16"/>
      <c r="B657" s="267"/>
      <c r="C657" s="268"/>
      <c r="D657" s="219" t="s">
        <v>131</v>
      </c>
      <c r="E657" s="269" t="s">
        <v>21</v>
      </c>
      <c r="F657" s="270" t="s">
        <v>679</v>
      </c>
      <c r="G657" s="268"/>
      <c r="H657" s="269" t="s">
        <v>21</v>
      </c>
      <c r="I657" s="271"/>
      <c r="J657" s="268"/>
      <c r="K657" s="268"/>
      <c r="L657" s="272"/>
      <c r="M657" s="273"/>
      <c r="N657" s="274"/>
      <c r="O657" s="274"/>
      <c r="P657" s="274"/>
      <c r="Q657" s="274"/>
      <c r="R657" s="274"/>
      <c r="S657" s="274"/>
      <c r="T657" s="275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T657" s="276" t="s">
        <v>131</v>
      </c>
      <c r="AU657" s="276" t="s">
        <v>82</v>
      </c>
      <c r="AV657" s="16" t="s">
        <v>78</v>
      </c>
      <c r="AW657" s="16" t="s">
        <v>34</v>
      </c>
      <c r="AX657" s="16" t="s">
        <v>73</v>
      </c>
      <c r="AY657" s="276" t="s">
        <v>120</v>
      </c>
    </row>
    <row r="658" spans="1:51" s="16" customFormat="1" ht="12">
      <c r="A658" s="16"/>
      <c r="B658" s="267"/>
      <c r="C658" s="268"/>
      <c r="D658" s="219" t="s">
        <v>131</v>
      </c>
      <c r="E658" s="269" t="s">
        <v>21</v>
      </c>
      <c r="F658" s="270" t="s">
        <v>680</v>
      </c>
      <c r="G658" s="268"/>
      <c r="H658" s="269" t="s">
        <v>21</v>
      </c>
      <c r="I658" s="271"/>
      <c r="J658" s="268"/>
      <c r="K658" s="268"/>
      <c r="L658" s="272"/>
      <c r="M658" s="273"/>
      <c r="N658" s="274"/>
      <c r="O658" s="274"/>
      <c r="P658" s="274"/>
      <c r="Q658" s="274"/>
      <c r="R658" s="274"/>
      <c r="S658" s="274"/>
      <c r="T658" s="275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T658" s="276" t="s">
        <v>131</v>
      </c>
      <c r="AU658" s="276" t="s">
        <v>82</v>
      </c>
      <c r="AV658" s="16" t="s">
        <v>78</v>
      </c>
      <c r="AW658" s="16" t="s">
        <v>34</v>
      </c>
      <c r="AX658" s="16" t="s">
        <v>73</v>
      </c>
      <c r="AY658" s="276" t="s">
        <v>120</v>
      </c>
    </row>
    <row r="659" spans="1:51" s="16" customFormat="1" ht="12">
      <c r="A659" s="16"/>
      <c r="B659" s="267"/>
      <c r="C659" s="268"/>
      <c r="D659" s="219" t="s">
        <v>131</v>
      </c>
      <c r="E659" s="269" t="s">
        <v>21</v>
      </c>
      <c r="F659" s="270" t="s">
        <v>681</v>
      </c>
      <c r="G659" s="268"/>
      <c r="H659" s="269" t="s">
        <v>21</v>
      </c>
      <c r="I659" s="271"/>
      <c r="J659" s="268"/>
      <c r="K659" s="268"/>
      <c r="L659" s="272"/>
      <c r="M659" s="273"/>
      <c r="N659" s="274"/>
      <c r="O659" s="274"/>
      <c r="P659" s="274"/>
      <c r="Q659" s="274"/>
      <c r="R659" s="274"/>
      <c r="S659" s="274"/>
      <c r="T659" s="275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T659" s="276" t="s">
        <v>131</v>
      </c>
      <c r="AU659" s="276" t="s">
        <v>82</v>
      </c>
      <c r="AV659" s="16" t="s">
        <v>78</v>
      </c>
      <c r="AW659" s="16" t="s">
        <v>34</v>
      </c>
      <c r="AX659" s="16" t="s">
        <v>73</v>
      </c>
      <c r="AY659" s="276" t="s">
        <v>120</v>
      </c>
    </row>
    <row r="660" spans="1:51" s="16" customFormat="1" ht="12">
      <c r="A660" s="16"/>
      <c r="B660" s="267"/>
      <c r="C660" s="268"/>
      <c r="D660" s="219" t="s">
        <v>131</v>
      </c>
      <c r="E660" s="269" t="s">
        <v>21</v>
      </c>
      <c r="F660" s="270" t="s">
        <v>682</v>
      </c>
      <c r="G660" s="268"/>
      <c r="H660" s="269" t="s">
        <v>21</v>
      </c>
      <c r="I660" s="271"/>
      <c r="J660" s="268"/>
      <c r="K660" s="268"/>
      <c r="L660" s="272"/>
      <c r="M660" s="273"/>
      <c r="N660" s="274"/>
      <c r="O660" s="274"/>
      <c r="P660" s="274"/>
      <c r="Q660" s="274"/>
      <c r="R660" s="274"/>
      <c r="S660" s="274"/>
      <c r="T660" s="275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T660" s="276" t="s">
        <v>131</v>
      </c>
      <c r="AU660" s="276" t="s">
        <v>82</v>
      </c>
      <c r="AV660" s="16" t="s">
        <v>78</v>
      </c>
      <c r="AW660" s="16" t="s">
        <v>34</v>
      </c>
      <c r="AX660" s="16" t="s">
        <v>73</v>
      </c>
      <c r="AY660" s="276" t="s">
        <v>120</v>
      </c>
    </row>
    <row r="661" spans="1:51" s="15" customFormat="1" ht="12">
      <c r="A661" s="15"/>
      <c r="B661" s="246"/>
      <c r="C661" s="247"/>
      <c r="D661" s="219" t="s">
        <v>131</v>
      </c>
      <c r="E661" s="248" t="s">
        <v>21</v>
      </c>
      <c r="F661" s="249" t="s">
        <v>145</v>
      </c>
      <c r="G661" s="247"/>
      <c r="H661" s="250">
        <v>1</v>
      </c>
      <c r="I661" s="251"/>
      <c r="J661" s="247"/>
      <c r="K661" s="247"/>
      <c r="L661" s="252"/>
      <c r="M661" s="253"/>
      <c r="N661" s="254"/>
      <c r="O661" s="254"/>
      <c r="P661" s="254"/>
      <c r="Q661" s="254"/>
      <c r="R661" s="254"/>
      <c r="S661" s="254"/>
      <c r="T661" s="25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56" t="s">
        <v>131</v>
      </c>
      <c r="AU661" s="256" t="s">
        <v>82</v>
      </c>
      <c r="AV661" s="15" t="s">
        <v>141</v>
      </c>
      <c r="AW661" s="15" t="s">
        <v>34</v>
      </c>
      <c r="AX661" s="15" t="s">
        <v>73</v>
      </c>
      <c r="AY661" s="256" t="s">
        <v>120</v>
      </c>
    </row>
    <row r="662" spans="1:51" s="14" customFormat="1" ht="12">
      <c r="A662" s="14"/>
      <c r="B662" s="235"/>
      <c r="C662" s="236"/>
      <c r="D662" s="219" t="s">
        <v>131</v>
      </c>
      <c r="E662" s="237" t="s">
        <v>21</v>
      </c>
      <c r="F662" s="238" t="s">
        <v>134</v>
      </c>
      <c r="G662" s="236"/>
      <c r="H662" s="239">
        <v>1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131</v>
      </c>
      <c r="AU662" s="245" t="s">
        <v>82</v>
      </c>
      <c r="AV662" s="14" t="s">
        <v>127</v>
      </c>
      <c r="AW662" s="14" t="s">
        <v>34</v>
      </c>
      <c r="AX662" s="14" t="s">
        <v>78</v>
      </c>
      <c r="AY662" s="245" t="s">
        <v>120</v>
      </c>
    </row>
    <row r="663" spans="1:65" s="2" customFormat="1" ht="14.4" customHeight="1">
      <c r="A663" s="40"/>
      <c r="B663" s="41"/>
      <c r="C663" s="206" t="s">
        <v>683</v>
      </c>
      <c r="D663" s="206" t="s">
        <v>122</v>
      </c>
      <c r="E663" s="207" t="s">
        <v>684</v>
      </c>
      <c r="F663" s="208" t="s">
        <v>685</v>
      </c>
      <c r="G663" s="209" t="s">
        <v>171</v>
      </c>
      <c r="H663" s="210">
        <v>16.65</v>
      </c>
      <c r="I663" s="211"/>
      <c r="J663" s="212">
        <f>ROUND(I663*H663,2)</f>
        <v>0</v>
      </c>
      <c r="K663" s="208" t="s">
        <v>126</v>
      </c>
      <c r="L663" s="46"/>
      <c r="M663" s="213" t="s">
        <v>21</v>
      </c>
      <c r="N663" s="214" t="s">
        <v>44</v>
      </c>
      <c r="O663" s="86"/>
      <c r="P663" s="215">
        <f>O663*H663</f>
        <v>0</v>
      </c>
      <c r="Q663" s="215">
        <v>0.61348</v>
      </c>
      <c r="R663" s="215">
        <f>Q663*H663</f>
        <v>10.214442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127</v>
      </c>
      <c r="AT663" s="217" t="s">
        <v>122</v>
      </c>
      <c r="AU663" s="217" t="s">
        <v>82</v>
      </c>
      <c r="AY663" s="19" t="s">
        <v>120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78</v>
      </c>
      <c r="BK663" s="218">
        <f>ROUND(I663*H663,2)</f>
        <v>0</v>
      </c>
      <c r="BL663" s="19" t="s">
        <v>127</v>
      </c>
      <c r="BM663" s="217" t="s">
        <v>686</v>
      </c>
    </row>
    <row r="664" spans="1:47" s="2" customFormat="1" ht="12">
      <c r="A664" s="40"/>
      <c r="B664" s="41"/>
      <c r="C664" s="42"/>
      <c r="D664" s="219" t="s">
        <v>129</v>
      </c>
      <c r="E664" s="42"/>
      <c r="F664" s="220" t="s">
        <v>687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129</v>
      </c>
      <c r="AU664" s="19" t="s">
        <v>82</v>
      </c>
    </row>
    <row r="665" spans="1:51" s="13" customFormat="1" ht="12">
      <c r="A665" s="13"/>
      <c r="B665" s="224"/>
      <c r="C665" s="225"/>
      <c r="D665" s="219" t="s">
        <v>131</v>
      </c>
      <c r="E665" s="226" t="s">
        <v>21</v>
      </c>
      <c r="F665" s="227" t="s">
        <v>688</v>
      </c>
      <c r="G665" s="225"/>
      <c r="H665" s="228">
        <v>8.3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131</v>
      </c>
      <c r="AU665" s="234" t="s">
        <v>82</v>
      </c>
      <c r="AV665" s="13" t="s">
        <v>82</v>
      </c>
      <c r="AW665" s="13" t="s">
        <v>34</v>
      </c>
      <c r="AX665" s="13" t="s">
        <v>73</v>
      </c>
      <c r="AY665" s="234" t="s">
        <v>120</v>
      </c>
    </row>
    <row r="666" spans="1:51" s="15" customFormat="1" ht="12">
      <c r="A666" s="15"/>
      <c r="B666" s="246"/>
      <c r="C666" s="247"/>
      <c r="D666" s="219" t="s">
        <v>131</v>
      </c>
      <c r="E666" s="248" t="s">
        <v>21</v>
      </c>
      <c r="F666" s="249" t="s">
        <v>147</v>
      </c>
      <c r="G666" s="247"/>
      <c r="H666" s="250">
        <v>8.3</v>
      </c>
      <c r="I666" s="251"/>
      <c r="J666" s="247"/>
      <c r="K666" s="247"/>
      <c r="L666" s="252"/>
      <c r="M666" s="253"/>
      <c r="N666" s="254"/>
      <c r="O666" s="254"/>
      <c r="P666" s="254"/>
      <c r="Q666" s="254"/>
      <c r="R666" s="254"/>
      <c r="S666" s="254"/>
      <c r="T666" s="25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56" t="s">
        <v>131</v>
      </c>
      <c r="AU666" s="256" t="s">
        <v>82</v>
      </c>
      <c r="AV666" s="15" t="s">
        <v>141</v>
      </c>
      <c r="AW666" s="15" t="s">
        <v>34</v>
      </c>
      <c r="AX666" s="15" t="s">
        <v>73</v>
      </c>
      <c r="AY666" s="256" t="s">
        <v>120</v>
      </c>
    </row>
    <row r="667" spans="1:51" s="13" customFormat="1" ht="12">
      <c r="A667" s="13"/>
      <c r="B667" s="224"/>
      <c r="C667" s="225"/>
      <c r="D667" s="219" t="s">
        <v>131</v>
      </c>
      <c r="E667" s="226" t="s">
        <v>21</v>
      </c>
      <c r="F667" s="227" t="s">
        <v>689</v>
      </c>
      <c r="G667" s="225"/>
      <c r="H667" s="228">
        <v>8.35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4" t="s">
        <v>131</v>
      </c>
      <c r="AU667" s="234" t="s">
        <v>82</v>
      </c>
      <c r="AV667" s="13" t="s">
        <v>82</v>
      </c>
      <c r="AW667" s="13" t="s">
        <v>34</v>
      </c>
      <c r="AX667" s="13" t="s">
        <v>73</v>
      </c>
      <c r="AY667" s="234" t="s">
        <v>120</v>
      </c>
    </row>
    <row r="668" spans="1:51" s="15" customFormat="1" ht="12">
      <c r="A668" s="15"/>
      <c r="B668" s="246"/>
      <c r="C668" s="247"/>
      <c r="D668" s="219" t="s">
        <v>131</v>
      </c>
      <c r="E668" s="248" t="s">
        <v>21</v>
      </c>
      <c r="F668" s="249" t="s">
        <v>152</v>
      </c>
      <c r="G668" s="247"/>
      <c r="H668" s="250">
        <v>8.35</v>
      </c>
      <c r="I668" s="251"/>
      <c r="J668" s="247"/>
      <c r="K668" s="247"/>
      <c r="L668" s="252"/>
      <c r="M668" s="253"/>
      <c r="N668" s="254"/>
      <c r="O668" s="254"/>
      <c r="P668" s="254"/>
      <c r="Q668" s="254"/>
      <c r="R668" s="254"/>
      <c r="S668" s="254"/>
      <c r="T668" s="25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56" t="s">
        <v>131</v>
      </c>
      <c r="AU668" s="256" t="s">
        <v>82</v>
      </c>
      <c r="AV668" s="15" t="s">
        <v>141</v>
      </c>
      <c r="AW668" s="15" t="s">
        <v>34</v>
      </c>
      <c r="AX668" s="15" t="s">
        <v>73</v>
      </c>
      <c r="AY668" s="256" t="s">
        <v>120</v>
      </c>
    </row>
    <row r="669" spans="1:51" s="14" customFormat="1" ht="12">
      <c r="A669" s="14"/>
      <c r="B669" s="235"/>
      <c r="C669" s="236"/>
      <c r="D669" s="219" t="s">
        <v>131</v>
      </c>
      <c r="E669" s="237" t="s">
        <v>21</v>
      </c>
      <c r="F669" s="238" t="s">
        <v>134</v>
      </c>
      <c r="G669" s="236"/>
      <c r="H669" s="239">
        <v>16.65</v>
      </c>
      <c r="I669" s="240"/>
      <c r="J669" s="236"/>
      <c r="K669" s="236"/>
      <c r="L669" s="241"/>
      <c r="M669" s="242"/>
      <c r="N669" s="243"/>
      <c r="O669" s="243"/>
      <c r="P669" s="243"/>
      <c r="Q669" s="243"/>
      <c r="R669" s="243"/>
      <c r="S669" s="243"/>
      <c r="T669" s="24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5" t="s">
        <v>131</v>
      </c>
      <c r="AU669" s="245" t="s">
        <v>82</v>
      </c>
      <c r="AV669" s="14" t="s">
        <v>127</v>
      </c>
      <c r="AW669" s="14" t="s">
        <v>34</v>
      </c>
      <c r="AX669" s="14" t="s">
        <v>78</v>
      </c>
      <c r="AY669" s="245" t="s">
        <v>120</v>
      </c>
    </row>
    <row r="670" spans="1:65" s="2" customFormat="1" ht="14.4" customHeight="1">
      <c r="A670" s="40"/>
      <c r="B670" s="41"/>
      <c r="C670" s="257" t="s">
        <v>690</v>
      </c>
      <c r="D670" s="257" t="s">
        <v>292</v>
      </c>
      <c r="E670" s="258" t="s">
        <v>691</v>
      </c>
      <c r="F670" s="259" t="s">
        <v>692</v>
      </c>
      <c r="G670" s="260" t="s">
        <v>171</v>
      </c>
      <c r="H670" s="261">
        <v>10.1</v>
      </c>
      <c r="I670" s="262"/>
      <c r="J670" s="263">
        <f>ROUND(I670*H670,2)</f>
        <v>0</v>
      </c>
      <c r="K670" s="259" t="s">
        <v>126</v>
      </c>
      <c r="L670" s="264"/>
      <c r="M670" s="265" t="s">
        <v>21</v>
      </c>
      <c r="N670" s="266" t="s">
        <v>44</v>
      </c>
      <c r="O670" s="86"/>
      <c r="P670" s="215">
        <f>O670*H670</f>
        <v>0</v>
      </c>
      <c r="Q670" s="215">
        <v>0.32</v>
      </c>
      <c r="R670" s="215">
        <f>Q670*H670</f>
        <v>3.2319999999999998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181</v>
      </c>
      <c r="AT670" s="217" t="s">
        <v>292</v>
      </c>
      <c r="AU670" s="217" t="s">
        <v>82</v>
      </c>
      <c r="AY670" s="19" t="s">
        <v>120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9" t="s">
        <v>78</v>
      </c>
      <c r="BK670" s="218">
        <f>ROUND(I670*H670,2)</f>
        <v>0</v>
      </c>
      <c r="BL670" s="19" t="s">
        <v>127</v>
      </c>
      <c r="BM670" s="217" t="s">
        <v>693</v>
      </c>
    </row>
    <row r="671" spans="1:47" s="2" customFormat="1" ht="12">
      <c r="A671" s="40"/>
      <c r="B671" s="41"/>
      <c r="C671" s="42"/>
      <c r="D671" s="219" t="s">
        <v>129</v>
      </c>
      <c r="E671" s="42"/>
      <c r="F671" s="220" t="s">
        <v>692</v>
      </c>
      <c r="G671" s="42"/>
      <c r="H671" s="42"/>
      <c r="I671" s="221"/>
      <c r="J671" s="42"/>
      <c r="K671" s="42"/>
      <c r="L671" s="46"/>
      <c r="M671" s="222"/>
      <c r="N671" s="223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129</v>
      </c>
      <c r="AU671" s="19" t="s">
        <v>82</v>
      </c>
    </row>
    <row r="672" spans="1:51" s="13" customFormat="1" ht="12">
      <c r="A672" s="13"/>
      <c r="B672" s="224"/>
      <c r="C672" s="225"/>
      <c r="D672" s="219" t="s">
        <v>131</v>
      </c>
      <c r="E672" s="226" t="s">
        <v>21</v>
      </c>
      <c r="F672" s="227" t="s">
        <v>694</v>
      </c>
      <c r="G672" s="225"/>
      <c r="H672" s="228">
        <v>5.05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131</v>
      </c>
      <c r="AU672" s="234" t="s">
        <v>82</v>
      </c>
      <c r="AV672" s="13" t="s">
        <v>82</v>
      </c>
      <c r="AW672" s="13" t="s">
        <v>34</v>
      </c>
      <c r="AX672" s="13" t="s">
        <v>73</v>
      </c>
      <c r="AY672" s="234" t="s">
        <v>120</v>
      </c>
    </row>
    <row r="673" spans="1:51" s="15" customFormat="1" ht="12">
      <c r="A673" s="15"/>
      <c r="B673" s="246"/>
      <c r="C673" s="247"/>
      <c r="D673" s="219" t="s">
        <v>131</v>
      </c>
      <c r="E673" s="248" t="s">
        <v>21</v>
      </c>
      <c r="F673" s="249" t="s">
        <v>147</v>
      </c>
      <c r="G673" s="247"/>
      <c r="H673" s="250">
        <v>5.05</v>
      </c>
      <c r="I673" s="251"/>
      <c r="J673" s="247"/>
      <c r="K673" s="247"/>
      <c r="L673" s="252"/>
      <c r="M673" s="253"/>
      <c r="N673" s="254"/>
      <c r="O673" s="254"/>
      <c r="P673" s="254"/>
      <c r="Q673" s="254"/>
      <c r="R673" s="254"/>
      <c r="S673" s="254"/>
      <c r="T673" s="25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56" t="s">
        <v>131</v>
      </c>
      <c r="AU673" s="256" t="s">
        <v>82</v>
      </c>
      <c r="AV673" s="15" t="s">
        <v>141</v>
      </c>
      <c r="AW673" s="15" t="s">
        <v>34</v>
      </c>
      <c r="AX673" s="15" t="s">
        <v>73</v>
      </c>
      <c r="AY673" s="256" t="s">
        <v>120</v>
      </c>
    </row>
    <row r="674" spans="1:51" s="13" customFormat="1" ht="12">
      <c r="A674" s="13"/>
      <c r="B674" s="224"/>
      <c r="C674" s="225"/>
      <c r="D674" s="219" t="s">
        <v>131</v>
      </c>
      <c r="E674" s="226" t="s">
        <v>21</v>
      </c>
      <c r="F674" s="227" t="s">
        <v>695</v>
      </c>
      <c r="G674" s="225"/>
      <c r="H674" s="228">
        <v>5.05</v>
      </c>
      <c r="I674" s="229"/>
      <c r="J674" s="225"/>
      <c r="K674" s="225"/>
      <c r="L674" s="230"/>
      <c r="M674" s="231"/>
      <c r="N674" s="232"/>
      <c r="O674" s="232"/>
      <c r="P674" s="232"/>
      <c r="Q674" s="232"/>
      <c r="R674" s="232"/>
      <c r="S674" s="232"/>
      <c r="T674" s="23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4" t="s">
        <v>131</v>
      </c>
      <c r="AU674" s="234" t="s">
        <v>82</v>
      </c>
      <c r="AV674" s="13" t="s">
        <v>82</v>
      </c>
      <c r="AW674" s="13" t="s">
        <v>34</v>
      </c>
      <c r="AX674" s="13" t="s">
        <v>73</v>
      </c>
      <c r="AY674" s="234" t="s">
        <v>120</v>
      </c>
    </row>
    <row r="675" spans="1:51" s="15" customFormat="1" ht="12">
      <c r="A675" s="15"/>
      <c r="B675" s="246"/>
      <c r="C675" s="247"/>
      <c r="D675" s="219" t="s">
        <v>131</v>
      </c>
      <c r="E675" s="248" t="s">
        <v>21</v>
      </c>
      <c r="F675" s="249" t="s">
        <v>152</v>
      </c>
      <c r="G675" s="247"/>
      <c r="H675" s="250">
        <v>5.05</v>
      </c>
      <c r="I675" s="251"/>
      <c r="J675" s="247"/>
      <c r="K675" s="247"/>
      <c r="L675" s="252"/>
      <c r="M675" s="253"/>
      <c r="N675" s="254"/>
      <c r="O675" s="254"/>
      <c r="P675" s="254"/>
      <c r="Q675" s="254"/>
      <c r="R675" s="254"/>
      <c r="S675" s="254"/>
      <c r="T675" s="25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56" t="s">
        <v>131</v>
      </c>
      <c r="AU675" s="256" t="s">
        <v>82</v>
      </c>
      <c r="AV675" s="15" t="s">
        <v>141</v>
      </c>
      <c r="AW675" s="15" t="s">
        <v>34</v>
      </c>
      <c r="AX675" s="15" t="s">
        <v>73</v>
      </c>
      <c r="AY675" s="256" t="s">
        <v>120</v>
      </c>
    </row>
    <row r="676" spans="1:51" s="14" customFormat="1" ht="12">
      <c r="A676" s="14"/>
      <c r="B676" s="235"/>
      <c r="C676" s="236"/>
      <c r="D676" s="219" t="s">
        <v>131</v>
      </c>
      <c r="E676" s="237" t="s">
        <v>21</v>
      </c>
      <c r="F676" s="238" t="s">
        <v>134</v>
      </c>
      <c r="G676" s="236"/>
      <c r="H676" s="239">
        <v>10.1</v>
      </c>
      <c r="I676" s="240"/>
      <c r="J676" s="236"/>
      <c r="K676" s="236"/>
      <c r="L676" s="241"/>
      <c r="M676" s="242"/>
      <c r="N676" s="243"/>
      <c r="O676" s="243"/>
      <c r="P676" s="243"/>
      <c r="Q676" s="243"/>
      <c r="R676" s="243"/>
      <c r="S676" s="243"/>
      <c r="T676" s="24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5" t="s">
        <v>131</v>
      </c>
      <c r="AU676" s="245" t="s">
        <v>82</v>
      </c>
      <c r="AV676" s="14" t="s">
        <v>127</v>
      </c>
      <c r="AW676" s="14" t="s">
        <v>34</v>
      </c>
      <c r="AX676" s="14" t="s">
        <v>78</v>
      </c>
      <c r="AY676" s="245" t="s">
        <v>120</v>
      </c>
    </row>
    <row r="677" spans="1:65" s="2" customFormat="1" ht="14.4" customHeight="1">
      <c r="A677" s="40"/>
      <c r="B677" s="41"/>
      <c r="C677" s="257" t="s">
        <v>696</v>
      </c>
      <c r="D677" s="257" t="s">
        <v>292</v>
      </c>
      <c r="E677" s="258" t="s">
        <v>697</v>
      </c>
      <c r="F677" s="259" t="s">
        <v>698</v>
      </c>
      <c r="G677" s="260" t="s">
        <v>171</v>
      </c>
      <c r="H677" s="261">
        <v>5</v>
      </c>
      <c r="I677" s="262"/>
      <c r="J677" s="263">
        <f>ROUND(I677*H677,2)</f>
        <v>0</v>
      </c>
      <c r="K677" s="259" t="s">
        <v>21</v>
      </c>
      <c r="L677" s="264"/>
      <c r="M677" s="265" t="s">
        <v>21</v>
      </c>
      <c r="N677" s="266" t="s">
        <v>44</v>
      </c>
      <c r="O677" s="86"/>
      <c r="P677" s="215">
        <f>O677*H677</f>
        <v>0</v>
      </c>
      <c r="Q677" s="215">
        <v>0.3375</v>
      </c>
      <c r="R677" s="215">
        <f>Q677*H677</f>
        <v>1.6875</v>
      </c>
      <c r="S677" s="215">
        <v>0</v>
      </c>
      <c r="T677" s="216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17" t="s">
        <v>181</v>
      </c>
      <c r="AT677" s="217" t="s">
        <v>292</v>
      </c>
      <c r="AU677" s="217" t="s">
        <v>82</v>
      </c>
      <c r="AY677" s="19" t="s">
        <v>120</v>
      </c>
      <c r="BE677" s="218">
        <f>IF(N677="základní",J677,0)</f>
        <v>0</v>
      </c>
      <c r="BF677" s="218">
        <f>IF(N677="snížená",J677,0)</f>
        <v>0</v>
      </c>
      <c r="BG677" s="218">
        <f>IF(N677="zákl. přenesená",J677,0)</f>
        <v>0</v>
      </c>
      <c r="BH677" s="218">
        <f>IF(N677="sníž. přenesená",J677,0)</f>
        <v>0</v>
      </c>
      <c r="BI677" s="218">
        <f>IF(N677="nulová",J677,0)</f>
        <v>0</v>
      </c>
      <c r="BJ677" s="19" t="s">
        <v>78</v>
      </c>
      <c r="BK677" s="218">
        <f>ROUND(I677*H677,2)</f>
        <v>0</v>
      </c>
      <c r="BL677" s="19" t="s">
        <v>127</v>
      </c>
      <c r="BM677" s="217" t="s">
        <v>699</v>
      </c>
    </row>
    <row r="678" spans="1:47" s="2" customFormat="1" ht="12">
      <c r="A678" s="40"/>
      <c r="B678" s="41"/>
      <c r="C678" s="42"/>
      <c r="D678" s="219" t="s">
        <v>129</v>
      </c>
      <c r="E678" s="42"/>
      <c r="F678" s="220" t="s">
        <v>698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129</v>
      </c>
      <c r="AU678" s="19" t="s">
        <v>82</v>
      </c>
    </row>
    <row r="679" spans="1:51" s="13" customFormat="1" ht="12">
      <c r="A679" s="13"/>
      <c r="B679" s="224"/>
      <c r="C679" s="225"/>
      <c r="D679" s="219" t="s">
        <v>131</v>
      </c>
      <c r="E679" s="226" t="s">
        <v>21</v>
      </c>
      <c r="F679" s="227" t="s">
        <v>700</v>
      </c>
      <c r="G679" s="225"/>
      <c r="H679" s="228">
        <v>4.646</v>
      </c>
      <c r="I679" s="229"/>
      <c r="J679" s="225"/>
      <c r="K679" s="225"/>
      <c r="L679" s="230"/>
      <c r="M679" s="231"/>
      <c r="N679" s="232"/>
      <c r="O679" s="232"/>
      <c r="P679" s="232"/>
      <c r="Q679" s="232"/>
      <c r="R679" s="232"/>
      <c r="S679" s="232"/>
      <c r="T679" s="23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4" t="s">
        <v>131</v>
      </c>
      <c r="AU679" s="234" t="s">
        <v>82</v>
      </c>
      <c r="AV679" s="13" t="s">
        <v>82</v>
      </c>
      <c r="AW679" s="13" t="s">
        <v>34</v>
      </c>
      <c r="AX679" s="13" t="s">
        <v>73</v>
      </c>
      <c r="AY679" s="234" t="s">
        <v>120</v>
      </c>
    </row>
    <row r="680" spans="1:51" s="15" customFormat="1" ht="12">
      <c r="A680" s="15"/>
      <c r="B680" s="246"/>
      <c r="C680" s="247"/>
      <c r="D680" s="219" t="s">
        <v>131</v>
      </c>
      <c r="E680" s="248" t="s">
        <v>21</v>
      </c>
      <c r="F680" s="249" t="s">
        <v>701</v>
      </c>
      <c r="G680" s="247"/>
      <c r="H680" s="250">
        <v>4.646</v>
      </c>
      <c r="I680" s="251"/>
      <c r="J680" s="247"/>
      <c r="K680" s="247"/>
      <c r="L680" s="252"/>
      <c r="M680" s="253"/>
      <c r="N680" s="254"/>
      <c r="O680" s="254"/>
      <c r="P680" s="254"/>
      <c r="Q680" s="254"/>
      <c r="R680" s="254"/>
      <c r="S680" s="254"/>
      <c r="T680" s="25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56" t="s">
        <v>131</v>
      </c>
      <c r="AU680" s="256" t="s">
        <v>82</v>
      </c>
      <c r="AV680" s="15" t="s">
        <v>141</v>
      </c>
      <c r="AW680" s="15" t="s">
        <v>34</v>
      </c>
      <c r="AX680" s="15" t="s">
        <v>73</v>
      </c>
      <c r="AY680" s="256" t="s">
        <v>120</v>
      </c>
    </row>
    <row r="681" spans="1:51" s="14" customFormat="1" ht="12">
      <c r="A681" s="14"/>
      <c r="B681" s="235"/>
      <c r="C681" s="236"/>
      <c r="D681" s="219" t="s">
        <v>131</v>
      </c>
      <c r="E681" s="237" t="s">
        <v>21</v>
      </c>
      <c r="F681" s="238" t="s">
        <v>134</v>
      </c>
      <c r="G681" s="236"/>
      <c r="H681" s="239">
        <v>4.646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131</v>
      </c>
      <c r="AU681" s="245" t="s">
        <v>82</v>
      </c>
      <c r="AV681" s="14" t="s">
        <v>127</v>
      </c>
      <c r="AW681" s="14" t="s">
        <v>34</v>
      </c>
      <c r="AX681" s="14" t="s">
        <v>73</v>
      </c>
      <c r="AY681" s="245" t="s">
        <v>120</v>
      </c>
    </row>
    <row r="682" spans="1:51" s="13" customFormat="1" ht="12">
      <c r="A682" s="13"/>
      <c r="B682" s="224"/>
      <c r="C682" s="225"/>
      <c r="D682" s="219" t="s">
        <v>131</v>
      </c>
      <c r="E682" s="226" t="s">
        <v>21</v>
      </c>
      <c r="F682" s="227" t="s">
        <v>702</v>
      </c>
      <c r="G682" s="225"/>
      <c r="H682" s="228">
        <v>5</v>
      </c>
      <c r="I682" s="229"/>
      <c r="J682" s="225"/>
      <c r="K682" s="225"/>
      <c r="L682" s="230"/>
      <c r="M682" s="231"/>
      <c r="N682" s="232"/>
      <c r="O682" s="232"/>
      <c r="P682" s="232"/>
      <c r="Q682" s="232"/>
      <c r="R682" s="232"/>
      <c r="S682" s="232"/>
      <c r="T682" s="23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4" t="s">
        <v>131</v>
      </c>
      <c r="AU682" s="234" t="s">
        <v>82</v>
      </c>
      <c r="AV682" s="13" t="s">
        <v>82</v>
      </c>
      <c r="AW682" s="13" t="s">
        <v>34</v>
      </c>
      <c r="AX682" s="13" t="s">
        <v>78</v>
      </c>
      <c r="AY682" s="234" t="s">
        <v>120</v>
      </c>
    </row>
    <row r="683" spans="1:65" s="2" customFormat="1" ht="14.4" customHeight="1">
      <c r="A683" s="40"/>
      <c r="B683" s="41"/>
      <c r="C683" s="257" t="s">
        <v>703</v>
      </c>
      <c r="D683" s="257" t="s">
        <v>292</v>
      </c>
      <c r="E683" s="258" t="s">
        <v>704</v>
      </c>
      <c r="F683" s="259" t="s">
        <v>705</v>
      </c>
      <c r="G683" s="260" t="s">
        <v>433</v>
      </c>
      <c r="H683" s="261">
        <v>4.04</v>
      </c>
      <c r="I683" s="262"/>
      <c r="J683" s="263">
        <f>ROUND(I683*H683,2)</f>
        <v>0</v>
      </c>
      <c r="K683" s="259" t="s">
        <v>21</v>
      </c>
      <c r="L683" s="264"/>
      <c r="M683" s="265" t="s">
        <v>21</v>
      </c>
      <c r="N683" s="266" t="s">
        <v>44</v>
      </c>
      <c r="O683" s="86"/>
      <c r="P683" s="215">
        <f>O683*H683</f>
        <v>0</v>
      </c>
      <c r="Q683" s="215">
        <v>0.645</v>
      </c>
      <c r="R683" s="215">
        <f>Q683*H683</f>
        <v>2.6058</v>
      </c>
      <c r="S683" s="215">
        <v>0</v>
      </c>
      <c r="T683" s="21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7" t="s">
        <v>181</v>
      </c>
      <c r="AT683" s="217" t="s">
        <v>292</v>
      </c>
      <c r="AU683" s="217" t="s">
        <v>82</v>
      </c>
      <c r="AY683" s="19" t="s">
        <v>120</v>
      </c>
      <c r="BE683" s="218">
        <f>IF(N683="základní",J683,0)</f>
        <v>0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9" t="s">
        <v>78</v>
      </c>
      <c r="BK683" s="218">
        <f>ROUND(I683*H683,2)</f>
        <v>0</v>
      </c>
      <c r="BL683" s="19" t="s">
        <v>127</v>
      </c>
      <c r="BM683" s="217" t="s">
        <v>706</v>
      </c>
    </row>
    <row r="684" spans="1:47" s="2" customFormat="1" ht="12">
      <c r="A684" s="40"/>
      <c r="B684" s="41"/>
      <c r="C684" s="42"/>
      <c r="D684" s="219" t="s">
        <v>129</v>
      </c>
      <c r="E684" s="42"/>
      <c r="F684" s="220" t="s">
        <v>705</v>
      </c>
      <c r="G684" s="42"/>
      <c r="H684" s="42"/>
      <c r="I684" s="221"/>
      <c r="J684" s="42"/>
      <c r="K684" s="42"/>
      <c r="L684" s="46"/>
      <c r="M684" s="222"/>
      <c r="N684" s="223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129</v>
      </c>
      <c r="AU684" s="19" t="s">
        <v>82</v>
      </c>
    </row>
    <row r="685" spans="1:51" s="13" customFormat="1" ht="12">
      <c r="A685" s="13"/>
      <c r="B685" s="224"/>
      <c r="C685" s="225"/>
      <c r="D685" s="219" t="s">
        <v>131</v>
      </c>
      <c r="E685" s="226" t="s">
        <v>21</v>
      </c>
      <c r="F685" s="227" t="s">
        <v>707</v>
      </c>
      <c r="G685" s="225"/>
      <c r="H685" s="228">
        <v>4.04</v>
      </c>
      <c r="I685" s="229"/>
      <c r="J685" s="225"/>
      <c r="K685" s="225"/>
      <c r="L685" s="230"/>
      <c r="M685" s="231"/>
      <c r="N685" s="232"/>
      <c r="O685" s="232"/>
      <c r="P685" s="232"/>
      <c r="Q685" s="232"/>
      <c r="R685" s="232"/>
      <c r="S685" s="232"/>
      <c r="T685" s="23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34" t="s">
        <v>131</v>
      </c>
      <c r="AU685" s="234" t="s">
        <v>82</v>
      </c>
      <c r="AV685" s="13" t="s">
        <v>82</v>
      </c>
      <c r="AW685" s="13" t="s">
        <v>34</v>
      </c>
      <c r="AX685" s="13" t="s">
        <v>73</v>
      </c>
      <c r="AY685" s="234" t="s">
        <v>120</v>
      </c>
    </row>
    <row r="686" spans="1:51" s="15" customFormat="1" ht="12">
      <c r="A686" s="15"/>
      <c r="B686" s="246"/>
      <c r="C686" s="247"/>
      <c r="D686" s="219" t="s">
        <v>131</v>
      </c>
      <c r="E686" s="248" t="s">
        <v>21</v>
      </c>
      <c r="F686" s="249" t="s">
        <v>701</v>
      </c>
      <c r="G686" s="247"/>
      <c r="H686" s="250">
        <v>4.04</v>
      </c>
      <c r="I686" s="251"/>
      <c r="J686" s="247"/>
      <c r="K686" s="247"/>
      <c r="L686" s="252"/>
      <c r="M686" s="253"/>
      <c r="N686" s="254"/>
      <c r="O686" s="254"/>
      <c r="P686" s="254"/>
      <c r="Q686" s="254"/>
      <c r="R686" s="254"/>
      <c r="S686" s="254"/>
      <c r="T686" s="25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6" t="s">
        <v>131</v>
      </c>
      <c r="AU686" s="256" t="s">
        <v>82</v>
      </c>
      <c r="AV686" s="15" t="s">
        <v>141</v>
      </c>
      <c r="AW686" s="15" t="s">
        <v>34</v>
      </c>
      <c r="AX686" s="15" t="s">
        <v>73</v>
      </c>
      <c r="AY686" s="256" t="s">
        <v>120</v>
      </c>
    </row>
    <row r="687" spans="1:51" s="14" customFormat="1" ht="12">
      <c r="A687" s="14"/>
      <c r="B687" s="235"/>
      <c r="C687" s="236"/>
      <c r="D687" s="219" t="s">
        <v>131</v>
      </c>
      <c r="E687" s="237" t="s">
        <v>21</v>
      </c>
      <c r="F687" s="238" t="s">
        <v>134</v>
      </c>
      <c r="G687" s="236"/>
      <c r="H687" s="239">
        <v>4.04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5" t="s">
        <v>131</v>
      </c>
      <c r="AU687" s="245" t="s">
        <v>82</v>
      </c>
      <c r="AV687" s="14" t="s">
        <v>127</v>
      </c>
      <c r="AW687" s="14" t="s">
        <v>34</v>
      </c>
      <c r="AX687" s="14" t="s">
        <v>78</v>
      </c>
      <c r="AY687" s="245" t="s">
        <v>120</v>
      </c>
    </row>
    <row r="688" spans="1:65" s="2" customFormat="1" ht="14.4" customHeight="1">
      <c r="A688" s="40"/>
      <c r="B688" s="41"/>
      <c r="C688" s="206" t="s">
        <v>708</v>
      </c>
      <c r="D688" s="206" t="s">
        <v>122</v>
      </c>
      <c r="E688" s="207" t="s">
        <v>709</v>
      </c>
      <c r="F688" s="208" t="s">
        <v>710</v>
      </c>
      <c r="G688" s="209" t="s">
        <v>171</v>
      </c>
      <c r="H688" s="210">
        <v>35.75</v>
      </c>
      <c r="I688" s="211"/>
      <c r="J688" s="212">
        <f>ROUND(I688*H688,2)</f>
        <v>0</v>
      </c>
      <c r="K688" s="208" t="s">
        <v>126</v>
      </c>
      <c r="L688" s="46"/>
      <c r="M688" s="213" t="s">
        <v>21</v>
      </c>
      <c r="N688" s="214" t="s">
        <v>44</v>
      </c>
      <c r="O688" s="86"/>
      <c r="P688" s="215">
        <f>O688*H688</f>
        <v>0</v>
      </c>
      <c r="Q688" s="215">
        <v>0.88535</v>
      </c>
      <c r="R688" s="215">
        <f>Q688*H688</f>
        <v>31.651262499999998</v>
      </c>
      <c r="S688" s="215">
        <v>0</v>
      </c>
      <c r="T688" s="216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17" t="s">
        <v>127</v>
      </c>
      <c r="AT688" s="217" t="s">
        <v>122</v>
      </c>
      <c r="AU688" s="217" t="s">
        <v>82</v>
      </c>
      <c r="AY688" s="19" t="s">
        <v>120</v>
      </c>
      <c r="BE688" s="218">
        <f>IF(N688="základní",J688,0)</f>
        <v>0</v>
      </c>
      <c r="BF688" s="218">
        <f>IF(N688="snížená",J688,0)</f>
        <v>0</v>
      </c>
      <c r="BG688" s="218">
        <f>IF(N688="zákl. přenesená",J688,0)</f>
        <v>0</v>
      </c>
      <c r="BH688" s="218">
        <f>IF(N688="sníž. přenesená",J688,0)</f>
        <v>0</v>
      </c>
      <c r="BI688" s="218">
        <f>IF(N688="nulová",J688,0)</f>
        <v>0</v>
      </c>
      <c r="BJ688" s="19" t="s">
        <v>78</v>
      </c>
      <c r="BK688" s="218">
        <f>ROUND(I688*H688,2)</f>
        <v>0</v>
      </c>
      <c r="BL688" s="19" t="s">
        <v>127</v>
      </c>
      <c r="BM688" s="217" t="s">
        <v>711</v>
      </c>
    </row>
    <row r="689" spans="1:47" s="2" customFormat="1" ht="12">
      <c r="A689" s="40"/>
      <c r="B689" s="41"/>
      <c r="C689" s="42"/>
      <c r="D689" s="219" t="s">
        <v>129</v>
      </c>
      <c r="E689" s="42"/>
      <c r="F689" s="220" t="s">
        <v>712</v>
      </c>
      <c r="G689" s="42"/>
      <c r="H689" s="42"/>
      <c r="I689" s="221"/>
      <c r="J689" s="42"/>
      <c r="K689" s="42"/>
      <c r="L689" s="46"/>
      <c r="M689" s="222"/>
      <c r="N689" s="223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129</v>
      </c>
      <c r="AU689" s="19" t="s">
        <v>82</v>
      </c>
    </row>
    <row r="690" spans="1:51" s="13" customFormat="1" ht="12">
      <c r="A690" s="13"/>
      <c r="B690" s="224"/>
      <c r="C690" s="225"/>
      <c r="D690" s="219" t="s">
        <v>131</v>
      </c>
      <c r="E690" s="226" t="s">
        <v>21</v>
      </c>
      <c r="F690" s="227" t="s">
        <v>713</v>
      </c>
      <c r="G690" s="225"/>
      <c r="H690" s="228">
        <v>9.5</v>
      </c>
      <c r="I690" s="229"/>
      <c r="J690" s="225"/>
      <c r="K690" s="225"/>
      <c r="L690" s="230"/>
      <c r="M690" s="231"/>
      <c r="N690" s="232"/>
      <c r="O690" s="232"/>
      <c r="P690" s="232"/>
      <c r="Q690" s="232"/>
      <c r="R690" s="232"/>
      <c r="S690" s="232"/>
      <c r="T690" s="23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4" t="s">
        <v>131</v>
      </c>
      <c r="AU690" s="234" t="s">
        <v>82</v>
      </c>
      <c r="AV690" s="13" t="s">
        <v>82</v>
      </c>
      <c r="AW690" s="13" t="s">
        <v>34</v>
      </c>
      <c r="AX690" s="13" t="s">
        <v>73</v>
      </c>
      <c r="AY690" s="234" t="s">
        <v>120</v>
      </c>
    </row>
    <row r="691" spans="1:51" s="15" customFormat="1" ht="12">
      <c r="A691" s="15"/>
      <c r="B691" s="246"/>
      <c r="C691" s="247"/>
      <c r="D691" s="219" t="s">
        <v>131</v>
      </c>
      <c r="E691" s="248" t="s">
        <v>21</v>
      </c>
      <c r="F691" s="249" t="s">
        <v>196</v>
      </c>
      <c r="G691" s="247"/>
      <c r="H691" s="250">
        <v>9.5</v>
      </c>
      <c r="I691" s="251"/>
      <c r="J691" s="247"/>
      <c r="K691" s="247"/>
      <c r="L691" s="252"/>
      <c r="M691" s="253"/>
      <c r="N691" s="254"/>
      <c r="O691" s="254"/>
      <c r="P691" s="254"/>
      <c r="Q691" s="254"/>
      <c r="R691" s="254"/>
      <c r="S691" s="254"/>
      <c r="T691" s="25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56" t="s">
        <v>131</v>
      </c>
      <c r="AU691" s="256" t="s">
        <v>82</v>
      </c>
      <c r="AV691" s="15" t="s">
        <v>141</v>
      </c>
      <c r="AW691" s="15" t="s">
        <v>34</v>
      </c>
      <c r="AX691" s="15" t="s">
        <v>73</v>
      </c>
      <c r="AY691" s="256" t="s">
        <v>120</v>
      </c>
    </row>
    <row r="692" spans="1:51" s="13" customFormat="1" ht="12">
      <c r="A692" s="13"/>
      <c r="B692" s="224"/>
      <c r="C692" s="225"/>
      <c r="D692" s="219" t="s">
        <v>131</v>
      </c>
      <c r="E692" s="226" t="s">
        <v>21</v>
      </c>
      <c r="F692" s="227" t="s">
        <v>714</v>
      </c>
      <c r="G692" s="225"/>
      <c r="H692" s="228">
        <v>11.1</v>
      </c>
      <c r="I692" s="229"/>
      <c r="J692" s="225"/>
      <c r="K692" s="225"/>
      <c r="L692" s="230"/>
      <c r="M692" s="231"/>
      <c r="N692" s="232"/>
      <c r="O692" s="232"/>
      <c r="P692" s="232"/>
      <c r="Q692" s="232"/>
      <c r="R692" s="232"/>
      <c r="S692" s="232"/>
      <c r="T692" s="23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4" t="s">
        <v>131</v>
      </c>
      <c r="AU692" s="234" t="s">
        <v>82</v>
      </c>
      <c r="AV692" s="13" t="s">
        <v>82</v>
      </c>
      <c r="AW692" s="13" t="s">
        <v>34</v>
      </c>
      <c r="AX692" s="13" t="s">
        <v>73</v>
      </c>
      <c r="AY692" s="234" t="s">
        <v>120</v>
      </c>
    </row>
    <row r="693" spans="1:51" s="15" customFormat="1" ht="12">
      <c r="A693" s="15"/>
      <c r="B693" s="246"/>
      <c r="C693" s="247"/>
      <c r="D693" s="219" t="s">
        <v>131</v>
      </c>
      <c r="E693" s="248" t="s">
        <v>21</v>
      </c>
      <c r="F693" s="249" t="s">
        <v>715</v>
      </c>
      <c r="G693" s="247"/>
      <c r="H693" s="250">
        <v>11.1</v>
      </c>
      <c r="I693" s="251"/>
      <c r="J693" s="247"/>
      <c r="K693" s="247"/>
      <c r="L693" s="252"/>
      <c r="M693" s="253"/>
      <c r="N693" s="254"/>
      <c r="O693" s="254"/>
      <c r="P693" s="254"/>
      <c r="Q693" s="254"/>
      <c r="R693" s="254"/>
      <c r="S693" s="254"/>
      <c r="T693" s="25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56" t="s">
        <v>131</v>
      </c>
      <c r="AU693" s="256" t="s">
        <v>82</v>
      </c>
      <c r="AV693" s="15" t="s">
        <v>141</v>
      </c>
      <c r="AW693" s="15" t="s">
        <v>34</v>
      </c>
      <c r="AX693" s="15" t="s">
        <v>73</v>
      </c>
      <c r="AY693" s="256" t="s">
        <v>120</v>
      </c>
    </row>
    <row r="694" spans="1:51" s="13" customFormat="1" ht="12">
      <c r="A694" s="13"/>
      <c r="B694" s="224"/>
      <c r="C694" s="225"/>
      <c r="D694" s="219" t="s">
        <v>131</v>
      </c>
      <c r="E694" s="226" t="s">
        <v>21</v>
      </c>
      <c r="F694" s="227" t="s">
        <v>716</v>
      </c>
      <c r="G694" s="225"/>
      <c r="H694" s="228">
        <v>8.4</v>
      </c>
      <c r="I694" s="229"/>
      <c r="J694" s="225"/>
      <c r="K694" s="225"/>
      <c r="L694" s="230"/>
      <c r="M694" s="231"/>
      <c r="N694" s="232"/>
      <c r="O694" s="232"/>
      <c r="P694" s="232"/>
      <c r="Q694" s="232"/>
      <c r="R694" s="232"/>
      <c r="S694" s="232"/>
      <c r="T694" s="23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34" t="s">
        <v>131</v>
      </c>
      <c r="AU694" s="234" t="s">
        <v>82</v>
      </c>
      <c r="AV694" s="13" t="s">
        <v>82</v>
      </c>
      <c r="AW694" s="13" t="s">
        <v>34</v>
      </c>
      <c r="AX694" s="13" t="s">
        <v>73</v>
      </c>
      <c r="AY694" s="234" t="s">
        <v>120</v>
      </c>
    </row>
    <row r="695" spans="1:51" s="15" customFormat="1" ht="12">
      <c r="A695" s="15"/>
      <c r="B695" s="246"/>
      <c r="C695" s="247"/>
      <c r="D695" s="219" t="s">
        <v>131</v>
      </c>
      <c r="E695" s="248" t="s">
        <v>21</v>
      </c>
      <c r="F695" s="249" t="s">
        <v>145</v>
      </c>
      <c r="G695" s="247"/>
      <c r="H695" s="250">
        <v>8.4</v>
      </c>
      <c r="I695" s="251"/>
      <c r="J695" s="247"/>
      <c r="K695" s="247"/>
      <c r="L695" s="252"/>
      <c r="M695" s="253"/>
      <c r="N695" s="254"/>
      <c r="O695" s="254"/>
      <c r="P695" s="254"/>
      <c r="Q695" s="254"/>
      <c r="R695" s="254"/>
      <c r="S695" s="254"/>
      <c r="T695" s="25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6" t="s">
        <v>131</v>
      </c>
      <c r="AU695" s="256" t="s">
        <v>82</v>
      </c>
      <c r="AV695" s="15" t="s">
        <v>141</v>
      </c>
      <c r="AW695" s="15" t="s">
        <v>34</v>
      </c>
      <c r="AX695" s="15" t="s">
        <v>73</v>
      </c>
      <c r="AY695" s="256" t="s">
        <v>120</v>
      </c>
    </row>
    <row r="696" spans="1:51" s="13" customFormat="1" ht="12">
      <c r="A696" s="13"/>
      <c r="B696" s="224"/>
      <c r="C696" s="225"/>
      <c r="D696" s="219" t="s">
        <v>131</v>
      </c>
      <c r="E696" s="226" t="s">
        <v>21</v>
      </c>
      <c r="F696" s="227" t="s">
        <v>717</v>
      </c>
      <c r="G696" s="225"/>
      <c r="H696" s="228">
        <v>6.75</v>
      </c>
      <c r="I696" s="229"/>
      <c r="J696" s="225"/>
      <c r="K696" s="225"/>
      <c r="L696" s="230"/>
      <c r="M696" s="231"/>
      <c r="N696" s="232"/>
      <c r="O696" s="232"/>
      <c r="P696" s="232"/>
      <c r="Q696" s="232"/>
      <c r="R696" s="232"/>
      <c r="S696" s="232"/>
      <c r="T696" s="23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4" t="s">
        <v>131</v>
      </c>
      <c r="AU696" s="234" t="s">
        <v>82</v>
      </c>
      <c r="AV696" s="13" t="s">
        <v>82</v>
      </c>
      <c r="AW696" s="13" t="s">
        <v>34</v>
      </c>
      <c r="AX696" s="13" t="s">
        <v>73</v>
      </c>
      <c r="AY696" s="234" t="s">
        <v>120</v>
      </c>
    </row>
    <row r="697" spans="1:51" s="15" customFormat="1" ht="12">
      <c r="A697" s="15"/>
      <c r="B697" s="246"/>
      <c r="C697" s="247"/>
      <c r="D697" s="219" t="s">
        <v>131</v>
      </c>
      <c r="E697" s="248" t="s">
        <v>21</v>
      </c>
      <c r="F697" s="249" t="s">
        <v>149</v>
      </c>
      <c r="G697" s="247"/>
      <c r="H697" s="250">
        <v>6.75</v>
      </c>
      <c r="I697" s="251"/>
      <c r="J697" s="247"/>
      <c r="K697" s="247"/>
      <c r="L697" s="252"/>
      <c r="M697" s="253"/>
      <c r="N697" s="254"/>
      <c r="O697" s="254"/>
      <c r="P697" s="254"/>
      <c r="Q697" s="254"/>
      <c r="R697" s="254"/>
      <c r="S697" s="254"/>
      <c r="T697" s="25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56" t="s">
        <v>131</v>
      </c>
      <c r="AU697" s="256" t="s">
        <v>82</v>
      </c>
      <c r="AV697" s="15" t="s">
        <v>141</v>
      </c>
      <c r="AW697" s="15" t="s">
        <v>34</v>
      </c>
      <c r="AX697" s="15" t="s">
        <v>73</v>
      </c>
      <c r="AY697" s="256" t="s">
        <v>120</v>
      </c>
    </row>
    <row r="698" spans="1:51" s="14" customFormat="1" ht="12">
      <c r="A698" s="14"/>
      <c r="B698" s="235"/>
      <c r="C698" s="236"/>
      <c r="D698" s="219" t="s">
        <v>131</v>
      </c>
      <c r="E698" s="237" t="s">
        <v>21</v>
      </c>
      <c r="F698" s="238" t="s">
        <v>134</v>
      </c>
      <c r="G698" s="236"/>
      <c r="H698" s="239">
        <v>35.75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5" t="s">
        <v>131</v>
      </c>
      <c r="AU698" s="245" t="s">
        <v>82</v>
      </c>
      <c r="AV698" s="14" t="s">
        <v>127</v>
      </c>
      <c r="AW698" s="14" t="s">
        <v>34</v>
      </c>
      <c r="AX698" s="14" t="s">
        <v>78</v>
      </c>
      <c r="AY698" s="245" t="s">
        <v>120</v>
      </c>
    </row>
    <row r="699" spans="1:65" s="2" customFormat="1" ht="14.4" customHeight="1">
      <c r="A699" s="40"/>
      <c r="B699" s="41"/>
      <c r="C699" s="257" t="s">
        <v>718</v>
      </c>
      <c r="D699" s="257" t="s">
        <v>292</v>
      </c>
      <c r="E699" s="258" t="s">
        <v>719</v>
      </c>
      <c r="F699" s="259" t="s">
        <v>720</v>
      </c>
      <c r="G699" s="260" t="s">
        <v>171</v>
      </c>
      <c r="H699" s="261">
        <v>23</v>
      </c>
      <c r="I699" s="262"/>
      <c r="J699" s="263">
        <f>ROUND(I699*H699,2)</f>
        <v>0</v>
      </c>
      <c r="K699" s="259" t="s">
        <v>126</v>
      </c>
      <c r="L699" s="264"/>
      <c r="M699" s="265" t="s">
        <v>21</v>
      </c>
      <c r="N699" s="266" t="s">
        <v>44</v>
      </c>
      <c r="O699" s="86"/>
      <c r="P699" s="215">
        <f>O699*H699</f>
        <v>0</v>
      </c>
      <c r="Q699" s="215">
        <v>0.592</v>
      </c>
      <c r="R699" s="215">
        <f>Q699*H699</f>
        <v>13.616</v>
      </c>
      <c r="S699" s="215">
        <v>0</v>
      </c>
      <c r="T699" s="216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7" t="s">
        <v>181</v>
      </c>
      <c r="AT699" s="217" t="s">
        <v>292</v>
      </c>
      <c r="AU699" s="217" t="s">
        <v>82</v>
      </c>
      <c r="AY699" s="19" t="s">
        <v>120</v>
      </c>
      <c r="BE699" s="218">
        <f>IF(N699="základní",J699,0)</f>
        <v>0</v>
      </c>
      <c r="BF699" s="218">
        <f>IF(N699="snížená",J699,0)</f>
        <v>0</v>
      </c>
      <c r="BG699" s="218">
        <f>IF(N699="zákl. přenesená",J699,0)</f>
        <v>0</v>
      </c>
      <c r="BH699" s="218">
        <f>IF(N699="sníž. přenesená",J699,0)</f>
        <v>0</v>
      </c>
      <c r="BI699" s="218">
        <f>IF(N699="nulová",J699,0)</f>
        <v>0</v>
      </c>
      <c r="BJ699" s="19" t="s">
        <v>78</v>
      </c>
      <c r="BK699" s="218">
        <f>ROUND(I699*H699,2)</f>
        <v>0</v>
      </c>
      <c r="BL699" s="19" t="s">
        <v>127</v>
      </c>
      <c r="BM699" s="217" t="s">
        <v>721</v>
      </c>
    </row>
    <row r="700" spans="1:47" s="2" customFormat="1" ht="12">
      <c r="A700" s="40"/>
      <c r="B700" s="41"/>
      <c r="C700" s="42"/>
      <c r="D700" s="219" t="s">
        <v>129</v>
      </c>
      <c r="E700" s="42"/>
      <c r="F700" s="220" t="s">
        <v>720</v>
      </c>
      <c r="G700" s="42"/>
      <c r="H700" s="42"/>
      <c r="I700" s="221"/>
      <c r="J700" s="42"/>
      <c r="K700" s="42"/>
      <c r="L700" s="46"/>
      <c r="M700" s="222"/>
      <c r="N700" s="223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129</v>
      </c>
      <c r="AU700" s="19" t="s">
        <v>82</v>
      </c>
    </row>
    <row r="701" spans="1:51" s="13" customFormat="1" ht="12">
      <c r="A701" s="13"/>
      <c r="B701" s="224"/>
      <c r="C701" s="225"/>
      <c r="D701" s="219" t="s">
        <v>131</v>
      </c>
      <c r="E701" s="226" t="s">
        <v>21</v>
      </c>
      <c r="F701" s="227" t="s">
        <v>695</v>
      </c>
      <c r="G701" s="225"/>
      <c r="H701" s="228">
        <v>5.05</v>
      </c>
      <c r="I701" s="229"/>
      <c r="J701" s="225"/>
      <c r="K701" s="225"/>
      <c r="L701" s="230"/>
      <c r="M701" s="231"/>
      <c r="N701" s="232"/>
      <c r="O701" s="232"/>
      <c r="P701" s="232"/>
      <c r="Q701" s="232"/>
      <c r="R701" s="232"/>
      <c r="S701" s="232"/>
      <c r="T701" s="23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4" t="s">
        <v>131</v>
      </c>
      <c r="AU701" s="234" t="s">
        <v>82</v>
      </c>
      <c r="AV701" s="13" t="s">
        <v>82</v>
      </c>
      <c r="AW701" s="13" t="s">
        <v>34</v>
      </c>
      <c r="AX701" s="13" t="s">
        <v>73</v>
      </c>
      <c r="AY701" s="234" t="s">
        <v>120</v>
      </c>
    </row>
    <row r="702" spans="1:51" s="15" customFormat="1" ht="12">
      <c r="A702" s="15"/>
      <c r="B702" s="246"/>
      <c r="C702" s="247"/>
      <c r="D702" s="219" t="s">
        <v>131</v>
      </c>
      <c r="E702" s="248" t="s">
        <v>21</v>
      </c>
      <c r="F702" s="249" t="s">
        <v>196</v>
      </c>
      <c r="G702" s="247"/>
      <c r="H702" s="250">
        <v>5.05</v>
      </c>
      <c r="I702" s="251"/>
      <c r="J702" s="247"/>
      <c r="K702" s="247"/>
      <c r="L702" s="252"/>
      <c r="M702" s="253"/>
      <c r="N702" s="254"/>
      <c r="O702" s="254"/>
      <c r="P702" s="254"/>
      <c r="Q702" s="254"/>
      <c r="R702" s="254"/>
      <c r="S702" s="254"/>
      <c r="T702" s="25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56" t="s">
        <v>131</v>
      </c>
      <c r="AU702" s="256" t="s">
        <v>82</v>
      </c>
      <c r="AV702" s="15" t="s">
        <v>141</v>
      </c>
      <c r="AW702" s="15" t="s">
        <v>34</v>
      </c>
      <c r="AX702" s="15" t="s">
        <v>73</v>
      </c>
      <c r="AY702" s="256" t="s">
        <v>120</v>
      </c>
    </row>
    <row r="703" spans="1:51" s="13" customFormat="1" ht="12">
      <c r="A703" s="13"/>
      <c r="B703" s="224"/>
      <c r="C703" s="225"/>
      <c r="D703" s="219" t="s">
        <v>131</v>
      </c>
      <c r="E703" s="226" t="s">
        <v>21</v>
      </c>
      <c r="F703" s="227" t="s">
        <v>722</v>
      </c>
      <c r="G703" s="225"/>
      <c r="H703" s="228">
        <v>7.575</v>
      </c>
      <c r="I703" s="229"/>
      <c r="J703" s="225"/>
      <c r="K703" s="225"/>
      <c r="L703" s="230"/>
      <c r="M703" s="231"/>
      <c r="N703" s="232"/>
      <c r="O703" s="232"/>
      <c r="P703" s="232"/>
      <c r="Q703" s="232"/>
      <c r="R703" s="232"/>
      <c r="S703" s="232"/>
      <c r="T703" s="23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4" t="s">
        <v>131</v>
      </c>
      <c r="AU703" s="234" t="s">
        <v>82</v>
      </c>
      <c r="AV703" s="13" t="s">
        <v>82</v>
      </c>
      <c r="AW703" s="13" t="s">
        <v>34</v>
      </c>
      <c r="AX703" s="13" t="s">
        <v>73</v>
      </c>
      <c r="AY703" s="234" t="s">
        <v>120</v>
      </c>
    </row>
    <row r="704" spans="1:51" s="15" customFormat="1" ht="12">
      <c r="A704" s="15"/>
      <c r="B704" s="246"/>
      <c r="C704" s="247"/>
      <c r="D704" s="219" t="s">
        <v>131</v>
      </c>
      <c r="E704" s="248" t="s">
        <v>21</v>
      </c>
      <c r="F704" s="249" t="s">
        <v>715</v>
      </c>
      <c r="G704" s="247"/>
      <c r="H704" s="250">
        <v>7.575</v>
      </c>
      <c r="I704" s="251"/>
      <c r="J704" s="247"/>
      <c r="K704" s="247"/>
      <c r="L704" s="252"/>
      <c r="M704" s="253"/>
      <c r="N704" s="254"/>
      <c r="O704" s="254"/>
      <c r="P704" s="254"/>
      <c r="Q704" s="254"/>
      <c r="R704" s="254"/>
      <c r="S704" s="254"/>
      <c r="T704" s="25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56" t="s">
        <v>131</v>
      </c>
      <c r="AU704" s="256" t="s">
        <v>82</v>
      </c>
      <c r="AV704" s="15" t="s">
        <v>141</v>
      </c>
      <c r="AW704" s="15" t="s">
        <v>34</v>
      </c>
      <c r="AX704" s="15" t="s">
        <v>73</v>
      </c>
      <c r="AY704" s="256" t="s">
        <v>120</v>
      </c>
    </row>
    <row r="705" spans="1:51" s="13" customFormat="1" ht="12">
      <c r="A705" s="13"/>
      <c r="B705" s="224"/>
      <c r="C705" s="225"/>
      <c r="D705" s="219" t="s">
        <v>131</v>
      </c>
      <c r="E705" s="226" t="s">
        <v>21</v>
      </c>
      <c r="F705" s="227" t="s">
        <v>695</v>
      </c>
      <c r="G705" s="225"/>
      <c r="H705" s="228">
        <v>5.05</v>
      </c>
      <c r="I705" s="229"/>
      <c r="J705" s="225"/>
      <c r="K705" s="225"/>
      <c r="L705" s="230"/>
      <c r="M705" s="231"/>
      <c r="N705" s="232"/>
      <c r="O705" s="232"/>
      <c r="P705" s="232"/>
      <c r="Q705" s="232"/>
      <c r="R705" s="232"/>
      <c r="S705" s="232"/>
      <c r="T705" s="23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4" t="s">
        <v>131</v>
      </c>
      <c r="AU705" s="234" t="s">
        <v>82</v>
      </c>
      <c r="AV705" s="13" t="s">
        <v>82</v>
      </c>
      <c r="AW705" s="13" t="s">
        <v>34</v>
      </c>
      <c r="AX705" s="13" t="s">
        <v>73</v>
      </c>
      <c r="AY705" s="234" t="s">
        <v>120</v>
      </c>
    </row>
    <row r="706" spans="1:51" s="15" customFormat="1" ht="12">
      <c r="A706" s="15"/>
      <c r="B706" s="246"/>
      <c r="C706" s="247"/>
      <c r="D706" s="219" t="s">
        <v>131</v>
      </c>
      <c r="E706" s="248" t="s">
        <v>21</v>
      </c>
      <c r="F706" s="249" t="s">
        <v>145</v>
      </c>
      <c r="G706" s="247"/>
      <c r="H706" s="250">
        <v>5.05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56" t="s">
        <v>131</v>
      </c>
      <c r="AU706" s="256" t="s">
        <v>82</v>
      </c>
      <c r="AV706" s="15" t="s">
        <v>141</v>
      </c>
      <c r="AW706" s="15" t="s">
        <v>34</v>
      </c>
      <c r="AX706" s="15" t="s">
        <v>73</v>
      </c>
      <c r="AY706" s="256" t="s">
        <v>120</v>
      </c>
    </row>
    <row r="707" spans="1:51" s="13" customFormat="1" ht="12">
      <c r="A707" s="13"/>
      <c r="B707" s="224"/>
      <c r="C707" s="225"/>
      <c r="D707" s="219" t="s">
        <v>131</v>
      </c>
      <c r="E707" s="226" t="s">
        <v>21</v>
      </c>
      <c r="F707" s="227" t="s">
        <v>695</v>
      </c>
      <c r="G707" s="225"/>
      <c r="H707" s="228">
        <v>5.05</v>
      </c>
      <c r="I707" s="229"/>
      <c r="J707" s="225"/>
      <c r="K707" s="225"/>
      <c r="L707" s="230"/>
      <c r="M707" s="231"/>
      <c r="N707" s="232"/>
      <c r="O707" s="232"/>
      <c r="P707" s="232"/>
      <c r="Q707" s="232"/>
      <c r="R707" s="232"/>
      <c r="S707" s="232"/>
      <c r="T707" s="23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4" t="s">
        <v>131</v>
      </c>
      <c r="AU707" s="234" t="s">
        <v>82</v>
      </c>
      <c r="AV707" s="13" t="s">
        <v>82</v>
      </c>
      <c r="AW707" s="13" t="s">
        <v>34</v>
      </c>
      <c r="AX707" s="13" t="s">
        <v>73</v>
      </c>
      <c r="AY707" s="234" t="s">
        <v>120</v>
      </c>
    </row>
    <row r="708" spans="1:51" s="15" customFormat="1" ht="12">
      <c r="A708" s="15"/>
      <c r="B708" s="246"/>
      <c r="C708" s="247"/>
      <c r="D708" s="219" t="s">
        <v>131</v>
      </c>
      <c r="E708" s="248" t="s">
        <v>21</v>
      </c>
      <c r="F708" s="249" t="s">
        <v>149</v>
      </c>
      <c r="G708" s="247"/>
      <c r="H708" s="250">
        <v>5.05</v>
      </c>
      <c r="I708" s="251"/>
      <c r="J708" s="247"/>
      <c r="K708" s="247"/>
      <c r="L708" s="252"/>
      <c r="M708" s="253"/>
      <c r="N708" s="254"/>
      <c r="O708" s="254"/>
      <c r="P708" s="254"/>
      <c r="Q708" s="254"/>
      <c r="R708" s="254"/>
      <c r="S708" s="254"/>
      <c r="T708" s="25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56" t="s">
        <v>131</v>
      </c>
      <c r="AU708" s="256" t="s">
        <v>82</v>
      </c>
      <c r="AV708" s="15" t="s">
        <v>141</v>
      </c>
      <c r="AW708" s="15" t="s">
        <v>34</v>
      </c>
      <c r="AX708" s="15" t="s">
        <v>73</v>
      </c>
      <c r="AY708" s="256" t="s">
        <v>120</v>
      </c>
    </row>
    <row r="709" spans="1:51" s="14" customFormat="1" ht="12">
      <c r="A709" s="14"/>
      <c r="B709" s="235"/>
      <c r="C709" s="236"/>
      <c r="D709" s="219" t="s">
        <v>131</v>
      </c>
      <c r="E709" s="237" t="s">
        <v>21</v>
      </c>
      <c r="F709" s="238" t="s">
        <v>134</v>
      </c>
      <c r="G709" s="236"/>
      <c r="H709" s="239">
        <v>22.725</v>
      </c>
      <c r="I709" s="240"/>
      <c r="J709" s="236"/>
      <c r="K709" s="236"/>
      <c r="L709" s="241"/>
      <c r="M709" s="242"/>
      <c r="N709" s="243"/>
      <c r="O709" s="243"/>
      <c r="P709" s="243"/>
      <c r="Q709" s="243"/>
      <c r="R709" s="243"/>
      <c r="S709" s="243"/>
      <c r="T709" s="24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5" t="s">
        <v>131</v>
      </c>
      <c r="AU709" s="245" t="s">
        <v>82</v>
      </c>
      <c r="AV709" s="14" t="s">
        <v>127</v>
      </c>
      <c r="AW709" s="14" t="s">
        <v>34</v>
      </c>
      <c r="AX709" s="14" t="s">
        <v>73</v>
      </c>
      <c r="AY709" s="245" t="s">
        <v>120</v>
      </c>
    </row>
    <row r="710" spans="1:51" s="13" customFormat="1" ht="12">
      <c r="A710" s="13"/>
      <c r="B710" s="224"/>
      <c r="C710" s="225"/>
      <c r="D710" s="219" t="s">
        <v>131</v>
      </c>
      <c r="E710" s="226" t="s">
        <v>21</v>
      </c>
      <c r="F710" s="227" t="s">
        <v>352</v>
      </c>
      <c r="G710" s="225"/>
      <c r="H710" s="228">
        <v>23</v>
      </c>
      <c r="I710" s="229"/>
      <c r="J710" s="225"/>
      <c r="K710" s="225"/>
      <c r="L710" s="230"/>
      <c r="M710" s="231"/>
      <c r="N710" s="232"/>
      <c r="O710" s="232"/>
      <c r="P710" s="232"/>
      <c r="Q710" s="232"/>
      <c r="R710" s="232"/>
      <c r="S710" s="232"/>
      <c r="T710" s="23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4" t="s">
        <v>131</v>
      </c>
      <c r="AU710" s="234" t="s">
        <v>82</v>
      </c>
      <c r="AV710" s="13" t="s">
        <v>82</v>
      </c>
      <c r="AW710" s="13" t="s">
        <v>34</v>
      </c>
      <c r="AX710" s="13" t="s">
        <v>78</v>
      </c>
      <c r="AY710" s="234" t="s">
        <v>120</v>
      </c>
    </row>
    <row r="711" spans="1:65" s="2" customFormat="1" ht="14.4" customHeight="1">
      <c r="A711" s="40"/>
      <c r="B711" s="41"/>
      <c r="C711" s="257" t="s">
        <v>723</v>
      </c>
      <c r="D711" s="257" t="s">
        <v>292</v>
      </c>
      <c r="E711" s="258" t="s">
        <v>724</v>
      </c>
      <c r="F711" s="259" t="s">
        <v>725</v>
      </c>
      <c r="G711" s="260" t="s">
        <v>171</v>
      </c>
      <c r="H711" s="261">
        <v>9.2</v>
      </c>
      <c r="I711" s="262"/>
      <c r="J711" s="263">
        <f>ROUND(I711*H711,2)</f>
        <v>0</v>
      </c>
      <c r="K711" s="259" t="s">
        <v>21</v>
      </c>
      <c r="L711" s="264"/>
      <c r="M711" s="265" t="s">
        <v>21</v>
      </c>
      <c r="N711" s="266" t="s">
        <v>44</v>
      </c>
      <c r="O711" s="86"/>
      <c r="P711" s="215">
        <f>O711*H711</f>
        <v>0</v>
      </c>
      <c r="Q711" s="215">
        <v>0.5575</v>
      </c>
      <c r="R711" s="215">
        <f>Q711*H711</f>
        <v>5.129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181</v>
      </c>
      <c r="AT711" s="217" t="s">
        <v>292</v>
      </c>
      <c r="AU711" s="217" t="s">
        <v>82</v>
      </c>
      <c r="AY711" s="19" t="s">
        <v>120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78</v>
      </c>
      <c r="BK711" s="218">
        <f>ROUND(I711*H711,2)</f>
        <v>0</v>
      </c>
      <c r="BL711" s="19" t="s">
        <v>127</v>
      </c>
      <c r="BM711" s="217" t="s">
        <v>726</v>
      </c>
    </row>
    <row r="712" spans="1:47" s="2" customFormat="1" ht="12">
      <c r="A712" s="40"/>
      <c r="B712" s="41"/>
      <c r="C712" s="42"/>
      <c r="D712" s="219" t="s">
        <v>129</v>
      </c>
      <c r="E712" s="42"/>
      <c r="F712" s="220" t="s">
        <v>725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129</v>
      </c>
      <c r="AU712" s="19" t="s">
        <v>82</v>
      </c>
    </row>
    <row r="713" spans="1:51" s="13" customFormat="1" ht="12">
      <c r="A713" s="13"/>
      <c r="B713" s="224"/>
      <c r="C713" s="225"/>
      <c r="D713" s="219" t="s">
        <v>131</v>
      </c>
      <c r="E713" s="226" t="s">
        <v>21</v>
      </c>
      <c r="F713" s="227" t="s">
        <v>727</v>
      </c>
      <c r="G713" s="225"/>
      <c r="H713" s="228">
        <v>2.3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131</v>
      </c>
      <c r="AU713" s="234" t="s">
        <v>82</v>
      </c>
      <c r="AV713" s="13" t="s">
        <v>82</v>
      </c>
      <c r="AW713" s="13" t="s">
        <v>34</v>
      </c>
      <c r="AX713" s="13" t="s">
        <v>73</v>
      </c>
      <c r="AY713" s="234" t="s">
        <v>120</v>
      </c>
    </row>
    <row r="714" spans="1:51" s="13" customFormat="1" ht="12">
      <c r="A714" s="13"/>
      <c r="B714" s="224"/>
      <c r="C714" s="225"/>
      <c r="D714" s="219" t="s">
        <v>131</v>
      </c>
      <c r="E714" s="226" t="s">
        <v>21</v>
      </c>
      <c r="F714" s="227" t="s">
        <v>728</v>
      </c>
      <c r="G714" s="225"/>
      <c r="H714" s="228">
        <v>2.3</v>
      </c>
      <c r="I714" s="229"/>
      <c r="J714" s="225"/>
      <c r="K714" s="225"/>
      <c r="L714" s="230"/>
      <c r="M714" s="231"/>
      <c r="N714" s="232"/>
      <c r="O714" s="232"/>
      <c r="P714" s="232"/>
      <c r="Q714" s="232"/>
      <c r="R714" s="232"/>
      <c r="S714" s="232"/>
      <c r="T714" s="23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4" t="s">
        <v>131</v>
      </c>
      <c r="AU714" s="234" t="s">
        <v>82</v>
      </c>
      <c r="AV714" s="13" t="s">
        <v>82</v>
      </c>
      <c r="AW714" s="13" t="s">
        <v>34</v>
      </c>
      <c r="AX714" s="13" t="s">
        <v>73</v>
      </c>
      <c r="AY714" s="234" t="s">
        <v>120</v>
      </c>
    </row>
    <row r="715" spans="1:51" s="13" customFormat="1" ht="12">
      <c r="A715" s="13"/>
      <c r="B715" s="224"/>
      <c r="C715" s="225"/>
      <c r="D715" s="219" t="s">
        <v>131</v>
      </c>
      <c r="E715" s="226" t="s">
        <v>21</v>
      </c>
      <c r="F715" s="227" t="s">
        <v>729</v>
      </c>
      <c r="G715" s="225"/>
      <c r="H715" s="228">
        <v>2.3</v>
      </c>
      <c r="I715" s="229"/>
      <c r="J715" s="225"/>
      <c r="K715" s="225"/>
      <c r="L715" s="230"/>
      <c r="M715" s="231"/>
      <c r="N715" s="232"/>
      <c r="O715" s="232"/>
      <c r="P715" s="232"/>
      <c r="Q715" s="232"/>
      <c r="R715" s="232"/>
      <c r="S715" s="232"/>
      <c r="T715" s="23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4" t="s">
        <v>131</v>
      </c>
      <c r="AU715" s="234" t="s">
        <v>82</v>
      </c>
      <c r="AV715" s="13" t="s">
        <v>82</v>
      </c>
      <c r="AW715" s="13" t="s">
        <v>34</v>
      </c>
      <c r="AX715" s="13" t="s">
        <v>73</v>
      </c>
      <c r="AY715" s="234" t="s">
        <v>120</v>
      </c>
    </row>
    <row r="716" spans="1:51" s="13" customFormat="1" ht="12">
      <c r="A716" s="13"/>
      <c r="B716" s="224"/>
      <c r="C716" s="225"/>
      <c r="D716" s="219" t="s">
        <v>131</v>
      </c>
      <c r="E716" s="226" t="s">
        <v>21</v>
      </c>
      <c r="F716" s="227" t="s">
        <v>730</v>
      </c>
      <c r="G716" s="225"/>
      <c r="H716" s="228">
        <v>2.3</v>
      </c>
      <c r="I716" s="229"/>
      <c r="J716" s="225"/>
      <c r="K716" s="225"/>
      <c r="L716" s="230"/>
      <c r="M716" s="231"/>
      <c r="N716" s="232"/>
      <c r="O716" s="232"/>
      <c r="P716" s="232"/>
      <c r="Q716" s="232"/>
      <c r="R716" s="232"/>
      <c r="S716" s="232"/>
      <c r="T716" s="23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34" t="s">
        <v>131</v>
      </c>
      <c r="AU716" s="234" t="s">
        <v>82</v>
      </c>
      <c r="AV716" s="13" t="s">
        <v>82</v>
      </c>
      <c r="AW716" s="13" t="s">
        <v>34</v>
      </c>
      <c r="AX716" s="13" t="s">
        <v>73</v>
      </c>
      <c r="AY716" s="234" t="s">
        <v>120</v>
      </c>
    </row>
    <row r="717" spans="1:51" s="14" customFormat="1" ht="12">
      <c r="A717" s="14"/>
      <c r="B717" s="235"/>
      <c r="C717" s="236"/>
      <c r="D717" s="219" t="s">
        <v>131</v>
      </c>
      <c r="E717" s="237" t="s">
        <v>21</v>
      </c>
      <c r="F717" s="238" t="s">
        <v>134</v>
      </c>
      <c r="G717" s="236"/>
      <c r="H717" s="239">
        <v>9.2</v>
      </c>
      <c r="I717" s="240"/>
      <c r="J717" s="236"/>
      <c r="K717" s="236"/>
      <c r="L717" s="241"/>
      <c r="M717" s="242"/>
      <c r="N717" s="243"/>
      <c r="O717" s="243"/>
      <c r="P717" s="243"/>
      <c r="Q717" s="243"/>
      <c r="R717" s="243"/>
      <c r="S717" s="243"/>
      <c r="T717" s="24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45" t="s">
        <v>131</v>
      </c>
      <c r="AU717" s="245" t="s">
        <v>82</v>
      </c>
      <c r="AV717" s="14" t="s">
        <v>127</v>
      </c>
      <c r="AW717" s="14" t="s">
        <v>34</v>
      </c>
      <c r="AX717" s="14" t="s">
        <v>78</v>
      </c>
      <c r="AY717" s="245" t="s">
        <v>120</v>
      </c>
    </row>
    <row r="718" spans="1:65" s="2" customFormat="1" ht="14.4" customHeight="1">
      <c r="A718" s="40"/>
      <c r="B718" s="41"/>
      <c r="C718" s="257" t="s">
        <v>731</v>
      </c>
      <c r="D718" s="257" t="s">
        <v>292</v>
      </c>
      <c r="E718" s="258" t="s">
        <v>732</v>
      </c>
      <c r="F718" s="259" t="s">
        <v>733</v>
      </c>
      <c r="G718" s="260" t="s">
        <v>433</v>
      </c>
      <c r="H718" s="261">
        <v>7.1</v>
      </c>
      <c r="I718" s="262"/>
      <c r="J718" s="263">
        <f>ROUND(I718*H718,2)</f>
        <v>0</v>
      </c>
      <c r="K718" s="259" t="s">
        <v>21</v>
      </c>
      <c r="L718" s="264"/>
      <c r="M718" s="265" t="s">
        <v>21</v>
      </c>
      <c r="N718" s="266" t="s">
        <v>44</v>
      </c>
      <c r="O718" s="86"/>
      <c r="P718" s="215">
        <f>O718*H718</f>
        <v>0</v>
      </c>
      <c r="Q718" s="215">
        <v>1.35</v>
      </c>
      <c r="R718" s="215">
        <f>Q718*H718</f>
        <v>9.585</v>
      </c>
      <c r="S718" s="215">
        <v>0</v>
      </c>
      <c r="T718" s="216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17" t="s">
        <v>181</v>
      </c>
      <c r="AT718" s="217" t="s">
        <v>292</v>
      </c>
      <c r="AU718" s="217" t="s">
        <v>82</v>
      </c>
      <c r="AY718" s="19" t="s">
        <v>120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9" t="s">
        <v>78</v>
      </c>
      <c r="BK718" s="218">
        <f>ROUND(I718*H718,2)</f>
        <v>0</v>
      </c>
      <c r="BL718" s="19" t="s">
        <v>127</v>
      </c>
      <c r="BM718" s="217" t="s">
        <v>734</v>
      </c>
    </row>
    <row r="719" spans="1:47" s="2" customFormat="1" ht="12">
      <c r="A719" s="40"/>
      <c r="B719" s="41"/>
      <c r="C719" s="42"/>
      <c r="D719" s="219" t="s">
        <v>129</v>
      </c>
      <c r="E719" s="42"/>
      <c r="F719" s="220" t="s">
        <v>733</v>
      </c>
      <c r="G719" s="42"/>
      <c r="H719" s="42"/>
      <c r="I719" s="221"/>
      <c r="J719" s="42"/>
      <c r="K719" s="42"/>
      <c r="L719" s="46"/>
      <c r="M719" s="222"/>
      <c r="N719" s="223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129</v>
      </c>
      <c r="AU719" s="19" t="s">
        <v>82</v>
      </c>
    </row>
    <row r="720" spans="1:51" s="13" customFormat="1" ht="12">
      <c r="A720" s="13"/>
      <c r="B720" s="224"/>
      <c r="C720" s="225"/>
      <c r="D720" s="219" t="s">
        <v>131</v>
      </c>
      <c r="E720" s="226" t="s">
        <v>21</v>
      </c>
      <c r="F720" s="227" t="s">
        <v>735</v>
      </c>
      <c r="G720" s="225"/>
      <c r="H720" s="228">
        <v>2.02</v>
      </c>
      <c r="I720" s="229"/>
      <c r="J720" s="225"/>
      <c r="K720" s="225"/>
      <c r="L720" s="230"/>
      <c r="M720" s="231"/>
      <c r="N720" s="232"/>
      <c r="O720" s="232"/>
      <c r="P720" s="232"/>
      <c r="Q720" s="232"/>
      <c r="R720" s="232"/>
      <c r="S720" s="232"/>
      <c r="T720" s="23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4" t="s">
        <v>131</v>
      </c>
      <c r="AU720" s="234" t="s">
        <v>82</v>
      </c>
      <c r="AV720" s="13" t="s">
        <v>82</v>
      </c>
      <c r="AW720" s="13" t="s">
        <v>34</v>
      </c>
      <c r="AX720" s="13" t="s">
        <v>73</v>
      </c>
      <c r="AY720" s="234" t="s">
        <v>120</v>
      </c>
    </row>
    <row r="721" spans="1:51" s="13" customFormat="1" ht="12">
      <c r="A721" s="13"/>
      <c r="B721" s="224"/>
      <c r="C721" s="225"/>
      <c r="D721" s="219" t="s">
        <v>131</v>
      </c>
      <c r="E721" s="226" t="s">
        <v>21</v>
      </c>
      <c r="F721" s="227" t="s">
        <v>736</v>
      </c>
      <c r="G721" s="225"/>
      <c r="H721" s="228">
        <v>2.02</v>
      </c>
      <c r="I721" s="229"/>
      <c r="J721" s="225"/>
      <c r="K721" s="225"/>
      <c r="L721" s="230"/>
      <c r="M721" s="231"/>
      <c r="N721" s="232"/>
      <c r="O721" s="232"/>
      <c r="P721" s="232"/>
      <c r="Q721" s="232"/>
      <c r="R721" s="232"/>
      <c r="S721" s="232"/>
      <c r="T721" s="23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4" t="s">
        <v>131</v>
      </c>
      <c r="AU721" s="234" t="s">
        <v>82</v>
      </c>
      <c r="AV721" s="13" t="s">
        <v>82</v>
      </c>
      <c r="AW721" s="13" t="s">
        <v>34</v>
      </c>
      <c r="AX721" s="13" t="s">
        <v>73</v>
      </c>
      <c r="AY721" s="234" t="s">
        <v>120</v>
      </c>
    </row>
    <row r="722" spans="1:51" s="13" customFormat="1" ht="12">
      <c r="A722" s="13"/>
      <c r="B722" s="224"/>
      <c r="C722" s="225"/>
      <c r="D722" s="219" t="s">
        <v>131</v>
      </c>
      <c r="E722" s="226" t="s">
        <v>21</v>
      </c>
      <c r="F722" s="227" t="s">
        <v>737</v>
      </c>
      <c r="G722" s="225"/>
      <c r="H722" s="228">
        <v>2.02</v>
      </c>
      <c r="I722" s="229"/>
      <c r="J722" s="225"/>
      <c r="K722" s="225"/>
      <c r="L722" s="230"/>
      <c r="M722" s="231"/>
      <c r="N722" s="232"/>
      <c r="O722" s="232"/>
      <c r="P722" s="232"/>
      <c r="Q722" s="232"/>
      <c r="R722" s="232"/>
      <c r="S722" s="232"/>
      <c r="T722" s="23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4" t="s">
        <v>131</v>
      </c>
      <c r="AU722" s="234" t="s">
        <v>82</v>
      </c>
      <c r="AV722" s="13" t="s">
        <v>82</v>
      </c>
      <c r="AW722" s="13" t="s">
        <v>34</v>
      </c>
      <c r="AX722" s="13" t="s">
        <v>73</v>
      </c>
      <c r="AY722" s="234" t="s">
        <v>120</v>
      </c>
    </row>
    <row r="723" spans="1:51" s="13" customFormat="1" ht="12">
      <c r="A723" s="13"/>
      <c r="B723" s="224"/>
      <c r="C723" s="225"/>
      <c r="D723" s="219" t="s">
        <v>131</v>
      </c>
      <c r="E723" s="226" t="s">
        <v>21</v>
      </c>
      <c r="F723" s="227" t="s">
        <v>738</v>
      </c>
      <c r="G723" s="225"/>
      <c r="H723" s="228">
        <v>1.01</v>
      </c>
      <c r="I723" s="229"/>
      <c r="J723" s="225"/>
      <c r="K723" s="225"/>
      <c r="L723" s="230"/>
      <c r="M723" s="231"/>
      <c r="N723" s="232"/>
      <c r="O723" s="232"/>
      <c r="P723" s="232"/>
      <c r="Q723" s="232"/>
      <c r="R723" s="232"/>
      <c r="S723" s="232"/>
      <c r="T723" s="23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4" t="s">
        <v>131</v>
      </c>
      <c r="AU723" s="234" t="s">
        <v>82</v>
      </c>
      <c r="AV723" s="13" t="s">
        <v>82</v>
      </c>
      <c r="AW723" s="13" t="s">
        <v>34</v>
      </c>
      <c r="AX723" s="13" t="s">
        <v>73</v>
      </c>
      <c r="AY723" s="234" t="s">
        <v>120</v>
      </c>
    </row>
    <row r="724" spans="1:51" s="14" customFormat="1" ht="12">
      <c r="A724" s="14"/>
      <c r="B724" s="235"/>
      <c r="C724" s="236"/>
      <c r="D724" s="219" t="s">
        <v>131</v>
      </c>
      <c r="E724" s="237" t="s">
        <v>21</v>
      </c>
      <c r="F724" s="238" t="s">
        <v>134</v>
      </c>
      <c r="G724" s="236"/>
      <c r="H724" s="239">
        <v>7.07</v>
      </c>
      <c r="I724" s="240"/>
      <c r="J724" s="236"/>
      <c r="K724" s="236"/>
      <c r="L724" s="241"/>
      <c r="M724" s="242"/>
      <c r="N724" s="243"/>
      <c r="O724" s="243"/>
      <c r="P724" s="243"/>
      <c r="Q724" s="243"/>
      <c r="R724" s="243"/>
      <c r="S724" s="243"/>
      <c r="T724" s="24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5" t="s">
        <v>131</v>
      </c>
      <c r="AU724" s="245" t="s">
        <v>82</v>
      </c>
      <c r="AV724" s="14" t="s">
        <v>127</v>
      </c>
      <c r="AW724" s="14" t="s">
        <v>34</v>
      </c>
      <c r="AX724" s="14" t="s">
        <v>73</v>
      </c>
      <c r="AY724" s="245" t="s">
        <v>120</v>
      </c>
    </row>
    <row r="725" spans="1:51" s="13" customFormat="1" ht="12">
      <c r="A725" s="13"/>
      <c r="B725" s="224"/>
      <c r="C725" s="225"/>
      <c r="D725" s="219" t="s">
        <v>131</v>
      </c>
      <c r="E725" s="226" t="s">
        <v>21</v>
      </c>
      <c r="F725" s="227" t="s">
        <v>739</v>
      </c>
      <c r="G725" s="225"/>
      <c r="H725" s="228">
        <v>7.1</v>
      </c>
      <c r="I725" s="229"/>
      <c r="J725" s="225"/>
      <c r="K725" s="225"/>
      <c r="L725" s="230"/>
      <c r="M725" s="231"/>
      <c r="N725" s="232"/>
      <c r="O725" s="232"/>
      <c r="P725" s="232"/>
      <c r="Q725" s="232"/>
      <c r="R725" s="232"/>
      <c r="S725" s="232"/>
      <c r="T725" s="23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34" t="s">
        <v>131</v>
      </c>
      <c r="AU725" s="234" t="s">
        <v>82</v>
      </c>
      <c r="AV725" s="13" t="s">
        <v>82</v>
      </c>
      <c r="AW725" s="13" t="s">
        <v>34</v>
      </c>
      <c r="AX725" s="13" t="s">
        <v>78</v>
      </c>
      <c r="AY725" s="234" t="s">
        <v>120</v>
      </c>
    </row>
    <row r="726" spans="1:65" s="2" customFormat="1" ht="14.4" customHeight="1">
      <c r="A726" s="40"/>
      <c r="B726" s="41"/>
      <c r="C726" s="206" t="s">
        <v>740</v>
      </c>
      <c r="D726" s="206" t="s">
        <v>122</v>
      </c>
      <c r="E726" s="207" t="s">
        <v>741</v>
      </c>
      <c r="F726" s="208" t="s">
        <v>742</v>
      </c>
      <c r="G726" s="209" t="s">
        <v>171</v>
      </c>
      <c r="H726" s="210">
        <v>9.6</v>
      </c>
      <c r="I726" s="211"/>
      <c r="J726" s="212">
        <f>ROUND(I726*H726,2)</f>
        <v>0</v>
      </c>
      <c r="K726" s="208" t="s">
        <v>126</v>
      </c>
      <c r="L726" s="46"/>
      <c r="M726" s="213" t="s">
        <v>21</v>
      </c>
      <c r="N726" s="214" t="s">
        <v>44</v>
      </c>
      <c r="O726" s="86"/>
      <c r="P726" s="215">
        <f>O726*H726</f>
        <v>0</v>
      </c>
      <c r="Q726" s="215">
        <v>2.70453</v>
      </c>
      <c r="R726" s="215">
        <f>Q726*H726</f>
        <v>25.963488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127</v>
      </c>
      <c r="AT726" s="217" t="s">
        <v>122</v>
      </c>
      <c r="AU726" s="217" t="s">
        <v>82</v>
      </c>
      <c r="AY726" s="19" t="s">
        <v>120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78</v>
      </c>
      <c r="BK726" s="218">
        <f>ROUND(I726*H726,2)</f>
        <v>0</v>
      </c>
      <c r="BL726" s="19" t="s">
        <v>127</v>
      </c>
      <c r="BM726" s="217" t="s">
        <v>743</v>
      </c>
    </row>
    <row r="727" spans="1:47" s="2" customFormat="1" ht="12">
      <c r="A727" s="40"/>
      <c r="B727" s="41"/>
      <c r="C727" s="42"/>
      <c r="D727" s="219" t="s">
        <v>129</v>
      </c>
      <c r="E727" s="42"/>
      <c r="F727" s="220" t="s">
        <v>744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129</v>
      </c>
      <c r="AU727" s="19" t="s">
        <v>82</v>
      </c>
    </row>
    <row r="728" spans="1:51" s="13" customFormat="1" ht="12">
      <c r="A728" s="13"/>
      <c r="B728" s="224"/>
      <c r="C728" s="225"/>
      <c r="D728" s="219" t="s">
        <v>131</v>
      </c>
      <c r="E728" s="226" t="s">
        <v>21</v>
      </c>
      <c r="F728" s="227" t="s">
        <v>419</v>
      </c>
      <c r="G728" s="225"/>
      <c r="H728" s="228">
        <v>9.6</v>
      </c>
      <c r="I728" s="229"/>
      <c r="J728" s="225"/>
      <c r="K728" s="225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131</v>
      </c>
      <c r="AU728" s="234" t="s">
        <v>82</v>
      </c>
      <c r="AV728" s="13" t="s">
        <v>82</v>
      </c>
      <c r="AW728" s="13" t="s">
        <v>34</v>
      </c>
      <c r="AX728" s="13" t="s">
        <v>73</v>
      </c>
      <c r="AY728" s="234" t="s">
        <v>120</v>
      </c>
    </row>
    <row r="729" spans="1:51" s="15" customFormat="1" ht="12">
      <c r="A729" s="15"/>
      <c r="B729" s="246"/>
      <c r="C729" s="247"/>
      <c r="D729" s="219" t="s">
        <v>131</v>
      </c>
      <c r="E729" s="248" t="s">
        <v>21</v>
      </c>
      <c r="F729" s="249" t="s">
        <v>151</v>
      </c>
      <c r="G729" s="247"/>
      <c r="H729" s="250">
        <v>9.6</v>
      </c>
      <c r="I729" s="251"/>
      <c r="J729" s="247"/>
      <c r="K729" s="247"/>
      <c r="L729" s="252"/>
      <c r="M729" s="253"/>
      <c r="N729" s="254"/>
      <c r="O729" s="254"/>
      <c r="P729" s="254"/>
      <c r="Q729" s="254"/>
      <c r="R729" s="254"/>
      <c r="S729" s="254"/>
      <c r="T729" s="25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56" t="s">
        <v>131</v>
      </c>
      <c r="AU729" s="256" t="s">
        <v>82</v>
      </c>
      <c r="AV729" s="15" t="s">
        <v>141</v>
      </c>
      <c r="AW729" s="15" t="s">
        <v>34</v>
      </c>
      <c r="AX729" s="15" t="s">
        <v>73</v>
      </c>
      <c r="AY729" s="256" t="s">
        <v>120</v>
      </c>
    </row>
    <row r="730" spans="1:51" s="14" customFormat="1" ht="12">
      <c r="A730" s="14"/>
      <c r="B730" s="235"/>
      <c r="C730" s="236"/>
      <c r="D730" s="219" t="s">
        <v>131</v>
      </c>
      <c r="E730" s="237" t="s">
        <v>21</v>
      </c>
      <c r="F730" s="238" t="s">
        <v>134</v>
      </c>
      <c r="G730" s="236"/>
      <c r="H730" s="239">
        <v>9.6</v>
      </c>
      <c r="I730" s="240"/>
      <c r="J730" s="236"/>
      <c r="K730" s="236"/>
      <c r="L730" s="241"/>
      <c r="M730" s="242"/>
      <c r="N730" s="243"/>
      <c r="O730" s="243"/>
      <c r="P730" s="243"/>
      <c r="Q730" s="243"/>
      <c r="R730" s="243"/>
      <c r="S730" s="243"/>
      <c r="T730" s="24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5" t="s">
        <v>131</v>
      </c>
      <c r="AU730" s="245" t="s">
        <v>82</v>
      </c>
      <c r="AV730" s="14" t="s">
        <v>127</v>
      </c>
      <c r="AW730" s="14" t="s">
        <v>34</v>
      </c>
      <c r="AX730" s="14" t="s">
        <v>78</v>
      </c>
      <c r="AY730" s="245" t="s">
        <v>120</v>
      </c>
    </row>
    <row r="731" spans="1:65" s="2" customFormat="1" ht="14.4" customHeight="1">
      <c r="A731" s="40"/>
      <c r="B731" s="41"/>
      <c r="C731" s="257" t="s">
        <v>745</v>
      </c>
      <c r="D731" s="257" t="s">
        <v>292</v>
      </c>
      <c r="E731" s="258" t="s">
        <v>746</v>
      </c>
      <c r="F731" s="259" t="s">
        <v>747</v>
      </c>
      <c r="G731" s="260" t="s">
        <v>433</v>
      </c>
      <c r="H731" s="261">
        <v>3.03</v>
      </c>
      <c r="I731" s="262"/>
      <c r="J731" s="263">
        <f>ROUND(I731*H731,2)</f>
        <v>0</v>
      </c>
      <c r="K731" s="259" t="s">
        <v>21</v>
      </c>
      <c r="L731" s="264"/>
      <c r="M731" s="265" t="s">
        <v>21</v>
      </c>
      <c r="N731" s="266" t="s">
        <v>44</v>
      </c>
      <c r="O731" s="86"/>
      <c r="P731" s="215">
        <f>O731*H731</f>
        <v>0</v>
      </c>
      <c r="Q731" s="215">
        <v>5</v>
      </c>
      <c r="R731" s="215">
        <f>Q731*H731</f>
        <v>15.149999999999999</v>
      </c>
      <c r="S731" s="215">
        <v>0</v>
      </c>
      <c r="T731" s="216">
        <f>S731*H731</f>
        <v>0</v>
      </c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R731" s="217" t="s">
        <v>181</v>
      </c>
      <c r="AT731" s="217" t="s">
        <v>292</v>
      </c>
      <c r="AU731" s="217" t="s">
        <v>82</v>
      </c>
      <c r="AY731" s="19" t="s">
        <v>120</v>
      </c>
      <c r="BE731" s="218">
        <f>IF(N731="základní",J731,0)</f>
        <v>0</v>
      </c>
      <c r="BF731" s="218">
        <f>IF(N731="snížená",J731,0)</f>
        <v>0</v>
      </c>
      <c r="BG731" s="218">
        <f>IF(N731="zákl. přenesená",J731,0)</f>
        <v>0</v>
      </c>
      <c r="BH731" s="218">
        <f>IF(N731="sníž. přenesená",J731,0)</f>
        <v>0</v>
      </c>
      <c r="BI731" s="218">
        <f>IF(N731="nulová",J731,0)</f>
        <v>0</v>
      </c>
      <c r="BJ731" s="19" t="s">
        <v>78</v>
      </c>
      <c r="BK731" s="218">
        <f>ROUND(I731*H731,2)</f>
        <v>0</v>
      </c>
      <c r="BL731" s="19" t="s">
        <v>127</v>
      </c>
      <c r="BM731" s="217" t="s">
        <v>748</v>
      </c>
    </row>
    <row r="732" spans="1:47" s="2" customFormat="1" ht="12">
      <c r="A732" s="40"/>
      <c r="B732" s="41"/>
      <c r="C732" s="42"/>
      <c r="D732" s="219" t="s">
        <v>129</v>
      </c>
      <c r="E732" s="42"/>
      <c r="F732" s="220" t="s">
        <v>747</v>
      </c>
      <c r="G732" s="42"/>
      <c r="H732" s="42"/>
      <c r="I732" s="221"/>
      <c r="J732" s="42"/>
      <c r="K732" s="42"/>
      <c r="L732" s="46"/>
      <c r="M732" s="222"/>
      <c r="N732" s="223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129</v>
      </c>
      <c r="AU732" s="19" t="s">
        <v>82</v>
      </c>
    </row>
    <row r="733" spans="1:51" s="13" customFormat="1" ht="12">
      <c r="A733" s="13"/>
      <c r="B733" s="224"/>
      <c r="C733" s="225"/>
      <c r="D733" s="219" t="s">
        <v>131</v>
      </c>
      <c r="E733" s="226" t="s">
        <v>21</v>
      </c>
      <c r="F733" s="227" t="s">
        <v>749</v>
      </c>
      <c r="G733" s="225"/>
      <c r="H733" s="228">
        <v>3.03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131</v>
      </c>
      <c r="AU733" s="234" t="s">
        <v>82</v>
      </c>
      <c r="AV733" s="13" t="s">
        <v>82</v>
      </c>
      <c r="AW733" s="13" t="s">
        <v>34</v>
      </c>
      <c r="AX733" s="13" t="s">
        <v>78</v>
      </c>
      <c r="AY733" s="234" t="s">
        <v>120</v>
      </c>
    </row>
    <row r="734" spans="1:65" s="2" customFormat="1" ht="14.4" customHeight="1">
      <c r="A734" s="40"/>
      <c r="B734" s="41"/>
      <c r="C734" s="257" t="s">
        <v>750</v>
      </c>
      <c r="D734" s="257" t="s">
        <v>292</v>
      </c>
      <c r="E734" s="258" t="s">
        <v>751</v>
      </c>
      <c r="F734" s="259" t="s">
        <v>752</v>
      </c>
      <c r="G734" s="260" t="s">
        <v>433</v>
      </c>
      <c r="H734" s="261">
        <v>1.01</v>
      </c>
      <c r="I734" s="262"/>
      <c r="J734" s="263">
        <f>ROUND(I734*H734,2)</f>
        <v>0</v>
      </c>
      <c r="K734" s="259" t="s">
        <v>21</v>
      </c>
      <c r="L734" s="264"/>
      <c r="M734" s="265" t="s">
        <v>21</v>
      </c>
      <c r="N734" s="266" t="s">
        <v>44</v>
      </c>
      <c r="O734" s="86"/>
      <c r="P734" s="215">
        <f>O734*H734</f>
        <v>0</v>
      </c>
      <c r="Q734" s="215">
        <v>2.949</v>
      </c>
      <c r="R734" s="215">
        <f>Q734*H734</f>
        <v>2.97849</v>
      </c>
      <c r="S734" s="215">
        <v>0</v>
      </c>
      <c r="T734" s="216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17" t="s">
        <v>181</v>
      </c>
      <c r="AT734" s="217" t="s">
        <v>292</v>
      </c>
      <c r="AU734" s="217" t="s">
        <v>82</v>
      </c>
      <c r="AY734" s="19" t="s">
        <v>120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9" t="s">
        <v>78</v>
      </c>
      <c r="BK734" s="218">
        <f>ROUND(I734*H734,2)</f>
        <v>0</v>
      </c>
      <c r="BL734" s="19" t="s">
        <v>127</v>
      </c>
      <c r="BM734" s="217" t="s">
        <v>753</v>
      </c>
    </row>
    <row r="735" spans="1:47" s="2" customFormat="1" ht="12">
      <c r="A735" s="40"/>
      <c r="B735" s="41"/>
      <c r="C735" s="42"/>
      <c r="D735" s="219" t="s">
        <v>129</v>
      </c>
      <c r="E735" s="42"/>
      <c r="F735" s="220" t="s">
        <v>752</v>
      </c>
      <c r="G735" s="42"/>
      <c r="H735" s="42"/>
      <c r="I735" s="221"/>
      <c r="J735" s="42"/>
      <c r="K735" s="42"/>
      <c r="L735" s="46"/>
      <c r="M735" s="222"/>
      <c r="N735" s="223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129</v>
      </c>
      <c r="AU735" s="19" t="s">
        <v>82</v>
      </c>
    </row>
    <row r="736" spans="1:51" s="13" customFormat="1" ht="12">
      <c r="A736" s="13"/>
      <c r="B736" s="224"/>
      <c r="C736" s="225"/>
      <c r="D736" s="219" t="s">
        <v>131</v>
      </c>
      <c r="E736" s="226" t="s">
        <v>21</v>
      </c>
      <c r="F736" s="227" t="s">
        <v>754</v>
      </c>
      <c r="G736" s="225"/>
      <c r="H736" s="228">
        <v>1.01</v>
      </c>
      <c r="I736" s="229"/>
      <c r="J736" s="225"/>
      <c r="K736" s="225"/>
      <c r="L736" s="230"/>
      <c r="M736" s="231"/>
      <c r="N736" s="232"/>
      <c r="O736" s="232"/>
      <c r="P736" s="232"/>
      <c r="Q736" s="232"/>
      <c r="R736" s="232"/>
      <c r="S736" s="232"/>
      <c r="T736" s="23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4" t="s">
        <v>131</v>
      </c>
      <c r="AU736" s="234" t="s">
        <v>82</v>
      </c>
      <c r="AV736" s="13" t="s">
        <v>82</v>
      </c>
      <c r="AW736" s="13" t="s">
        <v>34</v>
      </c>
      <c r="AX736" s="13" t="s">
        <v>73</v>
      </c>
      <c r="AY736" s="234" t="s">
        <v>120</v>
      </c>
    </row>
    <row r="737" spans="1:51" s="15" customFormat="1" ht="12">
      <c r="A737" s="15"/>
      <c r="B737" s="246"/>
      <c r="C737" s="247"/>
      <c r="D737" s="219" t="s">
        <v>131</v>
      </c>
      <c r="E737" s="248" t="s">
        <v>21</v>
      </c>
      <c r="F737" s="249" t="s">
        <v>755</v>
      </c>
      <c r="G737" s="247"/>
      <c r="H737" s="250">
        <v>1.01</v>
      </c>
      <c r="I737" s="251"/>
      <c r="J737" s="247"/>
      <c r="K737" s="247"/>
      <c r="L737" s="252"/>
      <c r="M737" s="253"/>
      <c r="N737" s="254"/>
      <c r="O737" s="254"/>
      <c r="P737" s="254"/>
      <c r="Q737" s="254"/>
      <c r="R737" s="254"/>
      <c r="S737" s="254"/>
      <c r="T737" s="25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56" t="s">
        <v>131</v>
      </c>
      <c r="AU737" s="256" t="s">
        <v>82</v>
      </c>
      <c r="AV737" s="15" t="s">
        <v>141</v>
      </c>
      <c r="AW737" s="15" t="s">
        <v>34</v>
      </c>
      <c r="AX737" s="15" t="s">
        <v>73</v>
      </c>
      <c r="AY737" s="256" t="s">
        <v>120</v>
      </c>
    </row>
    <row r="738" spans="1:51" s="14" customFormat="1" ht="12">
      <c r="A738" s="14"/>
      <c r="B738" s="235"/>
      <c r="C738" s="236"/>
      <c r="D738" s="219" t="s">
        <v>131</v>
      </c>
      <c r="E738" s="237" t="s">
        <v>21</v>
      </c>
      <c r="F738" s="238" t="s">
        <v>134</v>
      </c>
      <c r="G738" s="236"/>
      <c r="H738" s="239">
        <v>1.01</v>
      </c>
      <c r="I738" s="240"/>
      <c r="J738" s="236"/>
      <c r="K738" s="236"/>
      <c r="L738" s="241"/>
      <c r="M738" s="242"/>
      <c r="N738" s="243"/>
      <c r="O738" s="243"/>
      <c r="P738" s="243"/>
      <c r="Q738" s="243"/>
      <c r="R738" s="243"/>
      <c r="S738" s="243"/>
      <c r="T738" s="24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5" t="s">
        <v>131</v>
      </c>
      <c r="AU738" s="245" t="s">
        <v>82</v>
      </c>
      <c r="AV738" s="14" t="s">
        <v>127</v>
      </c>
      <c r="AW738" s="14" t="s">
        <v>34</v>
      </c>
      <c r="AX738" s="14" t="s">
        <v>78</v>
      </c>
      <c r="AY738" s="245" t="s">
        <v>120</v>
      </c>
    </row>
    <row r="739" spans="1:65" s="2" customFormat="1" ht="14.4" customHeight="1">
      <c r="A739" s="40"/>
      <c r="B739" s="41"/>
      <c r="C739" s="257" t="s">
        <v>756</v>
      </c>
      <c r="D739" s="257" t="s">
        <v>292</v>
      </c>
      <c r="E739" s="258" t="s">
        <v>757</v>
      </c>
      <c r="F739" s="259" t="s">
        <v>758</v>
      </c>
      <c r="G739" s="260" t="s">
        <v>433</v>
      </c>
      <c r="H739" s="261">
        <v>1.01</v>
      </c>
      <c r="I739" s="262"/>
      <c r="J739" s="263">
        <f>ROUND(I739*H739,2)</f>
        <v>0</v>
      </c>
      <c r="K739" s="259" t="s">
        <v>21</v>
      </c>
      <c r="L739" s="264"/>
      <c r="M739" s="265" t="s">
        <v>21</v>
      </c>
      <c r="N739" s="266" t="s">
        <v>44</v>
      </c>
      <c r="O739" s="86"/>
      <c r="P739" s="215">
        <f>O739*H739</f>
        <v>0</v>
      </c>
      <c r="Q739" s="215">
        <v>2.28</v>
      </c>
      <c r="R739" s="215">
        <f>Q739*H739</f>
        <v>2.3028</v>
      </c>
      <c r="S739" s="215">
        <v>0</v>
      </c>
      <c r="T739" s="216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181</v>
      </c>
      <c r="AT739" s="217" t="s">
        <v>292</v>
      </c>
      <c r="AU739" s="217" t="s">
        <v>82</v>
      </c>
      <c r="AY739" s="19" t="s">
        <v>120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78</v>
      </c>
      <c r="BK739" s="218">
        <f>ROUND(I739*H739,2)</f>
        <v>0</v>
      </c>
      <c r="BL739" s="19" t="s">
        <v>127</v>
      </c>
      <c r="BM739" s="217" t="s">
        <v>759</v>
      </c>
    </row>
    <row r="740" spans="1:47" s="2" customFormat="1" ht="12">
      <c r="A740" s="40"/>
      <c r="B740" s="41"/>
      <c r="C740" s="42"/>
      <c r="D740" s="219" t="s">
        <v>129</v>
      </c>
      <c r="E740" s="42"/>
      <c r="F740" s="220" t="s">
        <v>758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129</v>
      </c>
      <c r="AU740" s="19" t="s">
        <v>82</v>
      </c>
    </row>
    <row r="741" spans="1:51" s="13" customFormat="1" ht="12">
      <c r="A741" s="13"/>
      <c r="B741" s="224"/>
      <c r="C741" s="225"/>
      <c r="D741" s="219" t="s">
        <v>131</v>
      </c>
      <c r="E741" s="226" t="s">
        <v>21</v>
      </c>
      <c r="F741" s="227" t="s">
        <v>754</v>
      </c>
      <c r="G741" s="225"/>
      <c r="H741" s="228">
        <v>1.01</v>
      </c>
      <c r="I741" s="229"/>
      <c r="J741" s="225"/>
      <c r="K741" s="225"/>
      <c r="L741" s="230"/>
      <c r="M741" s="231"/>
      <c r="N741" s="232"/>
      <c r="O741" s="232"/>
      <c r="P741" s="232"/>
      <c r="Q741" s="232"/>
      <c r="R741" s="232"/>
      <c r="S741" s="232"/>
      <c r="T741" s="23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4" t="s">
        <v>131</v>
      </c>
      <c r="AU741" s="234" t="s">
        <v>82</v>
      </c>
      <c r="AV741" s="13" t="s">
        <v>82</v>
      </c>
      <c r="AW741" s="13" t="s">
        <v>34</v>
      </c>
      <c r="AX741" s="13" t="s">
        <v>73</v>
      </c>
      <c r="AY741" s="234" t="s">
        <v>120</v>
      </c>
    </row>
    <row r="742" spans="1:51" s="15" customFormat="1" ht="12">
      <c r="A742" s="15"/>
      <c r="B742" s="246"/>
      <c r="C742" s="247"/>
      <c r="D742" s="219" t="s">
        <v>131</v>
      </c>
      <c r="E742" s="248" t="s">
        <v>21</v>
      </c>
      <c r="F742" s="249" t="s">
        <v>755</v>
      </c>
      <c r="G742" s="247"/>
      <c r="H742" s="250">
        <v>1.01</v>
      </c>
      <c r="I742" s="251"/>
      <c r="J742" s="247"/>
      <c r="K742" s="247"/>
      <c r="L742" s="252"/>
      <c r="M742" s="253"/>
      <c r="N742" s="254"/>
      <c r="O742" s="254"/>
      <c r="P742" s="254"/>
      <c r="Q742" s="254"/>
      <c r="R742" s="254"/>
      <c r="S742" s="254"/>
      <c r="T742" s="25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56" t="s">
        <v>131</v>
      </c>
      <c r="AU742" s="256" t="s">
        <v>82</v>
      </c>
      <c r="AV742" s="15" t="s">
        <v>141</v>
      </c>
      <c r="AW742" s="15" t="s">
        <v>34</v>
      </c>
      <c r="AX742" s="15" t="s">
        <v>73</v>
      </c>
      <c r="AY742" s="256" t="s">
        <v>120</v>
      </c>
    </row>
    <row r="743" spans="1:51" s="14" customFormat="1" ht="12">
      <c r="A743" s="14"/>
      <c r="B743" s="235"/>
      <c r="C743" s="236"/>
      <c r="D743" s="219" t="s">
        <v>131</v>
      </c>
      <c r="E743" s="237" t="s">
        <v>21</v>
      </c>
      <c r="F743" s="238" t="s">
        <v>134</v>
      </c>
      <c r="G743" s="236"/>
      <c r="H743" s="239">
        <v>1.01</v>
      </c>
      <c r="I743" s="240"/>
      <c r="J743" s="236"/>
      <c r="K743" s="236"/>
      <c r="L743" s="241"/>
      <c r="M743" s="242"/>
      <c r="N743" s="243"/>
      <c r="O743" s="243"/>
      <c r="P743" s="243"/>
      <c r="Q743" s="243"/>
      <c r="R743" s="243"/>
      <c r="S743" s="243"/>
      <c r="T743" s="24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5" t="s">
        <v>131</v>
      </c>
      <c r="AU743" s="245" t="s">
        <v>82</v>
      </c>
      <c r="AV743" s="14" t="s">
        <v>127</v>
      </c>
      <c r="AW743" s="14" t="s">
        <v>34</v>
      </c>
      <c r="AX743" s="14" t="s">
        <v>78</v>
      </c>
      <c r="AY743" s="245" t="s">
        <v>120</v>
      </c>
    </row>
    <row r="744" spans="1:65" s="2" customFormat="1" ht="14.4" customHeight="1">
      <c r="A744" s="40"/>
      <c r="B744" s="41"/>
      <c r="C744" s="206" t="s">
        <v>760</v>
      </c>
      <c r="D744" s="206" t="s">
        <v>122</v>
      </c>
      <c r="E744" s="207" t="s">
        <v>761</v>
      </c>
      <c r="F744" s="208" t="s">
        <v>762</v>
      </c>
      <c r="G744" s="209" t="s">
        <v>190</v>
      </c>
      <c r="H744" s="210">
        <v>54.13</v>
      </c>
      <c r="I744" s="211"/>
      <c r="J744" s="212">
        <f>ROUND(I744*H744,2)</f>
        <v>0</v>
      </c>
      <c r="K744" s="208" t="s">
        <v>126</v>
      </c>
      <c r="L744" s="46"/>
      <c r="M744" s="213" t="s">
        <v>21</v>
      </c>
      <c r="N744" s="214" t="s">
        <v>44</v>
      </c>
      <c r="O744" s="86"/>
      <c r="P744" s="215">
        <f>O744*H744</f>
        <v>0</v>
      </c>
      <c r="Q744" s="215">
        <v>2.46367</v>
      </c>
      <c r="R744" s="215">
        <f>Q744*H744</f>
        <v>133.3584571</v>
      </c>
      <c r="S744" s="215">
        <v>0</v>
      </c>
      <c r="T744" s="216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7" t="s">
        <v>127</v>
      </c>
      <c r="AT744" s="217" t="s">
        <v>122</v>
      </c>
      <c r="AU744" s="217" t="s">
        <v>82</v>
      </c>
      <c r="AY744" s="19" t="s">
        <v>120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9" t="s">
        <v>78</v>
      </c>
      <c r="BK744" s="218">
        <f>ROUND(I744*H744,2)</f>
        <v>0</v>
      </c>
      <c r="BL744" s="19" t="s">
        <v>127</v>
      </c>
      <c r="BM744" s="217" t="s">
        <v>763</v>
      </c>
    </row>
    <row r="745" spans="1:47" s="2" customFormat="1" ht="12">
      <c r="A745" s="40"/>
      <c r="B745" s="41"/>
      <c r="C745" s="42"/>
      <c r="D745" s="219" t="s">
        <v>129</v>
      </c>
      <c r="E745" s="42"/>
      <c r="F745" s="220" t="s">
        <v>764</v>
      </c>
      <c r="G745" s="42"/>
      <c r="H745" s="42"/>
      <c r="I745" s="221"/>
      <c r="J745" s="42"/>
      <c r="K745" s="42"/>
      <c r="L745" s="46"/>
      <c r="M745" s="222"/>
      <c r="N745" s="223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129</v>
      </c>
      <c r="AU745" s="19" t="s">
        <v>82</v>
      </c>
    </row>
    <row r="746" spans="1:51" s="13" customFormat="1" ht="12">
      <c r="A746" s="13"/>
      <c r="B746" s="224"/>
      <c r="C746" s="225"/>
      <c r="D746" s="219" t="s">
        <v>131</v>
      </c>
      <c r="E746" s="226" t="s">
        <v>21</v>
      </c>
      <c r="F746" s="227" t="s">
        <v>765</v>
      </c>
      <c r="G746" s="225"/>
      <c r="H746" s="228">
        <v>6.08</v>
      </c>
      <c r="I746" s="229"/>
      <c r="J746" s="225"/>
      <c r="K746" s="225"/>
      <c r="L746" s="230"/>
      <c r="M746" s="231"/>
      <c r="N746" s="232"/>
      <c r="O746" s="232"/>
      <c r="P746" s="232"/>
      <c r="Q746" s="232"/>
      <c r="R746" s="232"/>
      <c r="S746" s="232"/>
      <c r="T746" s="23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4" t="s">
        <v>131</v>
      </c>
      <c r="AU746" s="234" t="s">
        <v>82</v>
      </c>
      <c r="AV746" s="13" t="s">
        <v>82</v>
      </c>
      <c r="AW746" s="13" t="s">
        <v>34</v>
      </c>
      <c r="AX746" s="13" t="s">
        <v>73</v>
      </c>
      <c r="AY746" s="234" t="s">
        <v>120</v>
      </c>
    </row>
    <row r="747" spans="1:51" s="15" customFormat="1" ht="12">
      <c r="A747" s="15"/>
      <c r="B747" s="246"/>
      <c r="C747" s="247"/>
      <c r="D747" s="219" t="s">
        <v>131</v>
      </c>
      <c r="E747" s="248" t="s">
        <v>21</v>
      </c>
      <c r="F747" s="249" t="s">
        <v>196</v>
      </c>
      <c r="G747" s="247"/>
      <c r="H747" s="250">
        <v>6.08</v>
      </c>
      <c r="I747" s="251"/>
      <c r="J747" s="247"/>
      <c r="K747" s="247"/>
      <c r="L747" s="252"/>
      <c r="M747" s="253"/>
      <c r="N747" s="254"/>
      <c r="O747" s="254"/>
      <c r="P747" s="254"/>
      <c r="Q747" s="254"/>
      <c r="R747" s="254"/>
      <c r="S747" s="254"/>
      <c r="T747" s="25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56" t="s">
        <v>131</v>
      </c>
      <c r="AU747" s="256" t="s">
        <v>82</v>
      </c>
      <c r="AV747" s="15" t="s">
        <v>141</v>
      </c>
      <c r="AW747" s="15" t="s">
        <v>34</v>
      </c>
      <c r="AX747" s="15" t="s">
        <v>73</v>
      </c>
      <c r="AY747" s="256" t="s">
        <v>120</v>
      </c>
    </row>
    <row r="748" spans="1:51" s="13" customFormat="1" ht="12">
      <c r="A748" s="13"/>
      <c r="B748" s="224"/>
      <c r="C748" s="225"/>
      <c r="D748" s="219" t="s">
        <v>131</v>
      </c>
      <c r="E748" s="226" t="s">
        <v>21</v>
      </c>
      <c r="F748" s="227" t="s">
        <v>766</v>
      </c>
      <c r="G748" s="225"/>
      <c r="H748" s="228">
        <v>10.665</v>
      </c>
      <c r="I748" s="229"/>
      <c r="J748" s="225"/>
      <c r="K748" s="225"/>
      <c r="L748" s="230"/>
      <c r="M748" s="231"/>
      <c r="N748" s="232"/>
      <c r="O748" s="232"/>
      <c r="P748" s="232"/>
      <c r="Q748" s="232"/>
      <c r="R748" s="232"/>
      <c r="S748" s="232"/>
      <c r="T748" s="23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4" t="s">
        <v>131</v>
      </c>
      <c r="AU748" s="234" t="s">
        <v>82</v>
      </c>
      <c r="AV748" s="13" t="s">
        <v>82</v>
      </c>
      <c r="AW748" s="13" t="s">
        <v>34</v>
      </c>
      <c r="AX748" s="13" t="s">
        <v>73</v>
      </c>
      <c r="AY748" s="234" t="s">
        <v>120</v>
      </c>
    </row>
    <row r="749" spans="1:51" s="15" customFormat="1" ht="12">
      <c r="A749" s="15"/>
      <c r="B749" s="246"/>
      <c r="C749" s="247"/>
      <c r="D749" s="219" t="s">
        <v>131</v>
      </c>
      <c r="E749" s="248" t="s">
        <v>21</v>
      </c>
      <c r="F749" s="249" t="s">
        <v>143</v>
      </c>
      <c r="G749" s="247"/>
      <c r="H749" s="250">
        <v>10.665</v>
      </c>
      <c r="I749" s="251"/>
      <c r="J749" s="247"/>
      <c r="K749" s="247"/>
      <c r="L749" s="252"/>
      <c r="M749" s="253"/>
      <c r="N749" s="254"/>
      <c r="O749" s="254"/>
      <c r="P749" s="254"/>
      <c r="Q749" s="254"/>
      <c r="R749" s="254"/>
      <c r="S749" s="254"/>
      <c r="T749" s="25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56" t="s">
        <v>131</v>
      </c>
      <c r="AU749" s="256" t="s">
        <v>82</v>
      </c>
      <c r="AV749" s="15" t="s">
        <v>141</v>
      </c>
      <c r="AW749" s="15" t="s">
        <v>34</v>
      </c>
      <c r="AX749" s="15" t="s">
        <v>73</v>
      </c>
      <c r="AY749" s="256" t="s">
        <v>120</v>
      </c>
    </row>
    <row r="750" spans="1:51" s="13" customFormat="1" ht="12">
      <c r="A750" s="13"/>
      <c r="B750" s="224"/>
      <c r="C750" s="225"/>
      <c r="D750" s="219" t="s">
        <v>131</v>
      </c>
      <c r="E750" s="226" t="s">
        <v>21</v>
      </c>
      <c r="F750" s="227" t="s">
        <v>767</v>
      </c>
      <c r="G750" s="225"/>
      <c r="H750" s="228">
        <v>5.36</v>
      </c>
      <c r="I750" s="229"/>
      <c r="J750" s="225"/>
      <c r="K750" s="225"/>
      <c r="L750" s="230"/>
      <c r="M750" s="231"/>
      <c r="N750" s="232"/>
      <c r="O750" s="232"/>
      <c r="P750" s="232"/>
      <c r="Q750" s="232"/>
      <c r="R750" s="232"/>
      <c r="S750" s="232"/>
      <c r="T750" s="23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4" t="s">
        <v>131</v>
      </c>
      <c r="AU750" s="234" t="s">
        <v>82</v>
      </c>
      <c r="AV750" s="13" t="s">
        <v>82</v>
      </c>
      <c r="AW750" s="13" t="s">
        <v>34</v>
      </c>
      <c r="AX750" s="13" t="s">
        <v>73</v>
      </c>
      <c r="AY750" s="234" t="s">
        <v>120</v>
      </c>
    </row>
    <row r="751" spans="1:51" s="15" customFormat="1" ht="12">
      <c r="A751" s="15"/>
      <c r="B751" s="246"/>
      <c r="C751" s="247"/>
      <c r="D751" s="219" t="s">
        <v>131</v>
      </c>
      <c r="E751" s="248" t="s">
        <v>21</v>
      </c>
      <c r="F751" s="249" t="s">
        <v>145</v>
      </c>
      <c r="G751" s="247"/>
      <c r="H751" s="250">
        <v>5.36</v>
      </c>
      <c r="I751" s="251"/>
      <c r="J751" s="247"/>
      <c r="K751" s="247"/>
      <c r="L751" s="252"/>
      <c r="M751" s="253"/>
      <c r="N751" s="254"/>
      <c r="O751" s="254"/>
      <c r="P751" s="254"/>
      <c r="Q751" s="254"/>
      <c r="R751" s="254"/>
      <c r="S751" s="254"/>
      <c r="T751" s="25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56" t="s">
        <v>131</v>
      </c>
      <c r="AU751" s="256" t="s">
        <v>82</v>
      </c>
      <c r="AV751" s="15" t="s">
        <v>141</v>
      </c>
      <c r="AW751" s="15" t="s">
        <v>34</v>
      </c>
      <c r="AX751" s="15" t="s">
        <v>73</v>
      </c>
      <c r="AY751" s="256" t="s">
        <v>120</v>
      </c>
    </row>
    <row r="752" spans="1:51" s="13" customFormat="1" ht="12">
      <c r="A752" s="13"/>
      <c r="B752" s="224"/>
      <c r="C752" s="225"/>
      <c r="D752" s="219" t="s">
        <v>131</v>
      </c>
      <c r="E752" s="226" t="s">
        <v>21</v>
      </c>
      <c r="F752" s="227" t="s">
        <v>768</v>
      </c>
      <c r="G752" s="225"/>
      <c r="H752" s="228">
        <v>6.192</v>
      </c>
      <c r="I752" s="229"/>
      <c r="J752" s="225"/>
      <c r="K752" s="225"/>
      <c r="L752" s="230"/>
      <c r="M752" s="231"/>
      <c r="N752" s="232"/>
      <c r="O752" s="232"/>
      <c r="P752" s="232"/>
      <c r="Q752" s="232"/>
      <c r="R752" s="232"/>
      <c r="S752" s="232"/>
      <c r="T752" s="23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4" t="s">
        <v>131</v>
      </c>
      <c r="AU752" s="234" t="s">
        <v>82</v>
      </c>
      <c r="AV752" s="13" t="s">
        <v>82</v>
      </c>
      <c r="AW752" s="13" t="s">
        <v>34</v>
      </c>
      <c r="AX752" s="13" t="s">
        <v>73</v>
      </c>
      <c r="AY752" s="234" t="s">
        <v>120</v>
      </c>
    </row>
    <row r="753" spans="1:51" s="15" customFormat="1" ht="12">
      <c r="A753" s="15"/>
      <c r="B753" s="246"/>
      <c r="C753" s="247"/>
      <c r="D753" s="219" t="s">
        <v>131</v>
      </c>
      <c r="E753" s="248" t="s">
        <v>21</v>
      </c>
      <c r="F753" s="249" t="s">
        <v>147</v>
      </c>
      <c r="G753" s="247"/>
      <c r="H753" s="250">
        <v>6.192</v>
      </c>
      <c r="I753" s="251"/>
      <c r="J753" s="247"/>
      <c r="K753" s="247"/>
      <c r="L753" s="252"/>
      <c r="M753" s="253"/>
      <c r="N753" s="254"/>
      <c r="O753" s="254"/>
      <c r="P753" s="254"/>
      <c r="Q753" s="254"/>
      <c r="R753" s="254"/>
      <c r="S753" s="254"/>
      <c r="T753" s="25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56" t="s">
        <v>131</v>
      </c>
      <c r="AU753" s="256" t="s">
        <v>82</v>
      </c>
      <c r="AV753" s="15" t="s">
        <v>141</v>
      </c>
      <c r="AW753" s="15" t="s">
        <v>34</v>
      </c>
      <c r="AX753" s="15" t="s">
        <v>73</v>
      </c>
      <c r="AY753" s="256" t="s">
        <v>120</v>
      </c>
    </row>
    <row r="754" spans="1:51" s="13" customFormat="1" ht="12">
      <c r="A754" s="13"/>
      <c r="B754" s="224"/>
      <c r="C754" s="225"/>
      <c r="D754" s="219" t="s">
        <v>131</v>
      </c>
      <c r="E754" s="226" t="s">
        <v>21</v>
      </c>
      <c r="F754" s="227" t="s">
        <v>769</v>
      </c>
      <c r="G754" s="225"/>
      <c r="H754" s="228">
        <v>5.025</v>
      </c>
      <c r="I754" s="229"/>
      <c r="J754" s="225"/>
      <c r="K754" s="225"/>
      <c r="L754" s="230"/>
      <c r="M754" s="231"/>
      <c r="N754" s="232"/>
      <c r="O754" s="232"/>
      <c r="P754" s="232"/>
      <c r="Q754" s="232"/>
      <c r="R754" s="232"/>
      <c r="S754" s="232"/>
      <c r="T754" s="23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4" t="s">
        <v>131</v>
      </c>
      <c r="AU754" s="234" t="s">
        <v>82</v>
      </c>
      <c r="AV754" s="13" t="s">
        <v>82</v>
      </c>
      <c r="AW754" s="13" t="s">
        <v>34</v>
      </c>
      <c r="AX754" s="13" t="s">
        <v>73</v>
      </c>
      <c r="AY754" s="234" t="s">
        <v>120</v>
      </c>
    </row>
    <row r="755" spans="1:51" s="15" customFormat="1" ht="12">
      <c r="A755" s="15"/>
      <c r="B755" s="246"/>
      <c r="C755" s="247"/>
      <c r="D755" s="219" t="s">
        <v>131</v>
      </c>
      <c r="E755" s="248" t="s">
        <v>21</v>
      </c>
      <c r="F755" s="249" t="s">
        <v>149</v>
      </c>
      <c r="G755" s="247"/>
      <c r="H755" s="250">
        <v>5.025</v>
      </c>
      <c r="I755" s="251"/>
      <c r="J755" s="247"/>
      <c r="K755" s="247"/>
      <c r="L755" s="252"/>
      <c r="M755" s="253"/>
      <c r="N755" s="254"/>
      <c r="O755" s="254"/>
      <c r="P755" s="254"/>
      <c r="Q755" s="254"/>
      <c r="R755" s="254"/>
      <c r="S755" s="254"/>
      <c r="T755" s="25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6" t="s">
        <v>131</v>
      </c>
      <c r="AU755" s="256" t="s">
        <v>82</v>
      </c>
      <c r="AV755" s="15" t="s">
        <v>141</v>
      </c>
      <c r="AW755" s="15" t="s">
        <v>34</v>
      </c>
      <c r="AX755" s="15" t="s">
        <v>73</v>
      </c>
      <c r="AY755" s="256" t="s">
        <v>120</v>
      </c>
    </row>
    <row r="756" spans="1:51" s="13" customFormat="1" ht="12">
      <c r="A756" s="13"/>
      <c r="B756" s="224"/>
      <c r="C756" s="225"/>
      <c r="D756" s="219" t="s">
        <v>131</v>
      </c>
      <c r="E756" s="226" t="s">
        <v>21</v>
      </c>
      <c r="F756" s="227" t="s">
        <v>770</v>
      </c>
      <c r="G756" s="225"/>
      <c r="H756" s="228">
        <v>13.69</v>
      </c>
      <c r="I756" s="229"/>
      <c r="J756" s="225"/>
      <c r="K756" s="225"/>
      <c r="L756" s="230"/>
      <c r="M756" s="231"/>
      <c r="N756" s="232"/>
      <c r="O756" s="232"/>
      <c r="P756" s="232"/>
      <c r="Q756" s="232"/>
      <c r="R756" s="232"/>
      <c r="S756" s="232"/>
      <c r="T756" s="23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34" t="s">
        <v>131</v>
      </c>
      <c r="AU756" s="234" t="s">
        <v>82</v>
      </c>
      <c r="AV756" s="13" t="s">
        <v>82</v>
      </c>
      <c r="AW756" s="13" t="s">
        <v>34</v>
      </c>
      <c r="AX756" s="13" t="s">
        <v>73</v>
      </c>
      <c r="AY756" s="234" t="s">
        <v>120</v>
      </c>
    </row>
    <row r="757" spans="1:51" s="15" customFormat="1" ht="12">
      <c r="A757" s="15"/>
      <c r="B757" s="246"/>
      <c r="C757" s="247"/>
      <c r="D757" s="219" t="s">
        <v>131</v>
      </c>
      <c r="E757" s="248" t="s">
        <v>21</v>
      </c>
      <c r="F757" s="249" t="s">
        <v>151</v>
      </c>
      <c r="G757" s="247"/>
      <c r="H757" s="250">
        <v>13.69</v>
      </c>
      <c r="I757" s="251"/>
      <c r="J757" s="247"/>
      <c r="K757" s="247"/>
      <c r="L757" s="252"/>
      <c r="M757" s="253"/>
      <c r="N757" s="254"/>
      <c r="O757" s="254"/>
      <c r="P757" s="254"/>
      <c r="Q757" s="254"/>
      <c r="R757" s="254"/>
      <c r="S757" s="254"/>
      <c r="T757" s="25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T757" s="256" t="s">
        <v>131</v>
      </c>
      <c r="AU757" s="256" t="s">
        <v>82</v>
      </c>
      <c r="AV757" s="15" t="s">
        <v>141</v>
      </c>
      <c r="AW757" s="15" t="s">
        <v>34</v>
      </c>
      <c r="AX757" s="15" t="s">
        <v>73</v>
      </c>
      <c r="AY757" s="256" t="s">
        <v>120</v>
      </c>
    </row>
    <row r="758" spans="1:51" s="13" customFormat="1" ht="12">
      <c r="A758" s="13"/>
      <c r="B758" s="224"/>
      <c r="C758" s="225"/>
      <c r="D758" s="219" t="s">
        <v>131</v>
      </c>
      <c r="E758" s="226" t="s">
        <v>21</v>
      </c>
      <c r="F758" s="227" t="s">
        <v>771</v>
      </c>
      <c r="G758" s="225"/>
      <c r="H758" s="228">
        <v>7.121</v>
      </c>
      <c r="I758" s="229"/>
      <c r="J758" s="225"/>
      <c r="K758" s="225"/>
      <c r="L758" s="230"/>
      <c r="M758" s="231"/>
      <c r="N758" s="232"/>
      <c r="O758" s="232"/>
      <c r="P758" s="232"/>
      <c r="Q758" s="232"/>
      <c r="R758" s="232"/>
      <c r="S758" s="232"/>
      <c r="T758" s="23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4" t="s">
        <v>131</v>
      </c>
      <c r="AU758" s="234" t="s">
        <v>82</v>
      </c>
      <c r="AV758" s="13" t="s">
        <v>82</v>
      </c>
      <c r="AW758" s="13" t="s">
        <v>34</v>
      </c>
      <c r="AX758" s="13" t="s">
        <v>73</v>
      </c>
      <c r="AY758" s="234" t="s">
        <v>120</v>
      </c>
    </row>
    <row r="759" spans="1:51" s="15" customFormat="1" ht="12">
      <c r="A759" s="15"/>
      <c r="B759" s="246"/>
      <c r="C759" s="247"/>
      <c r="D759" s="219" t="s">
        <v>131</v>
      </c>
      <c r="E759" s="248" t="s">
        <v>21</v>
      </c>
      <c r="F759" s="249" t="s">
        <v>152</v>
      </c>
      <c r="G759" s="247"/>
      <c r="H759" s="250">
        <v>7.121</v>
      </c>
      <c r="I759" s="251"/>
      <c r="J759" s="247"/>
      <c r="K759" s="247"/>
      <c r="L759" s="252"/>
      <c r="M759" s="253"/>
      <c r="N759" s="254"/>
      <c r="O759" s="254"/>
      <c r="P759" s="254"/>
      <c r="Q759" s="254"/>
      <c r="R759" s="254"/>
      <c r="S759" s="254"/>
      <c r="T759" s="25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56" t="s">
        <v>131</v>
      </c>
      <c r="AU759" s="256" t="s">
        <v>82</v>
      </c>
      <c r="AV759" s="15" t="s">
        <v>141</v>
      </c>
      <c r="AW759" s="15" t="s">
        <v>34</v>
      </c>
      <c r="AX759" s="15" t="s">
        <v>73</v>
      </c>
      <c r="AY759" s="256" t="s">
        <v>120</v>
      </c>
    </row>
    <row r="760" spans="1:51" s="14" customFormat="1" ht="12">
      <c r="A760" s="14"/>
      <c r="B760" s="235"/>
      <c r="C760" s="236"/>
      <c r="D760" s="219" t="s">
        <v>131</v>
      </c>
      <c r="E760" s="237" t="s">
        <v>21</v>
      </c>
      <c r="F760" s="238" t="s">
        <v>134</v>
      </c>
      <c r="G760" s="236"/>
      <c r="H760" s="239">
        <v>54.133</v>
      </c>
      <c r="I760" s="240"/>
      <c r="J760" s="236"/>
      <c r="K760" s="236"/>
      <c r="L760" s="241"/>
      <c r="M760" s="242"/>
      <c r="N760" s="243"/>
      <c r="O760" s="243"/>
      <c r="P760" s="243"/>
      <c r="Q760" s="243"/>
      <c r="R760" s="243"/>
      <c r="S760" s="243"/>
      <c r="T760" s="24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5" t="s">
        <v>131</v>
      </c>
      <c r="AU760" s="245" t="s">
        <v>82</v>
      </c>
      <c r="AV760" s="14" t="s">
        <v>127</v>
      </c>
      <c r="AW760" s="14" t="s">
        <v>34</v>
      </c>
      <c r="AX760" s="14" t="s">
        <v>73</v>
      </c>
      <c r="AY760" s="245" t="s">
        <v>120</v>
      </c>
    </row>
    <row r="761" spans="1:51" s="13" customFormat="1" ht="12">
      <c r="A761" s="13"/>
      <c r="B761" s="224"/>
      <c r="C761" s="225"/>
      <c r="D761" s="219" t="s">
        <v>131</v>
      </c>
      <c r="E761" s="226" t="s">
        <v>21</v>
      </c>
      <c r="F761" s="227" t="s">
        <v>772</v>
      </c>
      <c r="G761" s="225"/>
      <c r="H761" s="228">
        <v>54.13</v>
      </c>
      <c r="I761" s="229"/>
      <c r="J761" s="225"/>
      <c r="K761" s="225"/>
      <c r="L761" s="230"/>
      <c r="M761" s="231"/>
      <c r="N761" s="232"/>
      <c r="O761" s="232"/>
      <c r="P761" s="232"/>
      <c r="Q761" s="232"/>
      <c r="R761" s="232"/>
      <c r="S761" s="232"/>
      <c r="T761" s="23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34" t="s">
        <v>131</v>
      </c>
      <c r="AU761" s="234" t="s">
        <v>82</v>
      </c>
      <c r="AV761" s="13" t="s">
        <v>82</v>
      </c>
      <c r="AW761" s="13" t="s">
        <v>34</v>
      </c>
      <c r="AX761" s="13" t="s">
        <v>78</v>
      </c>
      <c r="AY761" s="234" t="s">
        <v>120</v>
      </c>
    </row>
    <row r="762" spans="1:65" s="2" customFormat="1" ht="14.4" customHeight="1">
      <c r="A762" s="40"/>
      <c r="B762" s="41"/>
      <c r="C762" s="206" t="s">
        <v>180</v>
      </c>
      <c r="D762" s="206" t="s">
        <v>122</v>
      </c>
      <c r="E762" s="207" t="s">
        <v>773</v>
      </c>
      <c r="F762" s="208" t="s">
        <v>774</v>
      </c>
      <c r="G762" s="209" t="s">
        <v>190</v>
      </c>
      <c r="H762" s="210">
        <v>0.707</v>
      </c>
      <c r="I762" s="211"/>
      <c r="J762" s="212">
        <f>ROUND(I762*H762,2)</f>
        <v>0</v>
      </c>
      <c r="K762" s="208" t="s">
        <v>21</v>
      </c>
      <c r="L762" s="46"/>
      <c r="M762" s="213" t="s">
        <v>21</v>
      </c>
      <c r="N762" s="214" t="s">
        <v>44</v>
      </c>
      <c r="O762" s="86"/>
      <c r="P762" s="215">
        <f>O762*H762</f>
        <v>0</v>
      </c>
      <c r="Q762" s="215">
        <v>2.46367</v>
      </c>
      <c r="R762" s="215">
        <f>Q762*H762</f>
        <v>1.74181469</v>
      </c>
      <c r="S762" s="215">
        <v>0</v>
      </c>
      <c r="T762" s="21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7" t="s">
        <v>127</v>
      </c>
      <c r="AT762" s="217" t="s">
        <v>122</v>
      </c>
      <c r="AU762" s="217" t="s">
        <v>82</v>
      </c>
      <c r="AY762" s="19" t="s">
        <v>120</v>
      </c>
      <c r="BE762" s="218">
        <f>IF(N762="základní",J762,0)</f>
        <v>0</v>
      </c>
      <c r="BF762" s="218">
        <f>IF(N762="snížená",J762,0)</f>
        <v>0</v>
      </c>
      <c r="BG762" s="218">
        <f>IF(N762="zákl. přenesená",J762,0)</f>
        <v>0</v>
      </c>
      <c r="BH762" s="218">
        <f>IF(N762="sníž. přenesená",J762,0)</f>
        <v>0</v>
      </c>
      <c r="BI762" s="218">
        <f>IF(N762="nulová",J762,0)</f>
        <v>0</v>
      </c>
      <c r="BJ762" s="19" t="s">
        <v>78</v>
      </c>
      <c r="BK762" s="218">
        <f>ROUND(I762*H762,2)</f>
        <v>0</v>
      </c>
      <c r="BL762" s="19" t="s">
        <v>127</v>
      </c>
      <c r="BM762" s="217" t="s">
        <v>775</v>
      </c>
    </row>
    <row r="763" spans="1:47" s="2" customFormat="1" ht="12">
      <c r="A763" s="40"/>
      <c r="B763" s="41"/>
      <c r="C763" s="42"/>
      <c r="D763" s="219" t="s">
        <v>129</v>
      </c>
      <c r="E763" s="42"/>
      <c r="F763" s="220" t="s">
        <v>774</v>
      </c>
      <c r="G763" s="42"/>
      <c r="H763" s="42"/>
      <c r="I763" s="221"/>
      <c r="J763" s="42"/>
      <c r="K763" s="42"/>
      <c r="L763" s="46"/>
      <c r="M763" s="222"/>
      <c r="N763" s="223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129</v>
      </c>
      <c r="AU763" s="19" t="s">
        <v>82</v>
      </c>
    </row>
    <row r="764" spans="1:51" s="13" customFormat="1" ht="12">
      <c r="A764" s="13"/>
      <c r="B764" s="224"/>
      <c r="C764" s="225"/>
      <c r="D764" s="219" t="s">
        <v>131</v>
      </c>
      <c r="E764" s="226" t="s">
        <v>21</v>
      </c>
      <c r="F764" s="227" t="s">
        <v>776</v>
      </c>
      <c r="G764" s="225"/>
      <c r="H764" s="228">
        <v>0.089</v>
      </c>
      <c r="I764" s="229"/>
      <c r="J764" s="225"/>
      <c r="K764" s="225"/>
      <c r="L764" s="230"/>
      <c r="M764" s="231"/>
      <c r="N764" s="232"/>
      <c r="O764" s="232"/>
      <c r="P764" s="232"/>
      <c r="Q764" s="232"/>
      <c r="R764" s="232"/>
      <c r="S764" s="232"/>
      <c r="T764" s="23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4" t="s">
        <v>131</v>
      </c>
      <c r="AU764" s="234" t="s">
        <v>82</v>
      </c>
      <c r="AV764" s="13" t="s">
        <v>82</v>
      </c>
      <c r="AW764" s="13" t="s">
        <v>34</v>
      </c>
      <c r="AX764" s="13" t="s">
        <v>73</v>
      </c>
      <c r="AY764" s="234" t="s">
        <v>120</v>
      </c>
    </row>
    <row r="765" spans="1:51" s="15" customFormat="1" ht="12">
      <c r="A765" s="15"/>
      <c r="B765" s="246"/>
      <c r="C765" s="247"/>
      <c r="D765" s="219" t="s">
        <v>131</v>
      </c>
      <c r="E765" s="248" t="s">
        <v>21</v>
      </c>
      <c r="F765" s="249" t="s">
        <v>196</v>
      </c>
      <c r="G765" s="247"/>
      <c r="H765" s="250">
        <v>0.089</v>
      </c>
      <c r="I765" s="251"/>
      <c r="J765" s="247"/>
      <c r="K765" s="247"/>
      <c r="L765" s="252"/>
      <c r="M765" s="253"/>
      <c r="N765" s="254"/>
      <c r="O765" s="254"/>
      <c r="P765" s="254"/>
      <c r="Q765" s="254"/>
      <c r="R765" s="254"/>
      <c r="S765" s="254"/>
      <c r="T765" s="25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56" t="s">
        <v>131</v>
      </c>
      <c r="AU765" s="256" t="s">
        <v>82</v>
      </c>
      <c r="AV765" s="15" t="s">
        <v>141</v>
      </c>
      <c r="AW765" s="15" t="s">
        <v>34</v>
      </c>
      <c r="AX765" s="15" t="s">
        <v>73</v>
      </c>
      <c r="AY765" s="256" t="s">
        <v>120</v>
      </c>
    </row>
    <row r="766" spans="1:51" s="13" customFormat="1" ht="12">
      <c r="A766" s="13"/>
      <c r="B766" s="224"/>
      <c r="C766" s="225"/>
      <c r="D766" s="219" t="s">
        <v>131</v>
      </c>
      <c r="E766" s="226" t="s">
        <v>21</v>
      </c>
      <c r="F766" s="227" t="s">
        <v>777</v>
      </c>
      <c r="G766" s="225"/>
      <c r="H766" s="228">
        <v>0.089</v>
      </c>
      <c r="I766" s="229"/>
      <c r="J766" s="225"/>
      <c r="K766" s="225"/>
      <c r="L766" s="230"/>
      <c r="M766" s="231"/>
      <c r="N766" s="232"/>
      <c r="O766" s="232"/>
      <c r="P766" s="232"/>
      <c r="Q766" s="232"/>
      <c r="R766" s="232"/>
      <c r="S766" s="232"/>
      <c r="T766" s="23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4" t="s">
        <v>131</v>
      </c>
      <c r="AU766" s="234" t="s">
        <v>82</v>
      </c>
      <c r="AV766" s="13" t="s">
        <v>82</v>
      </c>
      <c r="AW766" s="13" t="s">
        <v>34</v>
      </c>
      <c r="AX766" s="13" t="s">
        <v>73</v>
      </c>
      <c r="AY766" s="234" t="s">
        <v>120</v>
      </c>
    </row>
    <row r="767" spans="1:51" s="15" customFormat="1" ht="12">
      <c r="A767" s="15"/>
      <c r="B767" s="246"/>
      <c r="C767" s="247"/>
      <c r="D767" s="219" t="s">
        <v>131</v>
      </c>
      <c r="E767" s="248" t="s">
        <v>21</v>
      </c>
      <c r="F767" s="249" t="s">
        <v>143</v>
      </c>
      <c r="G767" s="247"/>
      <c r="H767" s="250">
        <v>0.089</v>
      </c>
      <c r="I767" s="251"/>
      <c r="J767" s="247"/>
      <c r="K767" s="247"/>
      <c r="L767" s="252"/>
      <c r="M767" s="253"/>
      <c r="N767" s="254"/>
      <c r="O767" s="254"/>
      <c r="P767" s="254"/>
      <c r="Q767" s="254"/>
      <c r="R767" s="254"/>
      <c r="S767" s="254"/>
      <c r="T767" s="25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56" t="s">
        <v>131</v>
      </c>
      <c r="AU767" s="256" t="s">
        <v>82</v>
      </c>
      <c r="AV767" s="15" t="s">
        <v>141</v>
      </c>
      <c r="AW767" s="15" t="s">
        <v>34</v>
      </c>
      <c r="AX767" s="15" t="s">
        <v>73</v>
      </c>
      <c r="AY767" s="256" t="s">
        <v>120</v>
      </c>
    </row>
    <row r="768" spans="1:51" s="13" customFormat="1" ht="12">
      <c r="A768" s="13"/>
      <c r="B768" s="224"/>
      <c r="C768" s="225"/>
      <c r="D768" s="219" t="s">
        <v>131</v>
      </c>
      <c r="E768" s="226" t="s">
        <v>21</v>
      </c>
      <c r="F768" s="227" t="s">
        <v>778</v>
      </c>
      <c r="G768" s="225"/>
      <c r="H768" s="228">
        <v>0.081</v>
      </c>
      <c r="I768" s="229"/>
      <c r="J768" s="225"/>
      <c r="K768" s="225"/>
      <c r="L768" s="230"/>
      <c r="M768" s="231"/>
      <c r="N768" s="232"/>
      <c r="O768" s="232"/>
      <c r="P768" s="232"/>
      <c r="Q768" s="232"/>
      <c r="R768" s="232"/>
      <c r="S768" s="232"/>
      <c r="T768" s="23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4" t="s">
        <v>131</v>
      </c>
      <c r="AU768" s="234" t="s">
        <v>82</v>
      </c>
      <c r="AV768" s="13" t="s">
        <v>82</v>
      </c>
      <c r="AW768" s="13" t="s">
        <v>34</v>
      </c>
      <c r="AX768" s="13" t="s">
        <v>73</v>
      </c>
      <c r="AY768" s="234" t="s">
        <v>120</v>
      </c>
    </row>
    <row r="769" spans="1:51" s="15" customFormat="1" ht="12">
      <c r="A769" s="15"/>
      <c r="B769" s="246"/>
      <c r="C769" s="247"/>
      <c r="D769" s="219" t="s">
        <v>131</v>
      </c>
      <c r="E769" s="248" t="s">
        <v>21</v>
      </c>
      <c r="F769" s="249" t="s">
        <v>145</v>
      </c>
      <c r="G769" s="247"/>
      <c r="H769" s="250">
        <v>0.081</v>
      </c>
      <c r="I769" s="251"/>
      <c r="J769" s="247"/>
      <c r="K769" s="247"/>
      <c r="L769" s="252"/>
      <c r="M769" s="253"/>
      <c r="N769" s="254"/>
      <c r="O769" s="254"/>
      <c r="P769" s="254"/>
      <c r="Q769" s="254"/>
      <c r="R769" s="254"/>
      <c r="S769" s="254"/>
      <c r="T769" s="25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T769" s="256" t="s">
        <v>131</v>
      </c>
      <c r="AU769" s="256" t="s">
        <v>82</v>
      </c>
      <c r="AV769" s="15" t="s">
        <v>141</v>
      </c>
      <c r="AW769" s="15" t="s">
        <v>34</v>
      </c>
      <c r="AX769" s="15" t="s">
        <v>73</v>
      </c>
      <c r="AY769" s="256" t="s">
        <v>120</v>
      </c>
    </row>
    <row r="770" spans="1:51" s="13" customFormat="1" ht="12">
      <c r="A770" s="13"/>
      <c r="B770" s="224"/>
      <c r="C770" s="225"/>
      <c r="D770" s="219" t="s">
        <v>131</v>
      </c>
      <c r="E770" s="226" t="s">
        <v>21</v>
      </c>
      <c r="F770" s="227" t="s">
        <v>779</v>
      </c>
      <c r="G770" s="225"/>
      <c r="H770" s="228">
        <v>0.08</v>
      </c>
      <c r="I770" s="229"/>
      <c r="J770" s="225"/>
      <c r="K770" s="225"/>
      <c r="L770" s="230"/>
      <c r="M770" s="231"/>
      <c r="N770" s="232"/>
      <c r="O770" s="232"/>
      <c r="P770" s="232"/>
      <c r="Q770" s="232"/>
      <c r="R770" s="232"/>
      <c r="S770" s="232"/>
      <c r="T770" s="23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4" t="s">
        <v>131</v>
      </c>
      <c r="AU770" s="234" t="s">
        <v>82</v>
      </c>
      <c r="AV770" s="13" t="s">
        <v>82</v>
      </c>
      <c r="AW770" s="13" t="s">
        <v>34</v>
      </c>
      <c r="AX770" s="13" t="s">
        <v>73</v>
      </c>
      <c r="AY770" s="234" t="s">
        <v>120</v>
      </c>
    </row>
    <row r="771" spans="1:51" s="15" customFormat="1" ht="12">
      <c r="A771" s="15"/>
      <c r="B771" s="246"/>
      <c r="C771" s="247"/>
      <c r="D771" s="219" t="s">
        <v>131</v>
      </c>
      <c r="E771" s="248" t="s">
        <v>21</v>
      </c>
      <c r="F771" s="249" t="s">
        <v>147</v>
      </c>
      <c r="G771" s="247"/>
      <c r="H771" s="250">
        <v>0.08</v>
      </c>
      <c r="I771" s="251"/>
      <c r="J771" s="247"/>
      <c r="K771" s="247"/>
      <c r="L771" s="252"/>
      <c r="M771" s="253"/>
      <c r="N771" s="254"/>
      <c r="O771" s="254"/>
      <c r="P771" s="254"/>
      <c r="Q771" s="254"/>
      <c r="R771" s="254"/>
      <c r="S771" s="254"/>
      <c r="T771" s="25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56" t="s">
        <v>131</v>
      </c>
      <c r="AU771" s="256" t="s">
        <v>82</v>
      </c>
      <c r="AV771" s="15" t="s">
        <v>141</v>
      </c>
      <c r="AW771" s="15" t="s">
        <v>34</v>
      </c>
      <c r="AX771" s="15" t="s">
        <v>73</v>
      </c>
      <c r="AY771" s="256" t="s">
        <v>120</v>
      </c>
    </row>
    <row r="772" spans="1:51" s="13" customFormat="1" ht="12">
      <c r="A772" s="13"/>
      <c r="B772" s="224"/>
      <c r="C772" s="225"/>
      <c r="D772" s="219" t="s">
        <v>131</v>
      </c>
      <c r="E772" s="226" t="s">
        <v>21</v>
      </c>
      <c r="F772" s="227" t="s">
        <v>780</v>
      </c>
      <c r="G772" s="225"/>
      <c r="H772" s="228">
        <v>0.076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4" t="s">
        <v>131</v>
      </c>
      <c r="AU772" s="234" t="s">
        <v>82</v>
      </c>
      <c r="AV772" s="13" t="s">
        <v>82</v>
      </c>
      <c r="AW772" s="13" t="s">
        <v>34</v>
      </c>
      <c r="AX772" s="13" t="s">
        <v>73</v>
      </c>
      <c r="AY772" s="234" t="s">
        <v>120</v>
      </c>
    </row>
    <row r="773" spans="1:51" s="15" customFormat="1" ht="12">
      <c r="A773" s="15"/>
      <c r="B773" s="246"/>
      <c r="C773" s="247"/>
      <c r="D773" s="219" t="s">
        <v>131</v>
      </c>
      <c r="E773" s="248" t="s">
        <v>21</v>
      </c>
      <c r="F773" s="249" t="s">
        <v>149</v>
      </c>
      <c r="G773" s="247"/>
      <c r="H773" s="250">
        <v>0.076</v>
      </c>
      <c r="I773" s="251"/>
      <c r="J773" s="247"/>
      <c r="K773" s="247"/>
      <c r="L773" s="252"/>
      <c r="M773" s="253"/>
      <c r="N773" s="254"/>
      <c r="O773" s="254"/>
      <c r="P773" s="254"/>
      <c r="Q773" s="254"/>
      <c r="R773" s="254"/>
      <c r="S773" s="254"/>
      <c r="T773" s="25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56" t="s">
        <v>131</v>
      </c>
      <c r="AU773" s="256" t="s">
        <v>82</v>
      </c>
      <c r="AV773" s="15" t="s">
        <v>141</v>
      </c>
      <c r="AW773" s="15" t="s">
        <v>34</v>
      </c>
      <c r="AX773" s="15" t="s">
        <v>73</v>
      </c>
      <c r="AY773" s="256" t="s">
        <v>120</v>
      </c>
    </row>
    <row r="774" spans="1:51" s="13" customFormat="1" ht="12">
      <c r="A774" s="13"/>
      <c r="B774" s="224"/>
      <c r="C774" s="225"/>
      <c r="D774" s="219" t="s">
        <v>131</v>
      </c>
      <c r="E774" s="226" t="s">
        <v>21</v>
      </c>
      <c r="F774" s="227" t="s">
        <v>781</v>
      </c>
      <c r="G774" s="225"/>
      <c r="H774" s="228">
        <v>0.179</v>
      </c>
      <c r="I774" s="229"/>
      <c r="J774" s="225"/>
      <c r="K774" s="225"/>
      <c r="L774" s="230"/>
      <c r="M774" s="231"/>
      <c r="N774" s="232"/>
      <c r="O774" s="232"/>
      <c r="P774" s="232"/>
      <c r="Q774" s="232"/>
      <c r="R774" s="232"/>
      <c r="S774" s="232"/>
      <c r="T774" s="23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4" t="s">
        <v>131</v>
      </c>
      <c r="AU774" s="234" t="s">
        <v>82</v>
      </c>
      <c r="AV774" s="13" t="s">
        <v>82</v>
      </c>
      <c r="AW774" s="13" t="s">
        <v>34</v>
      </c>
      <c r="AX774" s="13" t="s">
        <v>73</v>
      </c>
      <c r="AY774" s="234" t="s">
        <v>120</v>
      </c>
    </row>
    <row r="775" spans="1:51" s="15" customFormat="1" ht="12">
      <c r="A775" s="15"/>
      <c r="B775" s="246"/>
      <c r="C775" s="247"/>
      <c r="D775" s="219" t="s">
        <v>131</v>
      </c>
      <c r="E775" s="248" t="s">
        <v>21</v>
      </c>
      <c r="F775" s="249" t="s">
        <v>151</v>
      </c>
      <c r="G775" s="247"/>
      <c r="H775" s="250">
        <v>0.179</v>
      </c>
      <c r="I775" s="251"/>
      <c r="J775" s="247"/>
      <c r="K775" s="247"/>
      <c r="L775" s="252"/>
      <c r="M775" s="253"/>
      <c r="N775" s="254"/>
      <c r="O775" s="254"/>
      <c r="P775" s="254"/>
      <c r="Q775" s="254"/>
      <c r="R775" s="254"/>
      <c r="S775" s="254"/>
      <c r="T775" s="25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56" t="s">
        <v>131</v>
      </c>
      <c r="AU775" s="256" t="s">
        <v>82</v>
      </c>
      <c r="AV775" s="15" t="s">
        <v>141</v>
      </c>
      <c r="AW775" s="15" t="s">
        <v>34</v>
      </c>
      <c r="AX775" s="15" t="s">
        <v>73</v>
      </c>
      <c r="AY775" s="256" t="s">
        <v>120</v>
      </c>
    </row>
    <row r="776" spans="1:51" s="13" customFormat="1" ht="12">
      <c r="A776" s="13"/>
      <c r="B776" s="224"/>
      <c r="C776" s="225"/>
      <c r="D776" s="219" t="s">
        <v>131</v>
      </c>
      <c r="E776" s="226" t="s">
        <v>21</v>
      </c>
      <c r="F776" s="227" t="s">
        <v>782</v>
      </c>
      <c r="G776" s="225"/>
      <c r="H776" s="228">
        <v>0.113</v>
      </c>
      <c r="I776" s="229"/>
      <c r="J776" s="225"/>
      <c r="K776" s="225"/>
      <c r="L776" s="230"/>
      <c r="M776" s="231"/>
      <c r="N776" s="232"/>
      <c r="O776" s="232"/>
      <c r="P776" s="232"/>
      <c r="Q776" s="232"/>
      <c r="R776" s="232"/>
      <c r="S776" s="232"/>
      <c r="T776" s="23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4" t="s">
        <v>131</v>
      </c>
      <c r="AU776" s="234" t="s">
        <v>82</v>
      </c>
      <c r="AV776" s="13" t="s">
        <v>82</v>
      </c>
      <c r="AW776" s="13" t="s">
        <v>34</v>
      </c>
      <c r="AX776" s="13" t="s">
        <v>73</v>
      </c>
      <c r="AY776" s="234" t="s">
        <v>120</v>
      </c>
    </row>
    <row r="777" spans="1:51" s="15" customFormat="1" ht="12">
      <c r="A777" s="15"/>
      <c r="B777" s="246"/>
      <c r="C777" s="247"/>
      <c r="D777" s="219" t="s">
        <v>131</v>
      </c>
      <c r="E777" s="248" t="s">
        <v>21</v>
      </c>
      <c r="F777" s="249" t="s">
        <v>152</v>
      </c>
      <c r="G777" s="247"/>
      <c r="H777" s="250">
        <v>0.113</v>
      </c>
      <c r="I777" s="251"/>
      <c r="J777" s="247"/>
      <c r="K777" s="247"/>
      <c r="L777" s="252"/>
      <c r="M777" s="253"/>
      <c r="N777" s="254"/>
      <c r="O777" s="254"/>
      <c r="P777" s="254"/>
      <c r="Q777" s="254"/>
      <c r="R777" s="254"/>
      <c r="S777" s="254"/>
      <c r="T777" s="25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56" t="s">
        <v>131</v>
      </c>
      <c r="AU777" s="256" t="s">
        <v>82</v>
      </c>
      <c r="AV777" s="15" t="s">
        <v>141</v>
      </c>
      <c r="AW777" s="15" t="s">
        <v>34</v>
      </c>
      <c r="AX777" s="15" t="s">
        <v>73</v>
      </c>
      <c r="AY777" s="256" t="s">
        <v>120</v>
      </c>
    </row>
    <row r="778" spans="1:51" s="14" customFormat="1" ht="12">
      <c r="A778" s="14"/>
      <c r="B778" s="235"/>
      <c r="C778" s="236"/>
      <c r="D778" s="219" t="s">
        <v>131</v>
      </c>
      <c r="E778" s="237" t="s">
        <v>21</v>
      </c>
      <c r="F778" s="238" t="s">
        <v>134</v>
      </c>
      <c r="G778" s="236"/>
      <c r="H778" s="239">
        <v>0.7070000000000001</v>
      </c>
      <c r="I778" s="240"/>
      <c r="J778" s="236"/>
      <c r="K778" s="236"/>
      <c r="L778" s="241"/>
      <c r="M778" s="242"/>
      <c r="N778" s="243"/>
      <c r="O778" s="243"/>
      <c r="P778" s="243"/>
      <c r="Q778" s="243"/>
      <c r="R778" s="243"/>
      <c r="S778" s="243"/>
      <c r="T778" s="24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5" t="s">
        <v>131</v>
      </c>
      <c r="AU778" s="245" t="s">
        <v>82</v>
      </c>
      <c r="AV778" s="14" t="s">
        <v>127</v>
      </c>
      <c r="AW778" s="14" t="s">
        <v>34</v>
      </c>
      <c r="AX778" s="14" t="s">
        <v>78</v>
      </c>
      <c r="AY778" s="245" t="s">
        <v>120</v>
      </c>
    </row>
    <row r="779" spans="1:65" s="2" customFormat="1" ht="14.4" customHeight="1">
      <c r="A779" s="40"/>
      <c r="B779" s="41"/>
      <c r="C779" s="206" t="s">
        <v>783</v>
      </c>
      <c r="D779" s="206" t="s">
        <v>122</v>
      </c>
      <c r="E779" s="207" t="s">
        <v>784</v>
      </c>
      <c r="F779" s="208" t="s">
        <v>785</v>
      </c>
      <c r="G779" s="209" t="s">
        <v>125</v>
      </c>
      <c r="H779" s="210">
        <v>6652.5</v>
      </c>
      <c r="I779" s="211"/>
      <c r="J779" s="212">
        <f>ROUND(I779*H779,2)</f>
        <v>0</v>
      </c>
      <c r="K779" s="208" t="s">
        <v>126</v>
      </c>
      <c r="L779" s="46"/>
      <c r="M779" s="213" t="s">
        <v>21</v>
      </c>
      <c r="N779" s="214" t="s">
        <v>44</v>
      </c>
      <c r="O779" s="86"/>
      <c r="P779" s="215">
        <f>O779*H779</f>
        <v>0</v>
      </c>
      <c r="Q779" s="215">
        <v>0.00198</v>
      </c>
      <c r="R779" s="215">
        <f>Q779*H779</f>
        <v>13.17195</v>
      </c>
      <c r="S779" s="215">
        <v>0</v>
      </c>
      <c r="T779" s="216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17" t="s">
        <v>127</v>
      </c>
      <c r="AT779" s="217" t="s">
        <v>122</v>
      </c>
      <c r="AU779" s="217" t="s">
        <v>82</v>
      </c>
      <c r="AY779" s="19" t="s">
        <v>120</v>
      </c>
      <c r="BE779" s="218">
        <f>IF(N779="základní",J779,0)</f>
        <v>0</v>
      </c>
      <c r="BF779" s="218">
        <f>IF(N779="snížená",J779,0)</f>
        <v>0</v>
      </c>
      <c r="BG779" s="218">
        <f>IF(N779="zákl. přenesená",J779,0)</f>
        <v>0</v>
      </c>
      <c r="BH779" s="218">
        <f>IF(N779="sníž. přenesená",J779,0)</f>
        <v>0</v>
      </c>
      <c r="BI779" s="218">
        <f>IF(N779="nulová",J779,0)</f>
        <v>0</v>
      </c>
      <c r="BJ779" s="19" t="s">
        <v>78</v>
      </c>
      <c r="BK779" s="218">
        <f>ROUND(I779*H779,2)</f>
        <v>0</v>
      </c>
      <c r="BL779" s="19" t="s">
        <v>127</v>
      </c>
      <c r="BM779" s="217" t="s">
        <v>786</v>
      </c>
    </row>
    <row r="780" spans="1:47" s="2" customFormat="1" ht="12">
      <c r="A780" s="40"/>
      <c r="B780" s="41"/>
      <c r="C780" s="42"/>
      <c r="D780" s="219" t="s">
        <v>129</v>
      </c>
      <c r="E780" s="42"/>
      <c r="F780" s="220" t="s">
        <v>787</v>
      </c>
      <c r="G780" s="42"/>
      <c r="H780" s="42"/>
      <c r="I780" s="221"/>
      <c r="J780" s="42"/>
      <c r="K780" s="42"/>
      <c r="L780" s="46"/>
      <c r="M780" s="222"/>
      <c r="N780" s="223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129</v>
      </c>
      <c r="AU780" s="19" t="s">
        <v>82</v>
      </c>
    </row>
    <row r="781" spans="1:51" s="13" customFormat="1" ht="12">
      <c r="A781" s="13"/>
      <c r="B781" s="224"/>
      <c r="C781" s="225"/>
      <c r="D781" s="219" t="s">
        <v>131</v>
      </c>
      <c r="E781" s="226" t="s">
        <v>21</v>
      </c>
      <c r="F781" s="227" t="s">
        <v>788</v>
      </c>
      <c r="G781" s="225"/>
      <c r="H781" s="228">
        <v>5125.5</v>
      </c>
      <c r="I781" s="229"/>
      <c r="J781" s="225"/>
      <c r="K781" s="225"/>
      <c r="L781" s="230"/>
      <c r="M781" s="231"/>
      <c r="N781" s="232"/>
      <c r="O781" s="232"/>
      <c r="P781" s="232"/>
      <c r="Q781" s="232"/>
      <c r="R781" s="232"/>
      <c r="S781" s="232"/>
      <c r="T781" s="23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4" t="s">
        <v>131</v>
      </c>
      <c r="AU781" s="234" t="s">
        <v>82</v>
      </c>
      <c r="AV781" s="13" t="s">
        <v>82</v>
      </c>
      <c r="AW781" s="13" t="s">
        <v>34</v>
      </c>
      <c r="AX781" s="13" t="s">
        <v>73</v>
      </c>
      <c r="AY781" s="234" t="s">
        <v>120</v>
      </c>
    </row>
    <row r="782" spans="1:51" s="13" customFormat="1" ht="12">
      <c r="A782" s="13"/>
      <c r="B782" s="224"/>
      <c r="C782" s="225"/>
      <c r="D782" s="219" t="s">
        <v>131</v>
      </c>
      <c r="E782" s="226" t="s">
        <v>21</v>
      </c>
      <c r="F782" s="227" t="s">
        <v>789</v>
      </c>
      <c r="G782" s="225"/>
      <c r="H782" s="228">
        <v>1527</v>
      </c>
      <c r="I782" s="229"/>
      <c r="J782" s="225"/>
      <c r="K782" s="225"/>
      <c r="L782" s="230"/>
      <c r="M782" s="231"/>
      <c r="N782" s="232"/>
      <c r="O782" s="232"/>
      <c r="P782" s="232"/>
      <c r="Q782" s="232"/>
      <c r="R782" s="232"/>
      <c r="S782" s="232"/>
      <c r="T782" s="23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34" t="s">
        <v>131</v>
      </c>
      <c r="AU782" s="234" t="s">
        <v>82</v>
      </c>
      <c r="AV782" s="13" t="s">
        <v>82</v>
      </c>
      <c r="AW782" s="13" t="s">
        <v>34</v>
      </c>
      <c r="AX782" s="13" t="s">
        <v>73</v>
      </c>
      <c r="AY782" s="234" t="s">
        <v>120</v>
      </c>
    </row>
    <row r="783" spans="1:51" s="14" customFormat="1" ht="12">
      <c r="A783" s="14"/>
      <c r="B783" s="235"/>
      <c r="C783" s="236"/>
      <c r="D783" s="219" t="s">
        <v>131</v>
      </c>
      <c r="E783" s="237" t="s">
        <v>21</v>
      </c>
      <c r="F783" s="238" t="s">
        <v>134</v>
      </c>
      <c r="G783" s="236"/>
      <c r="H783" s="239">
        <v>6652.5</v>
      </c>
      <c r="I783" s="240"/>
      <c r="J783" s="236"/>
      <c r="K783" s="236"/>
      <c r="L783" s="241"/>
      <c r="M783" s="242"/>
      <c r="N783" s="243"/>
      <c r="O783" s="243"/>
      <c r="P783" s="243"/>
      <c r="Q783" s="243"/>
      <c r="R783" s="243"/>
      <c r="S783" s="243"/>
      <c r="T783" s="24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5" t="s">
        <v>131</v>
      </c>
      <c r="AU783" s="245" t="s">
        <v>82</v>
      </c>
      <c r="AV783" s="14" t="s">
        <v>127</v>
      </c>
      <c r="AW783" s="14" t="s">
        <v>34</v>
      </c>
      <c r="AX783" s="14" t="s">
        <v>78</v>
      </c>
      <c r="AY783" s="245" t="s">
        <v>120</v>
      </c>
    </row>
    <row r="784" spans="1:65" s="2" customFormat="1" ht="14.4" customHeight="1">
      <c r="A784" s="40"/>
      <c r="B784" s="41"/>
      <c r="C784" s="206" t="s">
        <v>790</v>
      </c>
      <c r="D784" s="206" t="s">
        <v>122</v>
      </c>
      <c r="E784" s="207" t="s">
        <v>791</v>
      </c>
      <c r="F784" s="208" t="s">
        <v>792</v>
      </c>
      <c r="G784" s="209" t="s">
        <v>125</v>
      </c>
      <c r="H784" s="210">
        <v>352.72</v>
      </c>
      <c r="I784" s="211"/>
      <c r="J784" s="212">
        <f>ROUND(I784*H784,2)</f>
        <v>0</v>
      </c>
      <c r="K784" s="208" t="s">
        <v>126</v>
      </c>
      <c r="L784" s="46"/>
      <c r="M784" s="213" t="s">
        <v>21</v>
      </c>
      <c r="N784" s="214" t="s">
        <v>44</v>
      </c>
      <c r="O784" s="86"/>
      <c r="P784" s="215">
        <f>O784*H784</f>
        <v>0</v>
      </c>
      <c r="Q784" s="215">
        <v>0.00048</v>
      </c>
      <c r="R784" s="215">
        <f>Q784*H784</f>
        <v>0.16930560000000003</v>
      </c>
      <c r="S784" s="215">
        <v>0</v>
      </c>
      <c r="T784" s="21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7" t="s">
        <v>127</v>
      </c>
      <c r="AT784" s="217" t="s">
        <v>122</v>
      </c>
      <c r="AU784" s="217" t="s">
        <v>82</v>
      </c>
      <c r="AY784" s="19" t="s">
        <v>120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9" t="s">
        <v>78</v>
      </c>
      <c r="BK784" s="218">
        <f>ROUND(I784*H784,2)</f>
        <v>0</v>
      </c>
      <c r="BL784" s="19" t="s">
        <v>127</v>
      </c>
      <c r="BM784" s="217" t="s">
        <v>793</v>
      </c>
    </row>
    <row r="785" spans="1:47" s="2" customFormat="1" ht="12">
      <c r="A785" s="40"/>
      <c r="B785" s="41"/>
      <c r="C785" s="42"/>
      <c r="D785" s="219" t="s">
        <v>129</v>
      </c>
      <c r="E785" s="42"/>
      <c r="F785" s="220" t="s">
        <v>794</v>
      </c>
      <c r="G785" s="42"/>
      <c r="H785" s="42"/>
      <c r="I785" s="221"/>
      <c r="J785" s="42"/>
      <c r="K785" s="42"/>
      <c r="L785" s="46"/>
      <c r="M785" s="222"/>
      <c r="N785" s="223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129</v>
      </c>
      <c r="AU785" s="19" t="s">
        <v>82</v>
      </c>
    </row>
    <row r="786" spans="1:51" s="13" customFormat="1" ht="12">
      <c r="A786" s="13"/>
      <c r="B786" s="224"/>
      <c r="C786" s="225"/>
      <c r="D786" s="219" t="s">
        <v>131</v>
      </c>
      <c r="E786" s="226" t="s">
        <v>21</v>
      </c>
      <c r="F786" s="227" t="s">
        <v>795</v>
      </c>
      <c r="G786" s="225"/>
      <c r="H786" s="228">
        <v>38.304</v>
      </c>
      <c r="I786" s="229"/>
      <c r="J786" s="225"/>
      <c r="K786" s="225"/>
      <c r="L786" s="230"/>
      <c r="M786" s="231"/>
      <c r="N786" s="232"/>
      <c r="O786" s="232"/>
      <c r="P786" s="232"/>
      <c r="Q786" s="232"/>
      <c r="R786" s="232"/>
      <c r="S786" s="232"/>
      <c r="T786" s="23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4" t="s">
        <v>131</v>
      </c>
      <c r="AU786" s="234" t="s">
        <v>82</v>
      </c>
      <c r="AV786" s="13" t="s">
        <v>82</v>
      </c>
      <c r="AW786" s="13" t="s">
        <v>34</v>
      </c>
      <c r="AX786" s="13" t="s">
        <v>73</v>
      </c>
      <c r="AY786" s="234" t="s">
        <v>120</v>
      </c>
    </row>
    <row r="787" spans="1:51" s="15" customFormat="1" ht="12">
      <c r="A787" s="15"/>
      <c r="B787" s="246"/>
      <c r="C787" s="247"/>
      <c r="D787" s="219" t="s">
        <v>131</v>
      </c>
      <c r="E787" s="248" t="s">
        <v>21</v>
      </c>
      <c r="F787" s="249" t="s">
        <v>196</v>
      </c>
      <c r="G787" s="247"/>
      <c r="H787" s="250">
        <v>38.304</v>
      </c>
      <c r="I787" s="251"/>
      <c r="J787" s="247"/>
      <c r="K787" s="247"/>
      <c r="L787" s="252"/>
      <c r="M787" s="253"/>
      <c r="N787" s="254"/>
      <c r="O787" s="254"/>
      <c r="P787" s="254"/>
      <c r="Q787" s="254"/>
      <c r="R787" s="254"/>
      <c r="S787" s="254"/>
      <c r="T787" s="25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T787" s="256" t="s">
        <v>131</v>
      </c>
      <c r="AU787" s="256" t="s">
        <v>82</v>
      </c>
      <c r="AV787" s="15" t="s">
        <v>141</v>
      </c>
      <c r="AW787" s="15" t="s">
        <v>34</v>
      </c>
      <c r="AX787" s="15" t="s">
        <v>73</v>
      </c>
      <c r="AY787" s="256" t="s">
        <v>120</v>
      </c>
    </row>
    <row r="788" spans="1:51" s="13" customFormat="1" ht="12">
      <c r="A788" s="13"/>
      <c r="B788" s="224"/>
      <c r="C788" s="225"/>
      <c r="D788" s="219" t="s">
        <v>131</v>
      </c>
      <c r="E788" s="226" t="s">
        <v>21</v>
      </c>
      <c r="F788" s="227" t="s">
        <v>796</v>
      </c>
      <c r="G788" s="225"/>
      <c r="H788" s="228">
        <v>34.178</v>
      </c>
      <c r="I788" s="229"/>
      <c r="J788" s="225"/>
      <c r="K788" s="225"/>
      <c r="L788" s="230"/>
      <c r="M788" s="231"/>
      <c r="N788" s="232"/>
      <c r="O788" s="232"/>
      <c r="P788" s="232"/>
      <c r="Q788" s="232"/>
      <c r="R788" s="232"/>
      <c r="S788" s="232"/>
      <c r="T788" s="23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4" t="s">
        <v>131</v>
      </c>
      <c r="AU788" s="234" t="s">
        <v>82</v>
      </c>
      <c r="AV788" s="13" t="s">
        <v>82</v>
      </c>
      <c r="AW788" s="13" t="s">
        <v>34</v>
      </c>
      <c r="AX788" s="13" t="s">
        <v>73</v>
      </c>
      <c r="AY788" s="234" t="s">
        <v>120</v>
      </c>
    </row>
    <row r="789" spans="1:51" s="15" customFormat="1" ht="12">
      <c r="A789" s="15"/>
      <c r="B789" s="246"/>
      <c r="C789" s="247"/>
      <c r="D789" s="219" t="s">
        <v>131</v>
      </c>
      <c r="E789" s="248" t="s">
        <v>21</v>
      </c>
      <c r="F789" s="249" t="s">
        <v>143</v>
      </c>
      <c r="G789" s="247"/>
      <c r="H789" s="250">
        <v>34.178</v>
      </c>
      <c r="I789" s="251"/>
      <c r="J789" s="247"/>
      <c r="K789" s="247"/>
      <c r="L789" s="252"/>
      <c r="M789" s="253"/>
      <c r="N789" s="254"/>
      <c r="O789" s="254"/>
      <c r="P789" s="254"/>
      <c r="Q789" s="254"/>
      <c r="R789" s="254"/>
      <c r="S789" s="254"/>
      <c r="T789" s="25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T789" s="256" t="s">
        <v>131</v>
      </c>
      <c r="AU789" s="256" t="s">
        <v>82</v>
      </c>
      <c r="AV789" s="15" t="s">
        <v>141</v>
      </c>
      <c r="AW789" s="15" t="s">
        <v>34</v>
      </c>
      <c r="AX789" s="15" t="s">
        <v>73</v>
      </c>
      <c r="AY789" s="256" t="s">
        <v>120</v>
      </c>
    </row>
    <row r="790" spans="1:51" s="13" customFormat="1" ht="12">
      <c r="A790" s="13"/>
      <c r="B790" s="224"/>
      <c r="C790" s="225"/>
      <c r="D790" s="219" t="s">
        <v>131</v>
      </c>
      <c r="E790" s="226" t="s">
        <v>21</v>
      </c>
      <c r="F790" s="227" t="s">
        <v>797</v>
      </c>
      <c r="G790" s="225"/>
      <c r="H790" s="228">
        <v>65.52</v>
      </c>
      <c r="I790" s="229"/>
      <c r="J790" s="225"/>
      <c r="K790" s="225"/>
      <c r="L790" s="230"/>
      <c r="M790" s="231"/>
      <c r="N790" s="232"/>
      <c r="O790" s="232"/>
      <c r="P790" s="232"/>
      <c r="Q790" s="232"/>
      <c r="R790" s="232"/>
      <c r="S790" s="232"/>
      <c r="T790" s="23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4" t="s">
        <v>131</v>
      </c>
      <c r="AU790" s="234" t="s">
        <v>82</v>
      </c>
      <c r="AV790" s="13" t="s">
        <v>82</v>
      </c>
      <c r="AW790" s="13" t="s">
        <v>34</v>
      </c>
      <c r="AX790" s="13" t="s">
        <v>73</v>
      </c>
      <c r="AY790" s="234" t="s">
        <v>120</v>
      </c>
    </row>
    <row r="791" spans="1:51" s="15" customFormat="1" ht="12">
      <c r="A791" s="15"/>
      <c r="B791" s="246"/>
      <c r="C791" s="247"/>
      <c r="D791" s="219" t="s">
        <v>131</v>
      </c>
      <c r="E791" s="248" t="s">
        <v>21</v>
      </c>
      <c r="F791" s="249" t="s">
        <v>145</v>
      </c>
      <c r="G791" s="247"/>
      <c r="H791" s="250">
        <v>65.52</v>
      </c>
      <c r="I791" s="251"/>
      <c r="J791" s="247"/>
      <c r="K791" s="247"/>
      <c r="L791" s="252"/>
      <c r="M791" s="253"/>
      <c r="N791" s="254"/>
      <c r="O791" s="254"/>
      <c r="P791" s="254"/>
      <c r="Q791" s="254"/>
      <c r="R791" s="254"/>
      <c r="S791" s="254"/>
      <c r="T791" s="25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56" t="s">
        <v>131</v>
      </c>
      <c r="AU791" s="256" t="s">
        <v>82</v>
      </c>
      <c r="AV791" s="15" t="s">
        <v>141</v>
      </c>
      <c r="AW791" s="15" t="s">
        <v>34</v>
      </c>
      <c r="AX791" s="15" t="s">
        <v>73</v>
      </c>
      <c r="AY791" s="256" t="s">
        <v>120</v>
      </c>
    </row>
    <row r="792" spans="1:51" s="13" customFormat="1" ht="12">
      <c r="A792" s="13"/>
      <c r="B792" s="224"/>
      <c r="C792" s="225"/>
      <c r="D792" s="219" t="s">
        <v>131</v>
      </c>
      <c r="E792" s="226" t="s">
        <v>21</v>
      </c>
      <c r="F792" s="227" t="s">
        <v>798</v>
      </c>
      <c r="G792" s="225"/>
      <c r="H792" s="228">
        <v>56.648</v>
      </c>
      <c r="I792" s="229"/>
      <c r="J792" s="225"/>
      <c r="K792" s="225"/>
      <c r="L792" s="230"/>
      <c r="M792" s="231"/>
      <c r="N792" s="232"/>
      <c r="O792" s="232"/>
      <c r="P792" s="232"/>
      <c r="Q792" s="232"/>
      <c r="R792" s="232"/>
      <c r="S792" s="232"/>
      <c r="T792" s="23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4" t="s">
        <v>131</v>
      </c>
      <c r="AU792" s="234" t="s">
        <v>82</v>
      </c>
      <c r="AV792" s="13" t="s">
        <v>82</v>
      </c>
      <c r="AW792" s="13" t="s">
        <v>34</v>
      </c>
      <c r="AX792" s="13" t="s">
        <v>73</v>
      </c>
      <c r="AY792" s="234" t="s">
        <v>120</v>
      </c>
    </row>
    <row r="793" spans="1:51" s="15" customFormat="1" ht="12">
      <c r="A793" s="15"/>
      <c r="B793" s="246"/>
      <c r="C793" s="247"/>
      <c r="D793" s="219" t="s">
        <v>131</v>
      </c>
      <c r="E793" s="248" t="s">
        <v>21</v>
      </c>
      <c r="F793" s="249" t="s">
        <v>147</v>
      </c>
      <c r="G793" s="247"/>
      <c r="H793" s="250">
        <v>56.648</v>
      </c>
      <c r="I793" s="251"/>
      <c r="J793" s="247"/>
      <c r="K793" s="247"/>
      <c r="L793" s="252"/>
      <c r="M793" s="253"/>
      <c r="N793" s="254"/>
      <c r="O793" s="254"/>
      <c r="P793" s="254"/>
      <c r="Q793" s="254"/>
      <c r="R793" s="254"/>
      <c r="S793" s="254"/>
      <c r="T793" s="25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56" t="s">
        <v>131</v>
      </c>
      <c r="AU793" s="256" t="s">
        <v>82</v>
      </c>
      <c r="AV793" s="15" t="s">
        <v>141</v>
      </c>
      <c r="AW793" s="15" t="s">
        <v>34</v>
      </c>
      <c r="AX793" s="15" t="s">
        <v>73</v>
      </c>
      <c r="AY793" s="256" t="s">
        <v>120</v>
      </c>
    </row>
    <row r="794" spans="1:51" s="13" customFormat="1" ht="12">
      <c r="A794" s="13"/>
      <c r="B794" s="224"/>
      <c r="C794" s="225"/>
      <c r="D794" s="219" t="s">
        <v>131</v>
      </c>
      <c r="E794" s="226" t="s">
        <v>21</v>
      </c>
      <c r="F794" s="227" t="s">
        <v>799</v>
      </c>
      <c r="G794" s="225"/>
      <c r="H794" s="228">
        <v>43.659</v>
      </c>
      <c r="I794" s="229"/>
      <c r="J794" s="225"/>
      <c r="K794" s="225"/>
      <c r="L794" s="230"/>
      <c r="M794" s="231"/>
      <c r="N794" s="232"/>
      <c r="O794" s="232"/>
      <c r="P794" s="232"/>
      <c r="Q794" s="232"/>
      <c r="R794" s="232"/>
      <c r="S794" s="232"/>
      <c r="T794" s="23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4" t="s">
        <v>131</v>
      </c>
      <c r="AU794" s="234" t="s">
        <v>82</v>
      </c>
      <c r="AV794" s="13" t="s">
        <v>82</v>
      </c>
      <c r="AW794" s="13" t="s">
        <v>34</v>
      </c>
      <c r="AX794" s="13" t="s">
        <v>73</v>
      </c>
      <c r="AY794" s="234" t="s">
        <v>120</v>
      </c>
    </row>
    <row r="795" spans="1:51" s="15" customFormat="1" ht="12">
      <c r="A795" s="15"/>
      <c r="B795" s="246"/>
      <c r="C795" s="247"/>
      <c r="D795" s="219" t="s">
        <v>131</v>
      </c>
      <c r="E795" s="248" t="s">
        <v>21</v>
      </c>
      <c r="F795" s="249" t="s">
        <v>149</v>
      </c>
      <c r="G795" s="247"/>
      <c r="H795" s="250">
        <v>43.659</v>
      </c>
      <c r="I795" s="251"/>
      <c r="J795" s="247"/>
      <c r="K795" s="247"/>
      <c r="L795" s="252"/>
      <c r="M795" s="253"/>
      <c r="N795" s="254"/>
      <c r="O795" s="254"/>
      <c r="P795" s="254"/>
      <c r="Q795" s="254"/>
      <c r="R795" s="254"/>
      <c r="S795" s="254"/>
      <c r="T795" s="25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56" t="s">
        <v>131</v>
      </c>
      <c r="AU795" s="256" t="s">
        <v>82</v>
      </c>
      <c r="AV795" s="15" t="s">
        <v>141</v>
      </c>
      <c r="AW795" s="15" t="s">
        <v>34</v>
      </c>
      <c r="AX795" s="15" t="s">
        <v>73</v>
      </c>
      <c r="AY795" s="256" t="s">
        <v>120</v>
      </c>
    </row>
    <row r="796" spans="1:51" s="13" customFormat="1" ht="12">
      <c r="A796" s="13"/>
      <c r="B796" s="224"/>
      <c r="C796" s="225"/>
      <c r="D796" s="219" t="s">
        <v>131</v>
      </c>
      <c r="E796" s="226" t="s">
        <v>21</v>
      </c>
      <c r="F796" s="227" t="s">
        <v>800</v>
      </c>
      <c r="G796" s="225"/>
      <c r="H796" s="228">
        <v>68.544</v>
      </c>
      <c r="I796" s="229"/>
      <c r="J796" s="225"/>
      <c r="K796" s="225"/>
      <c r="L796" s="230"/>
      <c r="M796" s="231"/>
      <c r="N796" s="232"/>
      <c r="O796" s="232"/>
      <c r="P796" s="232"/>
      <c r="Q796" s="232"/>
      <c r="R796" s="232"/>
      <c r="S796" s="232"/>
      <c r="T796" s="23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4" t="s">
        <v>131</v>
      </c>
      <c r="AU796" s="234" t="s">
        <v>82</v>
      </c>
      <c r="AV796" s="13" t="s">
        <v>82</v>
      </c>
      <c r="AW796" s="13" t="s">
        <v>34</v>
      </c>
      <c r="AX796" s="13" t="s">
        <v>73</v>
      </c>
      <c r="AY796" s="234" t="s">
        <v>120</v>
      </c>
    </row>
    <row r="797" spans="1:51" s="15" customFormat="1" ht="12">
      <c r="A797" s="15"/>
      <c r="B797" s="246"/>
      <c r="C797" s="247"/>
      <c r="D797" s="219" t="s">
        <v>131</v>
      </c>
      <c r="E797" s="248" t="s">
        <v>21</v>
      </c>
      <c r="F797" s="249" t="s">
        <v>151</v>
      </c>
      <c r="G797" s="247"/>
      <c r="H797" s="250">
        <v>68.544</v>
      </c>
      <c r="I797" s="251"/>
      <c r="J797" s="247"/>
      <c r="K797" s="247"/>
      <c r="L797" s="252"/>
      <c r="M797" s="253"/>
      <c r="N797" s="254"/>
      <c r="O797" s="254"/>
      <c r="P797" s="254"/>
      <c r="Q797" s="254"/>
      <c r="R797" s="254"/>
      <c r="S797" s="254"/>
      <c r="T797" s="25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56" t="s">
        <v>131</v>
      </c>
      <c r="AU797" s="256" t="s">
        <v>82</v>
      </c>
      <c r="AV797" s="15" t="s">
        <v>141</v>
      </c>
      <c r="AW797" s="15" t="s">
        <v>34</v>
      </c>
      <c r="AX797" s="15" t="s">
        <v>73</v>
      </c>
      <c r="AY797" s="256" t="s">
        <v>120</v>
      </c>
    </row>
    <row r="798" spans="1:51" s="13" customFormat="1" ht="12">
      <c r="A798" s="13"/>
      <c r="B798" s="224"/>
      <c r="C798" s="225"/>
      <c r="D798" s="219" t="s">
        <v>131</v>
      </c>
      <c r="E798" s="226" t="s">
        <v>21</v>
      </c>
      <c r="F798" s="227" t="s">
        <v>801</v>
      </c>
      <c r="G798" s="225"/>
      <c r="H798" s="228">
        <v>45.864</v>
      </c>
      <c r="I798" s="229"/>
      <c r="J798" s="225"/>
      <c r="K798" s="225"/>
      <c r="L798" s="230"/>
      <c r="M798" s="231"/>
      <c r="N798" s="232"/>
      <c r="O798" s="232"/>
      <c r="P798" s="232"/>
      <c r="Q798" s="232"/>
      <c r="R798" s="232"/>
      <c r="S798" s="232"/>
      <c r="T798" s="23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34" t="s">
        <v>131</v>
      </c>
      <c r="AU798" s="234" t="s">
        <v>82</v>
      </c>
      <c r="AV798" s="13" t="s">
        <v>82</v>
      </c>
      <c r="AW798" s="13" t="s">
        <v>34</v>
      </c>
      <c r="AX798" s="13" t="s">
        <v>73</v>
      </c>
      <c r="AY798" s="234" t="s">
        <v>120</v>
      </c>
    </row>
    <row r="799" spans="1:51" s="15" customFormat="1" ht="12">
      <c r="A799" s="15"/>
      <c r="B799" s="246"/>
      <c r="C799" s="247"/>
      <c r="D799" s="219" t="s">
        <v>131</v>
      </c>
      <c r="E799" s="248" t="s">
        <v>21</v>
      </c>
      <c r="F799" s="249" t="s">
        <v>152</v>
      </c>
      <c r="G799" s="247"/>
      <c r="H799" s="250">
        <v>45.864</v>
      </c>
      <c r="I799" s="251"/>
      <c r="J799" s="247"/>
      <c r="K799" s="247"/>
      <c r="L799" s="252"/>
      <c r="M799" s="253"/>
      <c r="N799" s="254"/>
      <c r="O799" s="254"/>
      <c r="P799" s="254"/>
      <c r="Q799" s="254"/>
      <c r="R799" s="254"/>
      <c r="S799" s="254"/>
      <c r="T799" s="25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56" t="s">
        <v>131</v>
      </c>
      <c r="AU799" s="256" t="s">
        <v>82</v>
      </c>
      <c r="AV799" s="15" t="s">
        <v>141</v>
      </c>
      <c r="AW799" s="15" t="s">
        <v>34</v>
      </c>
      <c r="AX799" s="15" t="s">
        <v>73</v>
      </c>
      <c r="AY799" s="256" t="s">
        <v>120</v>
      </c>
    </row>
    <row r="800" spans="1:51" s="14" customFormat="1" ht="12">
      <c r="A800" s="14"/>
      <c r="B800" s="235"/>
      <c r="C800" s="236"/>
      <c r="D800" s="219" t="s">
        <v>131</v>
      </c>
      <c r="E800" s="237" t="s">
        <v>21</v>
      </c>
      <c r="F800" s="238" t="s">
        <v>134</v>
      </c>
      <c r="G800" s="236"/>
      <c r="H800" s="239">
        <v>352.717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131</v>
      </c>
      <c r="AU800" s="245" t="s">
        <v>82</v>
      </c>
      <c r="AV800" s="14" t="s">
        <v>127</v>
      </c>
      <c r="AW800" s="14" t="s">
        <v>34</v>
      </c>
      <c r="AX800" s="14" t="s">
        <v>73</v>
      </c>
      <c r="AY800" s="245" t="s">
        <v>120</v>
      </c>
    </row>
    <row r="801" spans="1:51" s="13" customFormat="1" ht="12">
      <c r="A801" s="13"/>
      <c r="B801" s="224"/>
      <c r="C801" s="225"/>
      <c r="D801" s="219" t="s">
        <v>131</v>
      </c>
      <c r="E801" s="226" t="s">
        <v>21</v>
      </c>
      <c r="F801" s="227" t="s">
        <v>802</v>
      </c>
      <c r="G801" s="225"/>
      <c r="H801" s="228">
        <v>352.72</v>
      </c>
      <c r="I801" s="229"/>
      <c r="J801" s="225"/>
      <c r="K801" s="225"/>
      <c r="L801" s="230"/>
      <c r="M801" s="231"/>
      <c r="N801" s="232"/>
      <c r="O801" s="232"/>
      <c r="P801" s="232"/>
      <c r="Q801" s="232"/>
      <c r="R801" s="232"/>
      <c r="S801" s="232"/>
      <c r="T801" s="23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4" t="s">
        <v>131</v>
      </c>
      <c r="AU801" s="234" t="s">
        <v>82</v>
      </c>
      <c r="AV801" s="13" t="s">
        <v>82</v>
      </c>
      <c r="AW801" s="13" t="s">
        <v>34</v>
      </c>
      <c r="AX801" s="13" t="s">
        <v>78</v>
      </c>
      <c r="AY801" s="234" t="s">
        <v>120</v>
      </c>
    </row>
    <row r="802" spans="1:65" s="2" customFormat="1" ht="14.4" customHeight="1">
      <c r="A802" s="40"/>
      <c r="B802" s="41"/>
      <c r="C802" s="206" t="s">
        <v>803</v>
      </c>
      <c r="D802" s="206" t="s">
        <v>122</v>
      </c>
      <c r="E802" s="207" t="s">
        <v>804</v>
      </c>
      <c r="F802" s="208" t="s">
        <v>805</v>
      </c>
      <c r="G802" s="209" t="s">
        <v>171</v>
      </c>
      <c r="H802" s="210">
        <v>6258.7</v>
      </c>
      <c r="I802" s="211"/>
      <c r="J802" s="212">
        <f>ROUND(I802*H802,2)</f>
        <v>0</v>
      </c>
      <c r="K802" s="208" t="s">
        <v>21</v>
      </c>
      <c r="L802" s="46"/>
      <c r="M802" s="213" t="s">
        <v>21</v>
      </c>
      <c r="N802" s="214" t="s">
        <v>44</v>
      </c>
      <c r="O802" s="86"/>
      <c r="P802" s="215">
        <f>O802*H802</f>
        <v>0</v>
      </c>
      <c r="Q802" s="215">
        <v>0</v>
      </c>
      <c r="R802" s="215">
        <f>Q802*H802</f>
        <v>0</v>
      </c>
      <c r="S802" s="215">
        <v>0</v>
      </c>
      <c r="T802" s="21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7" t="s">
        <v>127</v>
      </c>
      <c r="AT802" s="217" t="s">
        <v>122</v>
      </c>
      <c r="AU802" s="217" t="s">
        <v>82</v>
      </c>
      <c r="AY802" s="19" t="s">
        <v>120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9" t="s">
        <v>78</v>
      </c>
      <c r="BK802" s="218">
        <f>ROUND(I802*H802,2)</f>
        <v>0</v>
      </c>
      <c r="BL802" s="19" t="s">
        <v>127</v>
      </c>
      <c r="BM802" s="217" t="s">
        <v>806</v>
      </c>
    </row>
    <row r="803" spans="1:47" s="2" customFormat="1" ht="12">
      <c r="A803" s="40"/>
      <c r="B803" s="41"/>
      <c r="C803" s="42"/>
      <c r="D803" s="219" t="s">
        <v>129</v>
      </c>
      <c r="E803" s="42"/>
      <c r="F803" s="220" t="s">
        <v>807</v>
      </c>
      <c r="G803" s="42"/>
      <c r="H803" s="42"/>
      <c r="I803" s="221"/>
      <c r="J803" s="42"/>
      <c r="K803" s="42"/>
      <c r="L803" s="46"/>
      <c r="M803" s="222"/>
      <c r="N803" s="223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129</v>
      </c>
      <c r="AU803" s="19" t="s">
        <v>82</v>
      </c>
    </row>
    <row r="804" spans="1:51" s="13" customFormat="1" ht="12">
      <c r="A804" s="13"/>
      <c r="B804" s="224"/>
      <c r="C804" s="225"/>
      <c r="D804" s="219" t="s">
        <v>131</v>
      </c>
      <c r="E804" s="226" t="s">
        <v>21</v>
      </c>
      <c r="F804" s="227" t="s">
        <v>808</v>
      </c>
      <c r="G804" s="225"/>
      <c r="H804" s="228">
        <v>6093.7</v>
      </c>
      <c r="I804" s="229"/>
      <c r="J804" s="225"/>
      <c r="K804" s="225"/>
      <c r="L804" s="230"/>
      <c r="M804" s="231"/>
      <c r="N804" s="232"/>
      <c r="O804" s="232"/>
      <c r="P804" s="232"/>
      <c r="Q804" s="232"/>
      <c r="R804" s="232"/>
      <c r="S804" s="232"/>
      <c r="T804" s="23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34" t="s">
        <v>131</v>
      </c>
      <c r="AU804" s="234" t="s">
        <v>82</v>
      </c>
      <c r="AV804" s="13" t="s">
        <v>82</v>
      </c>
      <c r="AW804" s="13" t="s">
        <v>34</v>
      </c>
      <c r="AX804" s="13" t="s">
        <v>73</v>
      </c>
      <c r="AY804" s="234" t="s">
        <v>120</v>
      </c>
    </row>
    <row r="805" spans="1:51" s="13" customFormat="1" ht="12">
      <c r="A805" s="13"/>
      <c r="B805" s="224"/>
      <c r="C805" s="225"/>
      <c r="D805" s="219" t="s">
        <v>131</v>
      </c>
      <c r="E805" s="226" t="s">
        <v>21</v>
      </c>
      <c r="F805" s="227" t="s">
        <v>809</v>
      </c>
      <c r="G805" s="225"/>
      <c r="H805" s="228">
        <v>165</v>
      </c>
      <c r="I805" s="229"/>
      <c r="J805" s="225"/>
      <c r="K805" s="225"/>
      <c r="L805" s="230"/>
      <c r="M805" s="231"/>
      <c r="N805" s="232"/>
      <c r="O805" s="232"/>
      <c r="P805" s="232"/>
      <c r="Q805" s="232"/>
      <c r="R805" s="232"/>
      <c r="S805" s="232"/>
      <c r="T805" s="23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4" t="s">
        <v>131</v>
      </c>
      <c r="AU805" s="234" t="s">
        <v>82</v>
      </c>
      <c r="AV805" s="13" t="s">
        <v>82</v>
      </c>
      <c r="AW805" s="13" t="s">
        <v>34</v>
      </c>
      <c r="AX805" s="13" t="s">
        <v>73</v>
      </c>
      <c r="AY805" s="234" t="s">
        <v>120</v>
      </c>
    </row>
    <row r="806" spans="1:51" s="14" customFormat="1" ht="12">
      <c r="A806" s="14"/>
      <c r="B806" s="235"/>
      <c r="C806" s="236"/>
      <c r="D806" s="219" t="s">
        <v>131</v>
      </c>
      <c r="E806" s="237" t="s">
        <v>21</v>
      </c>
      <c r="F806" s="238" t="s">
        <v>134</v>
      </c>
      <c r="G806" s="236"/>
      <c r="H806" s="239">
        <v>6258.7</v>
      </c>
      <c r="I806" s="240"/>
      <c r="J806" s="236"/>
      <c r="K806" s="236"/>
      <c r="L806" s="241"/>
      <c r="M806" s="242"/>
      <c r="N806" s="243"/>
      <c r="O806" s="243"/>
      <c r="P806" s="243"/>
      <c r="Q806" s="243"/>
      <c r="R806" s="243"/>
      <c r="S806" s="243"/>
      <c r="T806" s="24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5" t="s">
        <v>131</v>
      </c>
      <c r="AU806" s="245" t="s">
        <v>82</v>
      </c>
      <c r="AV806" s="14" t="s">
        <v>127</v>
      </c>
      <c r="AW806" s="14" t="s">
        <v>34</v>
      </c>
      <c r="AX806" s="14" t="s">
        <v>78</v>
      </c>
      <c r="AY806" s="245" t="s">
        <v>120</v>
      </c>
    </row>
    <row r="807" spans="1:65" s="2" customFormat="1" ht="14.4" customHeight="1">
      <c r="A807" s="40"/>
      <c r="B807" s="41"/>
      <c r="C807" s="206" t="s">
        <v>810</v>
      </c>
      <c r="D807" s="206" t="s">
        <v>122</v>
      </c>
      <c r="E807" s="207" t="s">
        <v>811</v>
      </c>
      <c r="F807" s="208" t="s">
        <v>812</v>
      </c>
      <c r="G807" s="209" t="s">
        <v>171</v>
      </c>
      <c r="H807" s="210">
        <v>10884.4</v>
      </c>
      <c r="I807" s="211"/>
      <c r="J807" s="212">
        <f>ROUND(I807*H807,2)</f>
        <v>0</v>
      </c>
      <c r="K807" s="208" t="s">
        <v>126</v>
      </c>
      <c r="L807" s="46"/>
      <c r="M807" s="213" t="s">
        <v>21</v>
      </c>
      <c r="N807" s="214" t="s">
        <v>44</v>
      </c>
      <c r="O807" s="86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7" t="s">
        <v>127</v>
      </c>
      <c r="AT807" s="217" t="s">
        <v>122</v>
      </c>
      <c r="AU807" s="217" t="s">
        <v>82</v>
      </c>
      <c r="AY807" s="19" t="s">
        <v>120</v>
      </c>
      <c r="BE807" s="218">
        <f>IF(N807="základní",J807,0)</f>
        <v>0</v>
      </c>
      <c r="BF807" s="218">
        <f>IF(N807="snížená",J807,0)</f>
        <v>0</v>
      </c>
      <c r="BG807" s="218">
        <f>IF(N807="zákl. přenesená",J807,0)</f>
        <v>0</v>
      </c>
      <c r="BH807" s="218">
        <f>IF(N807="sníž. přenesená",J807,0)</f>
        <v>0</v>
      </c>
      <c r="BI807" s="218">
        <f>IF(N807="nulová",J807,0)</f>
        <v>0</v>
      </c>
      <c r="BJ807" s="19" t="s">
        <v>78</v>
      </c>
      <c r="BK807" s="218">
        <f>ROUND(I807*H807,2)</f>
        <v>0</v>
      </c>
      <c r="BL807" s="19" t="s">
        <v>127</v>
      </c>
      <c r="BM807" s="217" t="s">
        <v>813</v>
      </c>
    </row>
    <row r="808" spans="1:47" s="2" customFormat="1" ht="12">
      <c r="A808" s="40"/>
      <c r="B808" s="41"/>
      <c r="C808" s="42"/>
      <c r="D808" s="219" t="s">
        <v>129</v>
      </c>
      <c r="E808" s="42"/>
      <c r="F808" s="220" t="s">
        <v>814</v>
      </c>
      <c r="G808" s="42"/>
      <c r="H808" s="42"/>
      <c r="I808" s="221"/>
      <c r="J808" s="42"/>
      <c r="K808" s="42"/>
      <c r="L808" s="46"/>
      <c r="M808" s="222"/>
      <c r="N808" s="223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129</v>
      </c>
      <c r="AU808" s="19" t="s">
        <v>82</v>
      </c>
    </row>
    <row r="809" spans="1:51" s="13" customFormat="1" ht="12">
      <c r="A809" s="13"/>
      <c r="B809" s="224"/>
      <c r="C809" s="225"/>
      <c r="D809" s="219" t="s">
        <v>131</v>
      </c>
      <c r="E809" s="226" t="s">
        <v>21</v>
      </c>
      <c r="F809" s="227" t="s">
        <v>815</v>
      </c>
      <c r="G809" s="225"/>
      <c r="H809" s="228">
        <v>9.6</v>
      </c>
      <c r="I809" s="229"/>
      <c r="J809" s="225"/>
      <c r="K809" s="225"/>
      <c r="L809" s="230"/>
      <c r="M809" s="231"/>
      <c r="N809" s="232"/>
      <c r="O809" s="232"/>
      <c r="P809" s="232"/>
      <c r="Q809" s="232"/>
      <c r="R809" s="232"/>
      <c r="S809" s="232"/>
      <c r="T809" s="23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34" t="s">
        <v>131</v>
      </c>
      <c r="AU809" s="234" t="s">
        <v>82</v>
      </c>
      <c r="AV809" s="13" t="s">
        <v>82</v>
      </c>
      <c r="AW809" s="13" t="s">
        <v>34</v>
      </c>
      <c r="AX809" s="13" t="s">
        <v>73</v>
      </c>
      <c r="AY809" s="234" t="s">
        <v>120</v>
      </c>
    </row>
    <row r="810" spans="1:51" s="15" customFormat="1" ht="12">
      <c r="A810" s="15"/>
      <c r="B810" s="246"/>
      <c r="C810" s="247"/>
      <c r="D810" s="219" t="s">
        <v>131</v>
      </c>
      <c r="E810" s="248" t="s">
        <v>21</v>
      </c>
      <c r="F810" s="249" t="s">
        <v>140</v>
      </c>
      <c r="G810" s="247"/>
      <c r="H810" s="250">
        <v>9.6</v>
      </c>
      <c r="I810" s="251"/>
      <c r="J810" s="247"/>
      <c r="K810" s="247"/>
      <c r="L810" s="252"/>
      <c r="M810" s="253"/>
      <c r="N810" s="254"/>
      <c r="O810" s="254"/>
      <c r="P810" s="254"/>
      <c r="Q810" s="254"/>
      <c r="R810" s="254"/>
      <c r="S810" s="254"/>
      <c r="T810" s="25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56" t="s">
        <v>131</v>
      </c>
      <c r="AU810" s="256" t="s">
        <v>82</v>
      </c>
      <c r="AV810" s="15" t="s">
        <v>141</v>
      </c>
      <c r="AW810" s="15" t="s">
        <v>34</v>
      </c>
      <c r="AX810" s="15" t="s">
        <v>73</v>
      </c>
      <c r="AY810" s="256" t="s">
        <v>120</v>
      </c>
    </row>
    <row r="811" spans="1:51" s="13" customFormat="1" ht="12">
      <c r="A811" s="13"/>
      <c r="B811" s="224"/>
      <c r="C811" s="225"/>
      <c r="D811" s="219" t="s">
        <v>131</v>
      </c>
      <c r="E811" s="226" t="s">
        <v>21</v>
      </c>
      <c r="F811" s="227" t="s">
        <v>816</v>
      </c>
      <c r="G811" s="225"/>
      <c r="H811" s="228">
        <v>10.4</v>
      </c>
      <c r="I811" s="229"/>
      <c r="J811" s="225"/>
      <c r="K811" s="225"/>
      <c r="L811" s="230"/>
      <c r="M811" s="231"/>
      <c r="N811" s="232"/>
      <c r="O811" s="232"/>
      <c r="P811" s="232"/>
      <c r="Q811" s="232"/>
      <c r="R811" s="232"/>
      <c r="S811" s="232"/>
      <c r="T811" s="23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4" t="s">
        <v>131</v>
      </c>
      <c r="AU811" s="234" t="s">
        <v>82</v>
      </c>
      <c r="AV811" s="13" t="s">
        <v>82</v>
      </c>
      <c r="AW811" s="13" t="s">
        <v>34</v>
      </c>
      <c r="AX811" s="13" t="s">
        <v>73</v>
      </c>
      <c r="AY811" s="234" t="s">
        <v>120</v>
      </c>
    </row>
    <row r="812" spans="1:51" s="15" customFormat="1" ht="12">
      <c r="A812" s="15"/>
      <c r="B812" s="246"/>
      <c r="C812" s="247"/>
      <c r="D812" s="219" t="s">
        <v>131</v>
      </c>
      <c r="E812" s="248" t="s">
        <v>21</v>
      </c>
      <c r="F812" s="249" t="s">
        <v>143</v>
      </c>
      <c r="G812" s="247"/>
      <c r="H812" s="250">
        <v>10.4</v>
      </c>
      <c r="I812" s="251"/>
      <c r="J812" s="247"/>
      <c r="K812" s="247"/>
      <c r="L812" s="252"/>
      <c r="M812" s="253"/>
      <c r="N812" s="254"/>
      <c r="O812" s="254"/>
      <c r="P812" s="254"/>
      <c r="Q812" s="254"/>
      <c r="R812" s="254"/>
      <c r="S812" s="254"/>
      <c r="T812" s="25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56" t="s">
        <v>131</v>
      </c>
      <c r="AU812" s="256" t="s">
        <v>82</v>
      </c>
      <c r="AV812" s="15" t="s">
        <v>141</v>
      </c>
      <c r="AW812" s="15" t="s">
        <v>34</v>
      </c>
      <c r="AX812" s="15" t="s">
        <v>73</v>
      </c>
      <c r="AY812" s="256" t="s">
        <v>120</v>
      </c>
    </row>
    <row r="813" spans="1:51" s="13" customFormat="1" ht="12">
      <c r="A813" s="13"/>
      <c r="B813" s="224"/>
      <c r="C813" s="225"/>
      <c r="D813" s="219" t="s">
        <v>131</v>
      </c>
      <c r="E813" s="226" t="s">
        <v>21</v>
      </c>
      <c r="F813" s="227" t="s">
        <v>817</v>
      </c>
      <c r="G813" s="225"/>
      <c r="H813" s="228">
        <v>10</v>
      </c>
      <c r="I813" s="229"/>
      <c r="J813" s="225"/>
      <c r="K813" s="225"/>
      <c r="L813" s="230"/>
      <c r="M813" s="231"/>
      <c r="N813" s="232"/>
      <c r="O813" s="232"/>
      <c r="P813" s="232"/>
      <c r="Q813" s="232"/>
      <c r="R813" s="232"/>
      <c r="S813" s="232"/>
      <c r="T813" s="23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4" t="s">
        <v>131</v>
      </c>
      <c r="AU813" s="234" t="s">
        <v>82</v>
      </c>
      <c r="AV813" s="13" t="s">
        <v>82</v>
      </c>
      <c r="AW813" s="13" t="s">
        <v>34</v>
      </c>
      <c r="AX813" s="13" t="s">
        <v>73</v>
      </c>
      <c r="AY813" s="234" t="s">
        <v>120</v>
      </c>
    </row>
    <row r="814" spans="1:51" s="15" customFormat="1" ht="12">
      <c r="A814" s="15"/>
      <c r="B814" s="246"/>
      <c r="C814" s="247"/>
      <c r="D814" s="219" t="s">
        <v>131</v>
      </c>
      <c r="E814" s="248" t="s">
        <v>21</v>
      </c>
      <c r="F814" s="249" t="s">
        <v>145</v>
      </c>
      <c r="G814" s="247"/>
      <c r="H814" s="250">
        <v>10</v>
      </c>
      <c r="I814" s="251"/>
      <c r="J814" s="247"/>
      <c r="K814" s="247"/>
      <c r="L814" s="252"/>
      <c r="M814" s="253"/>
      <c r="N814" s="254"/>
      <c r="O814" s="254"/>
      <c r="P814" s="254"/>
      <c r="Q814" s="254"/>
      <c r="R814" s="254"/>
      <c r="S814" s="254"/>
      <c r="T814" s="25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56" t="s">
        <v>131</v>
      </c>
      <c r="AU814" s="256" t="s">
        <v>82</v>
      </c>
      <c r="AV814" s="15" t="s">
        <v>141</v>
      </c>
      <c r="AW814" s="15" t="s">
        <v>34</v>
      </c>
      <c r="AX814" s="15" t="s">
        <v>73</v>
      </c>
      <c r="AY814" s="256" t="s">
        <v>120</v>
      </c>
    </row>
    <row r="815" spans="1:51" s="13" customFormat="1" ht="12">
      <c r="A815" s="13"/>
      <c r="B815" s="224"/>
      <c r="C815" s="225"/>
      <c r="D815" s="219" t="s">
        <v>131</v>
      </c>
      <c r="E815" s="226" t="s">
        <v>21</v>
      </c>
      <c r="F815" s="227" t="s">
        <v>818</v>
      </c>
      <c r="G815" s="225"/>
      <c r="H815" s="228">
        <v>10.2</v>
      </c>
      <c r="I815" s="229"/>
      <c r="J815" s="225"/>
      <c r="K815" s="225"/>
      <c r="L815" s="230"/>
      <c r="M815" s="231"/>
      <c r="N815" s="232"/>
      <c r="O815" s="232"/>
      <c r="P815" s="232"/>
      <c r="Q815" s="232"/>
      <c r="R815" s="232"/>
      <c r="S815" s="232"/>
      <c r="T815" s="23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4" t="s">
        <v>131</v>
      </c>
      <c r="AU815" s="234" t="s">
        <v>82</v>
      </c>
      <c r="AV815" s="13" t="s">
        <v>82</v>
      </c>
      <c r="AW815" s="13" t="s">
        <v>34</v>
      </c>
      <c r="AX815" s="13" t="s">
        <v>73</v>
      </c>
      <c r="AY815" s="234" t="s">
        <v>120</v>
      </c>
    </row>
    <row r="816" spans="1:51" s="15" customFormat="1" ht="12">
      <c r="A816" s="15"/>
      <c r="B816" s="246"/>
      <c r="C816" s="247"/>
      <c r="D816" s="219" t="s">
        <v>131</v>
      </c>
      <c r="E816" s="248" t="s">
        <v>21</v>
      </c>
      <c r="F816" s="249" t="s">
        <v>147</v>
      </c>
      <c r="G816" s="247"/>
      <c r="H816" s="250">
        <v>10.2</v>
      </c>
      <c r="I816" s="251"/>
      <c r="J816" s="247"/>
      <c r="K816" s="247"/>
      <c r="L816" s="252"/>
      <c r="M816" s="253"/>
      <c r="N816" s="254"/>
      <c r="O816" s="254"/>
      <c r="P816" s="254"/>
      <c r="Q816" s="254"/>
      <c r="R816" s="254"/>
      <c r="S816" s="254"/>
      <c r="T816" s="25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6" t="s">
        <v>131</v>
      </c>
      <c r="AU816" s="256" t="s">
        <v>82</v>
      </c>
      <c r="AV816" s="15" t="s">
        <v>141</v>
      </c>
      <c r="AW816" s="15" t="s">
        <v>34</v>
      </c>
      <c r="AX816" s="15" t="s">
        <v>73</v>
      </c>
      <c r="AY816" s="256" t="s">
        <v>120</v>
      </c>
    </row>
    <row r="817" spans="1:51" s="13" customFormat="1" ht="12">
      <c r="A817" s="13"/>
      <c r="B817" s="224"/>
      <c r="C817" s="225"/>
      <c r="D817" s="219" t="s">
        <v>131</v>
      </c>
      <c r="E817" s="226" t="s">
        <v>21</v>
      </c>
      <c r="F817" s="227" t="s">
        <v>819</v>
      </c>
      <c r="G817" s="225"/>
      <c r="H817" s="228">
        <v>9.2</v>
      </c>
      <c r="I817" s="229"/>
      <c r="J817" s="225"/>
      <c r="K817" s="225"/>
      <c r="L817" s="230"/>
      <c r="M817" s="231"/>
      <c r="N817" s="232"/>
      <c r="O817" s="232"/>
      <c r="P817" s="232"/>
      <c r="Q817" s="232"/>
      <c r="R817" s="232"/>
      <c r="S817" s="232"/>
      <c r="T817" s="23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34" t="s">
        <v>131</v>
      </c>
      <c r="AU817" s="234" t="s">
        <v>82</v>
      </c>
      <c r="AV817" s="13" t="s">
        <v>82</v>
      </c>
      <c r="AW817" s="13" t="s">
        <v>34</v>
      </c>
      <c r="AX817" s="13" t="s">
        <v>73</v>
      </c>
      <c r="AY817" s="234" t="s">
        <v>120</v>
      </c>
    </row>
    <row r="818" spans="1:51" s="15" customFormat="1" ht="12">
      <c r="A818" s="15"/>
      <c r="B818" s="246"/>
      <c r="C818" s="247"/>
      <c r="D818" s="219" t="s">
        <v>131</v>
      </c>
      <c r="E818" s="248" t="s">
        <v>21</v>
      </c>
      <c r="F818" s="249" t="s">
        <v>149</v>
      </c>
      <c r="G818" s="247"/>
      <c r="H818" s="250">
        <v>9.2</v>
      </c>
      <c r="I818" s="251"/>
      <c r="J818" s="247"/>
      <c r="K818" s="247"/>
      <c r="L818" s="252"/>
      <c r="M818" s="253"/>
      <c r="N818" s="254"/>
      <c r="O818" s="254"/>
      <c r="P818" s="254"/>
      <c r="Q818" s="254"/>
      <c r="R818" s="254"/>
      <c r="S818" s="254"/>
      <c r="T818" s="25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T818" s="256" t="s">
        <v>131</v>
      </c>
      <c r="AU818" s="256" t="s">
        <v>82</v>
      </c>
      <c r="AV818" s="15" t="s">
        <v>141</v>
      </c>
      <c r="AW818" s="15" t="s">
        <v>34</v>
      </c>
      <c r="AX818" s="15" t="s">
        <v>73</v>
      </c>
      <c r="AY818" s="256" t="s">
        <v>120</v>
      </c>
    </row>
    <row r="819" spans="1:51" s="13" customFormat="1" ht="12">
      <c r="A819" s="13"/>
      <c r="B819" s="224"/>
      <c r="C819" s="225"/>
      <c r="D819" s="219" t="s">
        <v>131</v>
      </c>
      <c r="E819" s="226" t="s">
        <v>21</v>
      </c>
      <c r="F819" s="227" t="s">
        <v>817</v>
      </c>
      <c r="G819" s="225"/>
      <c r="H819" s="228">
        <v>10</v>
      </c>
      <c r="I819" s="229"/>
      <c r="J819" s="225"/>
      <c r="K819" s="225"/>
      <c r="L819" s="230"/>
      <c r="M819" s="231"/>
      <c r="N819" s="232"/>
      <c r="O819" s="232"/>
      <c r="P819" s="232"/>
      <c r="Q819" s="232"/>
      <c r="R819" s="232"/>
      <c r="S819" s="232"/>
      <c r="T819" s="23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4" t="s">
        <v>131</v>
      </c>
      <c r="AU819" s="234" t="s">
        <v>82</v>
      </c>
      <c r="AV819" s="13" t="s">
        <v>82</v>
      </c>
      <c r="AW819" s="13" t="s">
        <v>34</v>
      </c>
      <c r="AX819" s="13" t="s">
        <v>73</v>
      </c>
      <c r="AY819" s="234" t="s">
        <v>120</v>
      </c>
    </row>
    <row r="820" spans="1:51" s="15" customFormat="1" ht="12">
      <c r="A820" s="15"/>
      <c r="B820" s="246"/>
      <c r="C820" s="247"/>
      <c r="D820" s="219" t="s">
        <v>131</v>
      </c>
      <c r="E820" s="248" t="s">
        <v>21</v>
      </c>
      <c r="F820" s="249" t="s">
        <v>151</v>
      </c>
      <c r="G820" s="247"/>
      <c r="H820" s="250">
        <v>10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131</v>
      </c>
      <c r="AU820" s="256" t="s">
        <v>82</v>
      </c>
      <c r="AV820" s="15" t="s">
        <v>141</v>
      </c>
      <c r="AW820" s="15" t="s">
        <v>34</v>
      </c>
      <c r="AX820" s="15" t="s">
        <v>73</v>
      </c>
      <c r="AY820" s="256" t="s">
        <v>120</v>
      </c>
    </row>
    <row r="821" spans="1:51" s="13" customFormat="1" ht="12">
      <c r="A821" s="13"/>
      <c r="B821" s="224"/>
      <c r="C821" s="225"/>
      <c r="D821" s="219" t="s">
        <v>131</v>
      </c>
      <c r="E821" s="226" t="s">
        <v>21</v>
      </c>
      <c r="F821" s="227" t="s">
        <v>819</v>
      </c>
      <c r="G821" s="225"/>
      <c r="H821" s="228">
        <v>9.2</v>
      </c>
      <c r="I821" s="229"/>
      <c r="J821" s="225"/>
      <c r="K821" s="225"/>
      <c r="L821" s="230"/>
      <c r="M821" s="231"/>
      <c r="N821" s="232"/>
      <c r="O821" s="232"/>
      <c r="P821" s="232"/>
      <c r="Q821" s="232"/>
      <c r="R821" s="232"/>
      <c r="S821" s="232"/>
      <c r="T821" s="23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4" t="s">
        <v>131</v>
      </c>
      <c r="AU821" s="234" t="s">
        <v>82</v>
      </c>
      <c r="AV821" s="13" t="s">
        <v>82</v>
      </c>
      <c r="AW821" s="13" t="s">
        <v>34</v>
      </c>
      <c r="AX821" s="13" t="s">
        <v>73</v>
      </c>
      <c r="AY821" s="234" t="s">
        <v>120</v>
      </c>
    </row>
    <row r="822" spans="1:51" s="15" customFormat="1" ht="12">
      <c r="A822" s="15"/>
      <c r="B822" s="246"/>
      <c r="C822" s="247"/>
      <c r="D822" s="219" t="s">
        <v>131</v>
      </c>
      <c r="E822" s="248" t="s">
        <v>21</v>
      </c>
      <c r="F822" s="249" t="s">
        <v>152</v>
      </c>
      <c r="G822" s="247"/>
      <c r="H822" s="250">
        <v>9.2</v>
      </c>
      <c r="I822" s="251"/>
      <c r="J822" s="247"/>
      <c r="K822" s="247"/>
      <c r="L822" s="252"/>
      <c r="M822" s="253"/>
      <c r="N822" s="254"/>
      <c r="O822" s="254"/>
      <c r="P822" s="254"/>
      <c r="Q822" s="254"/>
      <c r="R822" s="254"/>
      <c r="S822" s="254"/>
      <c r="T822" s="25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56" t="s">
        <v>131</v>
      </c>
      <c r="AU822" s="256" t="s">
        <v>82</v>
      </c>
      <c r="AV822" s="15" t="s">
        <v>141</v>
      </c>
      <c r="AW822" s="15" t="s">
        <v>34</v>
      </c>
      <c r="AX822" s="15" t="s">
        <v>73</v>
      </c>
      <c r="AY822" s="256" t="s">
        <v>120</v>
      </c>
    </row>
    <row r="823" spans="1:51" s="13" customFormat="1" ht="12">
      <c r="A823" s="13"/>
      <c r="B823" s="224"/>
      <c r="C823" s="225"/>
      <c r="D823" s="219" t="s">
        <v>131</v>
      </c>
      <c r="E823" s="226" t="s">
        <v>21</v>
      </c>
      <c r="F823" s="227" t="s">
        <v>820</v>
      </c>
      <c r="G823" s="225"/>
      <c r="H823" s="228">
        <v>3551.8</v>
      </c>
      <c r="I823" s="229"/>
      <c r="J823" s="225"/>
      <c r="K823" s="225"/>
      <c r="L823" s="230"/>
      <c r="M823" s="231"/>
      <c r="N823" s="232"/>
      <c r="O823" s="232"/>
      <c r="P823" s="232"/>
      <c r="Q823" s="232"/>
      <c r="R823" s="232"/>
      <c r="S823" s="232"/>
      <c r="T823" s="23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4" t="s">
        <v>131</v>
      </c>
      <c r="AU823" s="234" t="s">
        <v>82</v>
      </c>
      <c r="AV823" s="13" t="s">
        <v>82</v>
      </c>
      <c r="AW823" s="13" t="s">
        <v>34</v>
      </c>
      <c r="AX823" s="13" t="s">
        <v>73</v>
      </c>
      <c r="AY823" s="234" t="s">
        <v>120</v>
      </c>
    </row>
    <row r="824" spans="1:51" s="13" customFormat="1" ht="12">
      <c r="A824" s="13"/>
      <c r="B824" s="224"/>
      <c r="C824" s="225"/>
      <c r="D824" s="219" t="s">
        <v>131</v>
      </c>
      <c r="E824" s="226" t="s">
        <v>21</v>
      </c>
      <c r="F824" s="227" t="s">
        <v>821</v>
      </c>
      <c r="G824" s="225"/>
      <c r="H824" s="228">
        <v>1096</v>
      </c>
      <c r="I824" s="229"/>
      <c r="J824" s="225"/>
      <c r="K824" s="225"/>
      <c r="L824" s="230"/>
      <c r="M824" s="231"/>
      <c r="N824" s="232"/>
      <c r="O824" s="232"/>
      <c r="P824" s="232"/>
      <c r="Q824" s="232"/>
      <c r="R824" s="232"/>
      <c r="S824" s="232"/>
      <c r="T824" s="23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4" t="s">
        <v>131</v>
      </c>
      <c r="AU824" s="234" t="s">
        <v>82</v>
      </c>
      <c r="AV824" s="13" t="s">
        <v>82</v>
      </c>
      <c r="AW824" s="13" t="s">
        <v>34</v>
      </c>
      <c r="AX824" s="13" t="s">
        <v>73</v>
      </c>
      <c r="AY824" s="234" t="s">
        <v>120</v>
      </c>
    </row>
    <row r="825" spans="1:51" s="13" customFormat="1" ht="12">
      <c r="A825" s="13"/>
      <c r="B825" s="224"/>
      <c r="C825" s="225"/>
      <c r="D825" s="219" t="s">
        <v>131</v>
      </c>
      <c r="E825" s="226" t="s">
        <v>21</v>
      </c>
      <c r="F825" s="227" t="s">
        <v>822</v>
      </c>
      <c r="G825" s="225"/>
      <c r="H825" s="228">
        <v>6003</v>
      </c>
      <c r="I825" s="229"/>
      <c r="J825" s="225"/>
      <c r="K825" s="225"/>
      <c r="L825" s="230"/>
      <c r="M825" s="231"/>
      <c r="N825" s="232"/>
      <c r="O825" s="232"/>
      <c r="P825" s="232"/>
      <c r="Q825" s="232"/>
      <c r="R825" s="232"/>
      <c r="S825" s="232"/>
      <c r="T825" s="23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4" t="s">
        <v>131</v>
      </c>
      <c r="AU825" s="234" t="s">
        <v>82</v>
      </c>
      <c r="AV825" s="13" t="s">
        <v>82</v>
      </c>
      <c r="AW825" s="13" t="s">
        <v>34</v>
      </c>
      <c r="AX825" s="13" t="s">
        <v>73</v>
      </c>
      <c r="AY825" s="234" t="s">
        <v>120</v>
      </c>
    </row>
    <row r="826" spans="1:51" s="13" customFormat="1" ht="12">
      <c r="A826" s="13"/>
      <c r="B826" s="224"/>
      <c r="C826" s="225"/>
      <c r="D826" s="219" t="s">
        <v>131</v>
      </c>
      <c r="E826" s="226" t="s">
        <v>21</v>
      </c>
      <c r="F826" s="227" t="s">
        <v>823</v>
      </c>
      <c r="G826" s="225"/>
      <c r="H826" s="228">
        <v>165</v>
      </c>
      <c r="I826" s="229"/>
      <c r="J826" s="225"/>
      <c r="K826" s="225"/>
      <c r="L826" s="230"/>
      <c r="M826" s="231"/>
      <c r="N826" s="232"/>
      <c r="O826" s="232"/>
      <c r="P826" s="232"/>
      <c r="Q826" s="232"/>
      <c r="R826" s="232"/>
      <c r="S826" s="232"/>
      <c r="T826" s="23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34" t="s">
        <v>131</v>
      </c>
      <c r="AU826" s="234" t="s">
        <v>82</v>
      </c>
      <c r="AV826" s="13" t="s">
        <v>82</v>
      </c>
      <c r="AW826" s="13" t="s">
        <v>34</v>
      </c>
      <c r="AX826" s="13" t="s">
        <v>73</v>
      </c>
      <c r="AY826" s="234" t="s">
        <v>120</v>
      </c>
    </row>
    <row r="827" spans="1:51" s="15" customFormat="1" ht="12">
      <c r="A827" s="15"/>
      <c r="B827" s="246"/>
      <c r="C827" s="247"/>
      <c r="D827" s="219" t="s">
        <v>131</v>
      </c>
      <c r="E827" s="248" t="s">
        <v>21</v>
      </c>
      <c r="F827" s="249" t="s">
        <v>222</v>
      </c>
      <c r="G827" s="247"/>
      <c r="H827" s="250">
        <v>10815.8</v>
      </c>
      <c r="I827" s="251"/>
      <c r="J827" s="247"/>
      <c r="K827" s="247"/>
      <c r="L827" s="252"/>
      <c r="M827" s="253"/>
      <c r="N827" s="254"/>
      <c r="O827" s="254"/>
      <c r="P827" s="254"/>
      <c r="Q827" s="254"/>
      <c r="R827" s="254"/>
      <c r="S827" s="254"/>
      <c r="T827" s="25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6" t="s">
        <v>131</v>
      </c>
      <c r="AU827" s="256" t="s">
        <v>82</v>
      </c>
      <c r="AV827" s="15" t="s">
        <v>141</v>
      </c>
      <c r="AW827" s="15" t="s">
        <v>34</v>
      </c>
      <c r="AX827" s="15" t="s">
        <v>73</v>
      </c>
      <c r="AY827" s="256" t="s">
        <v>120</v>
      </c>
    </row>
    <row r="828" spans="1:51" s="14" customFormat="1" ht="12">
      <c r="A828" s="14"/>
      <c r="B828" s="235"/>
      <c r="C828" s="236"/>
      <c r="D828" s="219" t="s">
        <v>131</v>
      </c>
      <c r="E828" s="237" t="s">
        <v>21</v>
      </c>
      <c r="F828" s="238" t="s">
        <v>134</v>
      </c>
      <c r="G828" s="236"/>
      <c r="H828" s="239">
        <v>10884.4</v>
      </c>
      <c r="I828" s="240"/>
      <c r="J828" s="236"/>
      <c r="K828" s="236"/>
      <c r="L828" s="241"/>
      <c r="M828" s="242"/>
      <c r="N828" s="243"/>
      <c r="O828" s="243"/>
      <c r="P828" s="243"/>
      <c r="Q828" s="243"/>
      <c r="R828" s="243"/>
      <c r="S828" s="243"/>
      <c r="T828" s="24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5" t="s">
        <v>131</v>
      </c>
      <c r="AU828" s="245" t="s">
        <v>82</v>
      </c>
      <c r="AV828" s="14" t="s">
        <v>127</v>
      </c>
      <c r="AW828" s="14" t="s">
        <v>34</v>
      </c>
      <c r="AX828" s="14" t="s">
        <v>78</v>
      </c>
      <c r="AY828" s="245" t="s">
        <v>120</v>
      </c>
    </row>
    <row r="829" spans="1:65" s="2" customFormat="1" ht="14.4" customHeight="1">
      <c r="A829" s="40"/>
      <c r="B829" s="41"/>
      <c r="C829" s="206" t="s">
        <v>824</v>
      </c>
      <c r="D829" s="206" t="s">
        <v>122</v>
      </c>
      <c r="E829" s="207" t="s">
        <v>825</v>
      </c>
      <c r="F829" s="208" t="s">
        <v>826</v>
      </c>
      <c r="G829" s="209" t="s">
        <v>171</v>
      </c>
      <c r="H829" s="210">
        <v>1.5</v>
      </c>
      <c r="I829" s="211"/>
      <c r="J829" s="212">
        <f>ROUND(I829*H829,2)</f>
        <v>0</v>
      </c>
      <c r="K829" s="208" t="s">
        <v>126</v>
      </c>
      <c r="L829" s="46"/>
      <c r="M829" s="213" t="s">
        <v>21</v>
      </c>
      <c r="N829" s="214" t="s">
        <v>44</v>
      </c>
      <c r="O829" s="86"/>
      <c r="P829" s="215">
        <f>O829*H829</f>
        <v>0</v>
      </c>
      <c r="Q829" s="215">
        <v>0.16371</v>
      </c>
      <c r="R829" s="215">
        <f>Q829*H829</f>
        <v>0.24556499999999998</v>
      </c>
      <c r="S829" s="215">
        <v>0</v>
      </c>
      <c r="T829" s="216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17" t="s">
        <v>127</v>
      </c>
      <c r="AT829" s="217" t="s">
        <v>122</v>
      </c>
      <c r="AU829" s="217" t="s">
        <v>82</v>
      </c>
      <c r="AY829" s="19" t="s">
        <v>120</v>
      </c>
      <c r="BE829" s="218">
        <f>IF(N829="základní",J829,0)</f>
        <v>0</v>
      </c>
      <c r="BF829" s="218">
        <f>IF(N829="snížená",J829,0)</f>
        <v>0</v>
      </c>
      <c r="BG829" s="218">
        <f>IF(N829="zákl. přenesená",J829,0)</f>
        <v>0</v>
      </c>
      <c r="BH829" s="218">
        <f>IF(N829="sníž. přenesená",J829,0)</f>
        <v>0</v>
      </c>
      <c r="BI829" s="218">
        <f>IF(N829="nulová",J829,0)</f>
        <v>0</v>
      </c>
      <c r="BJ829" s="19" t="s">
        <v>78</v>
      </c>
      <c r="BK829" s="218">
        <f>ROUND(I829*H829,2)</f>
        <v>0</v>
      </c>
      <c r="BL829" s="19" t="s">
        <v>127</v>
      </c>
      <c r="BM829" s="217" t="s">
        <v>827</v>
      </c>
    </row>
    <row r="830" spans="1:47" s="2" customFormat="1" ht="12">
      <c r="A830" s="40"/>
      <c r="B830" s="41"/>
      <c r="C830" s="42"/>
      <c r="D830" s="219" t="s">
        <v>129</v>
      </c>
      <c r="E830" s="42"/>
      <c r="F830" s="220" t="s">
        <v>828</v>
      </c>
      <c r="G830" s="42"/>
      <c r="H830" s="42"/>
      <c r="I830" s="221"/>
      <c r="J830" s="42"/>
      <c r="K830" s="42"/>
      <c r="L830" s="46"/>
      <c r="M830" s="222"/>
      <c r="N830" s="223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129</v>
      </c>
      <c r="AU830" s="19" t="s">
        <v>82</v>
      </c>
    </row>
    <row r="831" spans="1:51" s="13" customFormat="1" ht="12">
      <c r="A831" s="13"/>
      <c r="B831" s="224"/>
      <c r="C831" s="225"/>
      <c r="D831" s="219" t="s">
        <v>131</v>
      </c>
      <c r="E831" s="226" t="s">
        <v>21</v>
      </c>
      <c r="F831" s="227" t="s">
        <v>829</v>
      </c>
      <c r="G831" s="225"/>
      <c r="H831" s="228">
        <v>1.5</v>
      </c>
      <c r="I831" s="229"/>
      <c r="J831" s="225"/>
      <c r="K831" s="225"/>
      <c r="L831" s="230"/>
      <c r="M831" s="231"/>
      <c r="N831" s="232"/>
      <c r="O831" s="232"/>
      <c r="P831" s="232"/>
      <c r="Q831" s="232"/>
      <c r="R831" s="232"/>
      <c r="S831" s="232"/>
      <c r="T831" s="23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4" t="s">
        <v>131</v>
      </c>
      <c r="AU831" s="234" t="s">
        <v>82</v>
      </c>
      <c r="AV831" s="13" t="s">
        <v>82</v>
      </c>
      <c r="AW831" s="13" t="s">
        <v>34</v>
      </c>
      <c r="AX831" s="13" t="s">
        <v>73</v>
      </c>
      <c r="AY831" s="234" t="s">
        <v>120</v>
      </c>
    </row>
    <row r="832" spans="1:51" s="15" customFormat="1" ht="12">
      <c r="A832" s="15"/>
      <c r="B832" s="246"/>
      <c r="C832" s="247"/>
      <c r="D832" s="219" t="s">
        <v>131</v>
      </c>
      <c r="E832" s="248" t="s">
        <v>21</v>
      </c>
      <c r="F832" s="249" t="s">
        <v>145</v>
      </c>
      <c r="G832" s="247"/>
      <c r="H832" s="250">
        <v>1.5</v>
      </c>
      <c r="I832" s="251"/>
      <c r="J832" s="247"/>
      <c r="K832" s="247"/>
      <c r="L832" s="252"/>
      <c r="M832" s="253"/>
      <c r="N832" s="254"/>
      <c r="O832" s="254"/>
      <c r="P832" s="254"/>
      <c r="Q832" s="254"/>
      <c r="R832" s="254"/>
      <c r="S832" s="254"/>
      <c r="T832" s="25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56" t="s">
        <v>131</v>
      </c>
      <c r="AU832" s="256" t="s">
        <v>82</v>
      </c>
      <c r="AV832" s="15" t="s">
        <v>141</v>
      </c>
      <c r="AW832" s="15" t="s">
        <v>34</v>
      </c>
      <c r="AX832" s="15" t="s">
        <v>73</v>
      </c>
      <c r="AY832" s="256" t="s">
        <v>120</v>
      </c>
    </row>
    <row r="833" spans="1:51" s="14" customFormat="1" ht="12">
      <c r="A833" s="14"/>
      <c r="B833" s="235"/>
      <c r="C833" s="236"/>
      <c r="D833" s="219" t="s">
        <v>131</v>
      </c>
      <c r="E833" s="237" t="s">
        <v>21</v>
      </c>
      <c r="F833" s="238" t="s">
        <v>134</v>
      </c>
      <c r="G833" s="236"/>
      <c r="H833" s="239">
        <v>1.5</v>
      </c>
      <c r="I833" s="240"/>
      <c r="J833" s="236"/>
      <c r="K833" s="236"/>
      <c r="L833" s="241"/>
      <c r="M833" s="242"/>
      <c r="N833" s="243"/>
      <c r="O833" s="243"/>
      <c r="P833" s="243"/>
      <c r="Q833" s="243"/>
      <c r="R833" s="243"/>
      <c r="S833" s="243"/>
      <c r="T833" s="24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5" t="s">
        <v>131</v>
      </c>
      <c r="AU833" s="245" t="s">
        <v>82</v>
      </c>
      <c r="AV833" s="14" t="s">
        <v>127</v>
      </c>
      <c r="AW833" s="14" t="s">
        <v>34</v>
      </c>
      <c r="AX833" s="14" t="s">
        <v>78</v>
      </c>
      <c r="AY833" s="245" t="s">
        <v>120</v>
      </c>
    </row>
    <row r="834" spans="1:65" s="2" customFormat="1" ht="14.4" customHeight="1">
      <c r="A834" s="40"/>
      <c r="B834" s="41"/>
      <c r="C834" s="257" t="s">
        <v>830</v>
      </c>
      <c r="D834" s="257" t="s">
        <v>292</v>
      </c>
      <c r="E834" s="258" t="s">
        <v>831</v>
      </c>
      <c r="F834" s="259" t="s">
        <v>832</v>
      </c>
      <c r="G834" s="260" t="s">
        <v>171</v>
      </c>
      <c r="H834" s="261">
        <v>1.6</v>
      </c>
      <c r="I834" s="262"/>
      <c r="J834" s="263">
        <f>ROUND(I834*H834,2)</f>
        <v>0</v>
      </c>
      <c r="K834" s="259" t="s">
        <v>21</v>
      </c>
      <c r="L834" s="264"/>
      <c r="M834" s="265" t="s">
        <v>21</v>
      </c>
      <c r="N834" s="266" t="s">
        <v>44</v>
      </c>
      <c r="O834" s="86"/>
      <c r="P834" s="215">
        <f>O834*H834</f>
        <v>0</v>
      </c>
      <c r="Q834" s="215">
        <v>0.134</v>
      </c>
      <c r="R834" s="215">
        <f>Q834*H834</f>
        <v>0.21440000000000003</v>
      </c>
      <c r="S834" s="215">
        <v>0</v>
      </c>
      <c r="T834" s="216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17" t="s">
        <v>181</v>
      </c>
      <c r="AT834" s="217" t="s">
        <v>292</v>
      </c>
      <c r="AU834" s="217" t="s">
        <v>82</v>
      </c>
      <c r="AY834" s="19" t="s">
        <v>120</v>
      </c>
      <c r="BE834" s="218">
        <f>IF(N834="základní",J834,0)</f>
        <v>0</v>
      </c>
      <c r="BF834" s="218">
        <f>IF(N834="snížená",J834,0)</f>
        <v>0</v>
      </c>
      <c r="BG834" s="218">
        <f>IF(N834="zákl. přenesená",J834,0)</f>
        <v>0</v>
      </c>
      <c r="BH834" s="218">
        <f>IF(N834="sníž. přenesená",J834,0)</f>
        <v>0</v>
      </c>
      <c r="BI834" s="218">
        <f>IF(N834="nulová",J834,0)</f>
        <v>0</v>
      </c>
      <c r="BJ834" s="19" t="s">
        <v>78</v>
      </c>
      <c r="BK834" s="218">
        <f>ROUND(I834*H834,2)</f>
        <v>0</v>
      </c>
      <c r="BL834" s="19" t="s">
        <v>127</v>
      </c>
      <c r="BM834" s="217" t="s">
        <v>833</v>
      </c>
    </row>
    <row r="835" spans="1:47" s="2" customFormat="1" ht="12">
      <c r="A835" s="40"/>
      <c r="B835" s="41"/>
      <c r="C835" s="42"/>
      <c r="D835" s="219" t="s">
        <v>129</v>
      </c>
      <c r="E835" s="42"/>
      <c r="F835" s="220" t="s">
        <v>832</v>
      </c>
      <c r="G835" s="42"/>
      <c r="H835" s="42"/>
      <c r="I835" s="221"/>
      <c r="J835" s="42"/>
      <c r="K835" s="42"/>
      <c r="L835" s="46"/>
      <c r="M835" s="222"/>
      <c r="N835" s="223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129</v>
      </c>
      <c r="AU835" s="19" t="s">
        <v>82</v>
      </c>
    </row>
    <row r="836" spans="1:51" s="13" customFormat="1" ht="12">
      <c r="A836" s="13"/>
      <c r="B836" s="224"/>
      <c r="C836" s="225"/>
      <c r="D836" s="219" t="s">
        <v>131</v>
      </c>
      <c r="E836" s="226" t="s">
        <v>21</v>
      </c>
      <c r="F836" s="227" t="s">
        <v>834</v>
      </c>
      <c r="G836" s="225"/>
      <c r="H836" s="228">
        <v>1.545</v>
      </c>
      <c r="I836" s="229"/>
      <c r="J836" s="225"/>
      <c r="K836" s="225"/>
      <c r="L836" s="230"/>
      <c r="M836" s="231"/>
      <c r="N836" s="232"/>
      <c r="O836" s="232"/>
      <c r="P836" s="232"/>
      <c r="Q836" s="232"/>
      <c r="R836" s="232"/>
      <c r="S836" s="232"/>
      <c r="T836" s="23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4" t="s">
        <v>131</v>
      </c>
      <c r="AU836" s="234" t="s">
        <v>82</v>
      </c>
      <c r="AV836" s="13" t="s">
        <v>82</v>
      </c>
      <c r="AW836" s="13" t="s">
        <v>34</v>
      </c>
      <c r="AX836" s="13" t="s">
        <v>73</v>
      </c>
      <c r="AY836" s="234" t="s">
        <v>120</v>
      </c>
    </row>
    <row r="837" spans="1:51" s="14" customFormat="1" ht="12">
      <c r="A837" s="14"/>
      <c r="B837" s="235"/>
      <c r="C837" s="236"/>
      <c r="D837" s="219" t="s">
        <v>131</v>
      </c>
      <c r="E837" s="237" t="s">
        <v>21</v>
      </c>
      <c r="F837" s="238" t="s">
        <v>134</v>
      </c>
      <c r="G837" s="236"/>
      <c r="H837" s="239">
        <v>1.545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5" t="s">
        <v>131</v>
      </c>
      <c r="AU837" s="245" t="s">
        <v>82</v>
      </c>
      <c r="AV837" s="14" t="s">
        <v>127</v>
      </c>
      <c r="AW837" s="14" t="s">
        <v>34</v>
      </c>
      <c r="AX837" s="14" t="s">
        <v>73</v>
      </c>
      <c r="AY837" s="245" t="s">
        <v>120</v>
      </c>
    </row>
    <row r="838" spans="1:51" s="13" customFormat="1" ht="12">
      <c r="A838" s="13"/>
      <c r="B838" s="224"/>
      <c r="C838" s="225"/>
      <c r="D838" s="219" t="s">
        <v>131</v>
      </c>
      <c r="E838" s="226" t="s">
        <v>21</v>
      </c>
      <c r="F838" s="227" t="s">
        <v>835</v>
      </c>
      <c r="G838" s="225"/>
      <c r="H838" s="228">
        <v>1.6</v>
      </c>
      <c r="I838" s="229"/>
      <c r="J838" s="225"/>
      <c r="K838" s="225"/>
      <c r="L838" s="230"/>
      <c r="M838" s="231"/>
      <c r="N838" s="232"/>
      <c r="O838" s="232"/>
      <c r="P838" s="232"/>
      <c r="Q838" s="232"/>
      <c r="R838" s="232"/>
      <c r="S838" s="232"/>
      <c r="T838" s="23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34" t="s">
        <v>131</v>
      </c>
      <c r="AU838" s="234" t="s">
        <v>82</v>
      </c>
      <c r="AV838" s="13" t="s">
        <v>82</v>
      </c>
      <c r="AW838" s="13" t="s">
        <v>34</v>
      </c>
      <c r="AX838" s="13" t="s">
        <v>78</v>
      </c>
      <c r="AY838" s="234" t="s">
        <v>120</v>
      </c>
    </row>
    <row r="839" spans="1:65" s="2" customFormat="1" ht="14.4" customHeight="1">
      <c r="A839" s="40"/>
      <c r="B839" s="41"/>
      <c r="C839" s="206" t="s">
        <v>836</v>
      </c>
      <c r="D839" s="206" t="s">
        <v>122</v>
      </c>
      <c r="E839" s="207" t="s">
        <v>837</v>
      </c>
      <c r="F839" s="208" t="s">
        <v>838</v>
      </c>
      <c r="G839" s="209" t="s">
        <v>125</v>
      </c>
      <c r="H839" s="210">
        <v>10.2</v>
      </c>
      <c r="I839" s="211"/>
      <c r="J839" s="212">
        <f>ROUND(I839*H839,2)</f>
        <v>0</v>
      </c>
      <c r="K839" s="208" t="s">
        <v>126</v>
      </c>
      <c r="L839" s="46"/>
      <c r="M839" s="213" t="s">
        <v>21</v>
      </c>
      <c r="N839" s="214" t="s">
        <v>44</v>
      </c>
      <c r="O839" s="86"/>
      <c r="P839" s="215">
        <f>O839*H839</f>
        <v>0</v>
      </c>
      <c r="Q839" s="215">
        <v>0.02681</v>
      </c>
      <c r="R839" s="215">
        <f>Q839*H839</f>
        <v>0.273462</v>
      </c>
      <c r="S839" s="215">
        <v>0</v>
      </c>
      <c r="T839" s="216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7" t="s">
        <v>127</v>
      </c>
      <c r="AT839" s="217" t="s">
        <v>122</v>
      </c>
      <c r="AU839" s="217" t="s">
        <v>82</v>
      </c>
      <c r="AY839" s="19" t="s">
        <v>120</v>
      </c>
      <c r="BE839" s="218">
        <f>IF(N839="základní",J839,0)</f>
        <v>0</v>
      </c>
      <c r="BF839" s="218">
        <f>IF(N839="snížená",J839,0)</f>
        <v>0</v>
      </c>
      <c r="BG839" s="218">
        <f>IF(N839="zákl. přenesená",J839,0)</f>
        <v>0</v>
      </c>
      <c r="BH839" s="218">
        <f>IF(N839="sníž. přenesená",J839,0)</f>
        <v>0</v>
      </c>
      <c r="BI839" s="218">
        <f>IF(N839="nulová",J839,0)</f>
        <v>0</v>
      </c>
      <c r="BJ839" s="19" t="s">
        <v>78</v>
      </c>
      <c r="BK839" s="218">
        <f>ROUND(I839*H839,2)</f>
        <v>0</v>
      </c>
      <c r="BL839" s="19" t="s">
        <v>127</v>
      </c>
      <c r="BM839" s="217" t="s">
        <v>839</v>
      </c>
    </row>
    <row r="840" spans="1:47" s="2" customFormat="1" ht="12">
      <c r="A840" s="40"/>
      <c r="B840" s="41"/>
      <c r="C840" s="42"/>
      <c r="D840" s="219" t="s">
        <v>129</v>
      </c>
      <c r="E840" s="42"/>
      <c r="F840" s="220" t="s">
        <v>840</v>
      </c>
      <c r="G840" s="42"/>
      <c r="H840" s="42"/>
      <c r="I840" s="221"/>
      <c r="J840" s="42"/>
      <c r="K840" s="42"/>
      <c r="L840" s="46"/>
      <c r="M840" s="222"/>
      <c r="N840" s="223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129</v>
      </c>
      <c r="AU840" s="19" t="s">
        <v>82</v>
      </c>
    </row>
    <row r="841" spans="1:51" s="13" customFormat="1" ht="12">
      <c r="A841" s="13"/>
      <c r="B841" s="224"/>
      <c r="C841" s="225"/>
      <c r="D841" s="219" t="s">
        <v>131</v>
      </c>
      <c r="E841" s="226" t="s">
        <v>21</v>
      </c>
      <c r="F841" s="227" t="s">
        <v>841</v>
      </c>
      <c r="G841" s="225"/>
      <c r="H841" s="228">
        <v>10.2</v>
      </c>
      <c r="I841" s="229"/>
      <c r="J841" s="225"/>
      <c r="K841" s="225"/>
      <c r="L841" s="230"/>
      <c r="M841" s="231"/>
      <c r="N841" s="232"/>
      <c r="O841" s="232"/>
      <c r="P841" s="232"/>
      <c r="Q841" s="232"/>
      <c r="R841" s="232"/>
      <c r="S841" s="232"/>
      <c r="T841" s="23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4" t="s">
        <v>131</v>
      </c>
      <c r="AU841" s="234" t="s">
        <v>82</v>
      </c>
      <c r="AV841" s="13" t="s">
        <v>82</v>
      </c>
      <c r="AW841" s="13" t="s">
        <v>34</v>
      </c>
      <c r="AX841" s="13" t="s">
        <v>73</v>
      </c>
      <c r="AY841" s="234" t="s">
        <v>120</v>
      </c>
    </row>
    <row r="842" spans="1:51" s="15" customFormat="1" ht="12">
      <c r="A842" s="15"/>
      <c r="B842" s="246"/>
      <c r="C842" s="247"/>
      <c r="D842" s="219" t="s">
        <v>131</v>
      </c>
      <c r="E842" s="248" t="s">
        <v>21</v>
      </c>
      <c r="F842" s="249" t="s">
        <v>145</v>
      </c>
      <c r="G842" s="247"/>
      <c r="H842" s="250">
        <v>10.2</v>
      </c>
      <c r="I842" s="251"/>
      <c r="J842" s="247"/>
      <c r="K842" s="247"/>
      <c r="L842" s="252"/>
      <c r="M842" s="253"/>
      <c r="N842" s="254"/>
      <c r="O842" s="254"/>
      <c r="P842" s="254"/>
      <c r="Q842" s="254"/>
      <c r="R842" s="254"/>
      <c r="S842" s="254"/>
      <c r="T842" s="25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T842" s="256" t="s">
        <v>131</v>
      </c>
      <c r="AU842" s="256" t="s">
        <v>82</v>
      </c>
      <c r="AV842" s="15" t="s">
        <v>141</v>
      </c>
      <c r="AW842" s="15" t="s">
        <v>34</v>
      </c>
      <c r="AX842" s="15" t="s">
        <v>73</v>
      </c>
      <c r="AY842" s="256" t="s">
        <v>120</v>
      </c>
    </row>
    <row r="843" spans="1:51" s="14" customFormat="1" ht="12">
      <c r="A843" s="14"/>
      <c r="B843" s="235"/>
      <c r="C843" s="236"/>
      <c r="D843" s="219" t="s">
        <v>131</v>
      </c>
      <c r="E843" s="237" t="s">
        <v>21</v>
      </c>
      <c r="F843" s="238" t="s">
        <v>134</v>
      </c>
      <c r="G843" s="236"/>
      <c r="H843" s="239">
        <v>10.2</v>
      </c>
      <c r="I843" s="240"/>
      <c r="J843" s="236"/>
      <c r="K843" s="236"/>
      <c r="L843" s="241"/>
      <c r="M843" s="242"/>
      <c r="N843" s="243"/>
      <c r="O843" s="243"/>
      <c r="P843" s="243"/>
      <c r="Q843" s="243"/>
      <c r="R843" s="243"/>
      <c r="S843" s="243"/>
      <c r="T843" s="24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45" t="s">
        <v>131</v>
      </c>
      <c r="AU843" s="245" t="s">
        <v>82</v>
      </c>
      <c r="AV843" s="14" t="s">
        <v>127</v>
      </c>
      <c r="AW843" s="14" t="s">
        <v>34</v>
      </c>
      <c r="AX843" s="14" t="s">
        <v>78</v>
      </c>
      <c r="AY843" s="245" t="s">
        <v>120</v>
      </c>
    </row>
    <row r="844" spans="1:65" s="2" customFormat="1" ht="14.4" customHeight="1">
      <c r="A844" s="40"/>
      <c r="B844" s="41"/>
      <c r="C844" s="206" t="s">
        <v>842</v>
      </c>
      <c r="D844" s="206" t="s">
        <v>122</v>
      </c>
      <c r="E844" s="207" t="s">
        <v>843</v>
      </c>
      <c r="F844" s="208" t="s">
        <v>844</v>
      </c>
      <c r="G844" s="209" t="s">
        <v>125</v>
      </c>
      <c r="H844" s="210">
        <v>50.7</v>
      </c>
      <c r="I844" s="211"/>
      <c r="J844" s="212">
        <f>ROUND(I844*H844,2)</f>
        <v>0</v>
      </c>
      <c r="K844" s="208" t="s">
        <v>126</v>
      </c>
      <c r="L844" s="46"/>
      <c r="M844" s="213" t="s">
        <v>21</v>
      </c>
      <c r="N844" s="214" t="s">
        <v>44</v>
      </c>
      <c r="O844" s="86"/>
      <c r="P844" s="215">
        <f>O844*H844</f>
        <v>0</v>
      </c>
      <c r="Q844" s="215">
        <v>0</v>
      </c>
      <c r="R844" s="215">
        <f>Q844*H844</f>
        <v>0</v>
      </c>
      <c r="S844" s="215">
        <v>0.0003</v>
      </c>
      <c r="T844" s="216">
        <f>S844*H844</f>
        <v>0.01521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127</v>
      </c>
      <c r="AT844" s="217" t="s">
        <v>122</v>
      </c>
      <c r="AU844" s="217" t="s">
        <v>82</v>
      </c>
      <c r="AY844" s="19" t="s">
        <v>120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78</v>
      </c>
      <c r="BK844" s="218">
        <f>ROUND(I844*H844,2)</f>
        <v>0</v>
      </c>
      <c r="BL844" s="19" t="s">
        <v>127</v>
      </c>
      <c r="BM844" s="217" t="s">
        <v>845</v>
      </c>
    </row>
    <row r="845" spans="1:47" s="2" customFormat="1" ht="12">
      <c r="A845" s="40"/>
      <c r="B845" s="41"/>
      <c r="C845" s="42"/>
      <c r="D845" s="219" t="s">
        <v>129</v>
      </c>
      <c r="E845" s="42"/>
      <c r="F845" s="220" t="s">
        <v>844</v>
      </c>
      <c r="G845" s="42"/>
      <c r="H845" s="42"/>
      <c r="I845" s="221"/>
      <c r="J845" s="42"/>
      <c r="K845" s="42"/>
      <c r="L845" s="46"/>
      <c r="M845" s="222"/>
      <c r="N845" s="223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129</v>
      </c>
      <c r="AU845" s="19" t="s">
        <v>82</v>
      </c>
    </row>
    <row r="846" spans="1:51" s="13" customFormat="1" ht="12">
      <c r="A846" s="13"/>
      <c r="B846" s="224"/>
      <c r="C846" s="225"/>
      <c r="D846" s="219" t="s">
        <v>131</v>
      </c>
      <c r="E846" s="226" t="s">
        <v>21</v>
      </c>
      <c r="F846" s="227" t="s">
        <v>846</v>
      </c>
      <c r="G846" s="225"/>
      <c r="H846" s="228">
        <v>14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4" t="s">
        <v>131</v>
      </c>
      <c r="AU846" s="234" t="s">
        <v>82</v>
      </c>
      <c r="AV846" s="13" t="s">
        <v>82</v>
      </c>
      <c r="AW846" s="13" t="s">
        <v>34</v>
      </c>
      <c r="AX846" s="13" t="s">
        <v>73</v>
      </c>
      <c r="AY846" s="234" t="s">
        <v>120</v>
      </c>
    </row>
    <row r="847" spans="1:51" s="13" customFormat="1" ht="12">
      <c r="A847" s="13"/>
      <c r="B847" s="224"/>
      <c r="C847" s="225"/>
      <c r="D847" s="219" t="s">
        <v>131</v>
      </c>
      <c r="E847" s="226" t="s">
        <v>21</v>
      </c>
      <c r="F847" s="227" t="s">
        <v>847</v>
      </c>
      <c r="G847" s="225"/>
      <c r="H847" s="228">
        <v>19.1</v>
      </c>
      <c r="I847" s="229"/>
      <c r="J847" s="225"/>
      <c r="K847" s="225"/>
      <c r="L847" s="230"/>
      <c r="M847" s="231"/>
      <c r="N847" s="232"/>
      <c r="O847" s="232"/>
      <c r="P847" s="232"/>
      <c r="Q847" s="232"/>
      <c r="R847" s="232"/>
      <c r="S847" s="232"/>
      <c r="T847" s="23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34" t="s">
        <v>131</v>
      </c>
      <c r="AU847" s="234" t="s">
        <v>82</v>
      </c>
      <c r="AV847" s="13" t="s">
        <v>82</v>
      </c>
      <c r="AW847" s="13" t="s">
        <v>34</v>
      </c>
      <c r="AX847" s="13" t="s">
        <v>73</v>
      </c>
      <c r="AY847" s="234" t="s">
        <v>120</v>
      </c>
    </row>
    <row r="848" spans="1:51" s="13" customFormat="1" ht="12">
      <c r="A848" s="13"/>
      <c r="B848" s="224"/>
      <c r="C848" s="225"/>
      <c r="D848" s="219" t="s">
        <v>131</v>
      </c>
      <c r="E848" s="226" t="s">
        <v>21</v>
      </c>
      <c r="F848" s="227" t="s">
        <v>848</v>
      </c>
      <c r="G848" s="225"/>
      <c r="H848" s="228">
        <v>17.584</v>
      </c>
      <c r="I848" s="229"/>
      <c r="J848" s="225"/>
      <c r="K848" s="225"/>
      <c r="L848" s="230"/>
      <c r="M848" s="231"/>
      <c r="N848" s="232"/>
      <c r="O848" s="232"/>
      <c r="P848" s="232"/>
      <c r="Q848" s="232"/>
      <c r="R848" s="232"/>
      <c r="S848" s="232"/>
      <c r="T848" s="23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4" t="s">
        <v>131</v>
      </c>
      <c r="AU848" s="234" t="s">
        <v>82</v>
      </c>
      <c r="AV848" s="13" t="s">
        <v>82</v>
      </c>
      <c r="AW848" s="13" t="s">
        <v>34</v>
      </c>
      <c r="AX848" s="13" t="s">
        <v>73</v>
      </c>
      <c r="AY848" s="234" t="s">
        <v>120</v>
      </c>
    </row>
    <row r="849" spans="1:51" s="14" customFormat="1" ht="12">
      <c r="A849" s="14"/>
      <c r="B849" s="235"/>
      <c r="C849" s="236"/>
      <c r="D849" s="219" t="s">
        <v>131</v>
      </c>
      <c r="E849" s="237" t="s">
        <v>21</v>
      </c>
      <c r="F849" s="238" t="s">
        <v>134</v>
      </c>
      <c r="G849" s="236"/>
      <c r="H849" s="239">
        <v>50.684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131</v>
      </c>
      <c r="AU849" s="245" t="s">
        <v>82</v>
      </c>
      <c r="AV849" s="14" t="s">
        <v>127</v>
      </c>
      <c r="AW849" s="14" t="s">
        <v>34</v>
      </c>
      <c r="AX849" s="14" t="s">
        <v>73</v>
      </c>
      <c r="AY849" s="245" t="s">
        <v>120</v>
      </c>
    </row>
    <row r="850" spans="1:51" s="13" customFormat="1" ht="12">
      <c r="A850" s="13"/>
      <c r="B850" s="224"/>
      <c r="C850" s="225"/>
      <c r="D850" s="219" t="s">
        <v>131</v>
      </c>
      <c r="E850" s="226" t="s">
        <v>21</v>
      </c>
      <c r="F850" s="227" t="s">
        <v>849</v>
      </c>
      <c r="G850" s="225"/>
      <c r="H850" s="228">
        <v>50.7</v>
      </c>
      <c r="I850" s="229"/>
      <c r="J850" s="225"/>
      <c r="K850" s="225"/>
      <c r="L850" s="230"/>
      <c r="M850" s="231"/>
      <c r="N850" s="232"/>
      <c r="O850" s="232"/>
      <c r="P850" s="232"/>
      <c r="Q850" s="232"/>
      <c r="R850" s="232"/>
      <c r="S850" s="232"/>
      <c r="T850" s="23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4" t="s">
        <v>131</v>
      </c>
      <c r="AU850" s="234" t="s">
        <v>82</v>
      </c>
      <c r="AV850" s="13" t="s">
        <v>82</v>
      </c>
      <c r="AW850" s="13" t="s">
        <v>34</v>
      </c>
      <c r="AX850" s="13" t="s">
        <v>78</v>
      </c>
      <c r="AY850" s="234" t="s">
        <v>120</v>
      </c>
    </row>
    <row r="851" spans="1:65" s="2" customFormat="1" ht="14.4" customHeight="1">
      <c r="A851" s="40"/>
      <c r="B851" s="41"/>
      <c r="C851" s="206" t="s">
        <v>850</v>
      </c>
      <c r="D851" s="206" t="s">
        <v>122</v>
      </c>
      <c r="E851" s="207" t="s">
        <v>851</v>
      </c>
      <c r="F851" s="208" t="s">
        <v>852</v>
      </c>
      <c r="G851" s="209" t="s">
        <v>171</v>
      </c>
      <c r="H851" s="210">
        <v>500</v>
      </c>
      <c r="I851" s="211"/>
      <c r="J851" s="212">
        <f>ROUND(I851*H851,2)</f>
        <v>0</v>
      </c>
      <c r="K851" s="208" t="s">
        <v>126</v>
      </c>
      <c r="L851" s="46"/>
      <c r="M851" s="213" t="s">
        <v>21</v>
      </c>
      <c r="N851" s="214" t="s">
        <v>44</v>
      </c>
      <c r="O851" s="86"/>
      <c r="P851" s="215">
        <f>O851*H851</f>
        <v>0</v>
      </c>
      <c r="Q851" s="215">
        <v>0</v>
      </c>
      <c r="R851" s="215">
        <f>Q851*H851</f>
        <v>0</v>
      </c>
      <c r="S851" s="215">
        <v>0</v>
      </c>
      <c r="T851" s="216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17" t="s">
        <v>127</v>
      </c>
      <c r="AT851" s="217" t="s">
        <v>122</v>
      </c>
      <c r="AU851" s="217" t="s">
        <v>82</v>
      </c>
      <c r="AY851" s="19" t="s">
        <v>120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9" t="s">
        <v>78</v>
      </c>
      <c r="BK851" s="218">
        <f>ROUND(I851*H851,2)</f>
        <v>0</v>
      </c>
      <c r="BL851" s="19" t="s">
        <v>127</v>
      </c>
      <c r="BM851" s="217" t="s">
        <v>853</v>
      </c>
    </row>
    <row r="852" spans="1:47" s="2" customFormat="1" ht="12">
      <c r="A852" s="40"/>
      <c r="B852" s="41"/>
      <c r="C852" s="42"/>
      <c r="D852" s="219" t="s">
        <v>129</v>
      </c>
      <c r="E852" s="42"/>
      <c r="F852" s="220" t="s">
        <v>854</v>
      </c>
      <c r="G852" s="42"/>
      <c r="H852" s="42"/>
      <c r="I852" s="221"/>
      <c r="J852" s="42"/>
      <c r="K852" s="42"/>
      <c r="L852" s="46"/>
      <c r="M852" s="222"/>
      <c r="N852" s="223"/>
      <c r="O852" s="86"/>
      <c r="P852" s="86"/>
      <c r="Q852" s="86"/>
      <c r="R852" s="86"/>
      <c r="S852" s="86"/>
      <c r="T852" s="87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T852" s="19" t="s">
        <v>129</v>
      </c>
      <c r="AU852" s="19" t="s">
        <v>82</v>
      </c>
    </row>
    <row r="853" spans="1:51" s="13" customFormat="1" ht="12">
      <c r="A853" s="13"/>
      <c r="B853" s="224"/>
      <c r="C853" s="225"/>
      <c r="D853" s="219" t="s">
        <v>131</v>
      </c>
      <c r="E853" s="226" t="s">
        <v>21</v>
      </c>
      <c r="F853" s="227" t="s">
        <v>855</v>
      </c>
      <c r="G853" s="225"/>
      <c r="H853" s="228">
        <v>500</v>
      </c>
      <c r="I853" s="229"/>
      <c r="J853" s="225"/>
      <c r="K853" s="225"/>
      <c r="L853" s="230"/>
      <c r="M853" s="231"/>
      <c r="N853" s="232"/>
      <c r="O853" s="232"/>
      <c r="P853" s="232"/>
      <c r="Q853" s="232"/>
      <c r="R853" s="232"/>
      <c r="S853" s="232"/>
      <c r="T853" s="23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4" t="s">
        <v>131</v>
      </c>
      <c r="AU853" s="234" t="s">
        <v>82</v>
      </c>
      <c r="AV853" s="13" t="s">
        <v>82</v>
      </c>
      <c r="AW853" s="13" t="s">
        <v>34</v>
      </c>
      <c r="AX853" s="13" t="s">
        <v>78</v>
      </c>
      <c r="AY853" s="234" t="s">
        <v>120</v>
      </c>
    </row>
    <row r="854" spans="1:65" s="2" customFormat="1" ht="14.4" customHeight="1">
      <c r="A854" s="40"/>
      <c r="B854" s="41"/>
      <c r="C854" s="206" t="s">
        <v>856</v>
      </c>
      <c r="D854" s="206" t="s">
        <v>122</v>
      </c>
      <c r="E854" s="207" t="s">
        <v>857</v>
      </c>
      <c r="F854" s="208" t="s">
        <v>858</v>
      </c>
      <c r="G854" s="209" t="s">
        <v>171</v>
      </c>
      <c r="H854" s="210">
        <v>14</v>
      </c>
      <c r="I854" s="211"/>
      <c r="J854" s="212">
        <f>ROUND(I854*H854,2)</f>
        <v>0</v>
      </c>
      <c r="K854" s="208" t="s">
        <v>126</v>
      </c>
      <c r="L854" s="46"/>
      <c r="M854" s="213" t="s">
        <v>21</v>
      </c>
      <c r="N854" s="214" t="s">
        <v>44</v>
      </c>
      <c r="O854" s="86"/>
      <c r="P854" s="215">
        <f>O854*H854</f>
        <v>0</v>
      </c>
      <c r="Q854" s="215">
        <v>0</v>
      </c>
      <c r="R854" s="215">
        <f>Q854*H854</f>
        <v>0</v>
      </c>
      <c r="S854" s="215">
        <v>0.043</v>
      </c>
      <c r="T854" s="216">
        <f>S854*H854</f>
        <v>0.602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7" t="s">
        <v>127</v>
      </c>
      <c r="AT854" s="217" t="s">
        <v>122</v>
      </c>
      <c r="AU854" s="217" t="s">
        <v>82</v>
      </c>
      <c r="AY854" s="19" t="s">
        <v>120</v>
      </c>
      <c r="BE854" s="218">
        <f>IF(N854="základní",J854,0)</f>
        <v>0</v>
      </c>
      <c r="BF854" s="218">
        <f>IF(N854="snížená",J854,0)</f>
        <v>0</v>
      </c>
      <c r="BG854" s="218">
        <f>IF(N854="zákl. přenesená",J854,0)</f>
        <v>0</v>
      </c>
      <c r="BH854" s="218">
        <f>IF(N854="sníž. přenesená",J854,0)</f>
        <v>0</v>
      </c>
      <c r="BI854" s="218">
        <f>IF(N854="nulová",J854,0)</f>
        <v>0</v>
      </c>
      <c r="BJ854" s="19" t="s">
        <v>78</v>
      </c>
      <c r="BK854" s="218">
        <f>ROUND(I854*H854,2)</f>
        <v>0</v>
      </c>
      <c r="BL854" s="19" t="s">
        <v>127</v>
      </c>
      <c r="BM854" s="217" t="s">
        <v>859</v>
      </c>
    </row>
    <row r="855" spans="1:47" s="2" customFormat="1" ht="12">
      <c r="A855" s="40"/>
      <c r="B855" s="41"/>
      <c r="C855" s="42"/>
      <c r="D855" s="219" t="s">
        <v>129</v>
      </c>
      <c r="E855" s="42"/>
      <c r="F855" s="220" t="s">
        <v>860</v>
      </c>
      <c r="G855" s="42"/>
      <c r="H855" s="42"/>
      <c r="I855" s="221"/>
      <c r="J855" s="42"/>
      <c r="K855" s="42"/>
      <c r="L855" s="46"/>
      <c r="M855" s="222"/>
      <c r="N855" s="223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129</v>
      </c>
      <c r="AU855" s="19" t="s">
        <v>82</v>
      </c>
    </row>
    <row r="856" spans="1:51" s="13" customFormat="1" ht="12">
      <c r="A856" s="13"/>
      <c r="B856" s="224"/>
      <c r="C856" s="225"/>
      <c r="D856" s="219" t="s">
        <v>131</v>
      </c>
      <c r="E856" s="226" t="s">
        <v>21</v>
      </c>
      <c r="F856" s="227" t="s">
        <v>861</v>
      </c>
      <c r="G856" s="225"/>
      <c r="H856" s="228">
        <v>7</v>
      </c>
      <c r="I856" s="229"/>
      <c r="J856" s="225"/>
      <c r="K856" s="225"/>
      <c r="L856" s="230"/>
      <c r="M856" s="231"/>
      <c r="N856" s="232"/>
      <c r="O856" s="232"/>
      <c r="P856" s="232"/>
      <c r="Q856" s="232"/>
      <c r="R856" s="232"/>
      <c r="S856" s="232"/>
      <c r="T856" s="23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4" t="s">
        <v>131</v>
      </c>
      <c r="AU856" s="234" t="s">
        <v>82</v>
      </c>
      <c r="AV856" s="13" t="s">
        <v>82</v>
      </c>
      <c r="AW856" s="13" t="s">
        <v>34</v>
      </c>
      <c r="AX856" s="13" t="s">
        <v>73</v>
      </c>
      <c r="AY856" s="234" t="s">
        <v>120</v>
      </c>
    </row>
    <row r="857" spans="1:51" s="13" customFormat="1" ht="12">
      <c r="A857" s="13"/>
      <c r="B857" s="224"/>
      <c r="C857" s="225"/>
      <c r="D857" s="219" t="s">
        <v>131</v>
      </c>
      <c r="E857" s="226" t="s">
        <v>21</v>
      </c>
      <c r="F857" s="227" t="s">
        <v>862</v>
      </c>
      <c r="G857" s="225"/>
      <c r="H857" s="228">
        <v>7</v>
      </c>
      <c r="I857" s="229"/>
      <c r="J857" s="225"/>
      <c r="K857" s="225"/>
      <c r="L857" s="230"/>
      <c r="M857" s="231"/>
      <c r="N857" s="232"/>
      <c r="O857" s="232"/>
      <c r="P857" s="232"/>
      <c r="Q857" s="232"/>
      <c r="R857" s="232"/>
      <c r="S857" s="232"/>
      <c r="T857" s="23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4" t="s">
        <v>131</v>
      </c>
      <c r="AU857" s="234" t="s">
        <v>82</v>
      </c>
      <c r="AV857" s="13" t="s">
        <v>82</v>
      </c>
      <c r="AW857" s="13" t="s">
        <v>34</v>
      </c>
      <c r="AX857" s="13" t="s">
        <v>73</v>
      </c>
      <c r="AY857" s="234" t="s">
        <v>120</v>
      </c>
    </row>
    <row r="858" spans="1:51" s="14" customFormat="1" ht="12">
      <c r="A858" s="14"/>
      <c r="B858" s="235"/>
      <c r="C858" s="236"/>
      <c r="D858" s="219" t="s">
        <v>131</v>
      </c>
      <c r="E858" s="237" t="s">
        <v>21</v>
      </c>
      <c r="F858" s="238" t="s">
        <v>134</v>
      </c>
      <c r="G858" s="236"/>
      <c r="H858" s="239">
        <v>14</v>
      </c>
      <c r="I858" s="240"/>
      <c r="J858" s="236"/>
      <c r="K858" s="236"/>
      <c r="L858" s="241"/>
      <c r="M858" s="242"/>
      <c r="N858" s="243"/>
      <c r="O858" s="243"/>
      <c r="P858" s="243"/>
      <c r="Q858" s="243"/>
      <c r="R858" s="243"/>
      <c r="S858" s="243"/>
      <c r="T858" s="24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5" t="s">
        <v>131</v>
      </c>
      <c r="AU858" s="245" t="s">
        <v>82</v>
      </c>
      <c r="AV858" s="14" t="s">
        <v>127</v>
      </c>
      <c r="AW858" s="14" t="s">
        <v>34</v>
      </c>
      <c r="AX858" s="14" t="s">
        <v>78</v>
      </c>
      <c r="AY858" s="245" t="s">
        <v>120</v>
      </c>
    </row>
    <row r="859" spans="1:65" s="2" customFormat="1" ht="14.4" customHeight="1">
      <c r="A859" s="40"/>
      <c r="B859" s="41"/>
      <c r="C859" s="206" t="s">
        <v>863</v>
      </c>
      <c r="D859" s="206" t="s">
        <v>122</v>
      </c>
      <c r="E859" s="207" t="s">
        <v>864</v>
      </c>
      <c r="F859" s="208" t="s">
        <v>865</v>
      </c>
      <c r="G859" s="209" t="s">
        <v>171</v>
      </c>
      <c r="H859" s="210">
        <v>100</v>
      </c>
      <c r="I859" s="211"/>
      <c r="J859" s="212">
        <f>ROUND(I859*H859,2)</f>
        <v>0</v>
      </c>
      <c r="K859" s="208" t="s">
        <v>126</v>
      </c>
      <c r="L859" s="46"/>
      <c r="M859" s="213" t="s">
        <v>21</v>
      </c>
      <c r="N859" s="214" t="s">
        <v>44</v>
      </c>
      <c r="O859" s="86"/>
      <c r="P859" s="215">
        <f>O859*H859</f>
        <v>0</v>
      </c>
      <c r="Q859" s="215">
        <v>0</v>
      </c>
      <c r="R859" s="215">
        <f>Q859*H859</f>
        <v>0</v>
      </c>
      <c r="S859" s="215">
        <v>0.086</v>
      </c>
      <c r="T859" s="216">
        <f>S859*H859</f>
        <v>8.6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17" t="s">
        <v>127</v>
      </c>
      <c r="AT859" s="217" t="s">
        <v>122</v>
      </c>
      <c r="AU859" s="217" t="s">
        <v>82</v>
      </c>
      <c r="AY859" s="19" t="s">
        <v>120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9" t="s">
        <v>78</v>
      </c>
      <c r="BK859" s="218">
        <f>ROUND(I859*H859,2)</f>
        <v>0</v>
      </c>
      <c r="BL859" s="19" t="s">
        <v>127</v>
      </c>
      <c r="BM859" s="217" t="s">
        <v>866</v>
      </c>
    </row>
    <row r="860" spans="1:47" s="2" customFormat="1" ht="12">
      <c r="A860" s="40"/>
      <c r="B860" s="41"/>
      <c r="C860" s="42"/>
      <c r="D860" s="219" t="s">
        <v>129</v>
      </c>
      <c r="E860" s="42"/>
      <c r="F860" s="220" t="s">
        <v>867</v>
      </c>
      <c r="G860" s="42"/>
      <c r="H860" s="42"/>
      <c r="I860" s="221"/>
      <c r="J860" s="42"/>
      <c r="K860" s="42"/>
      <c r="L860" s="46"/>
      <c r="M860" s="222"/>
      <c r="N860" s="223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129</v>
      </c>
      <c r="AU860" s="19" t="s">
        <v>82</v>
      </c>
    </row>
    <row r="861" spans="1:51" s="13" customFormat="1" ht="12">
      <c r="A861" s="13"/>
      <c r="B861" s="224"/>
      <c r="C861" s="225"/>
      <c r="D861" s="219" t="s">
        <v>131</v>
      </c>
      <c r="E861" s="226" t="s">
        <v>21</v>
      </c>
      <c r="F861" s="227" t="s">
        <v>868</v>
      </c>
      <c r="G861" s="225"/>
      <c r="H861" s="228">
        <v>100</v>
      </c>
      <c r="I861" s="229"/>
      <c r="J861" s="225"/>
      <c r="K861" s="225"/>
      <c r="L861" s="230"/>
      <c r="M861" s="231"/>
      <c r="N861" s="232"/>
      <c r="O861" s="232"/>
      <c r="P861" s="232"/>
      <c r="Q861" s="232"/>
      <c r="R861" s="232"/>
      <c r="S861" s="232"/>
      <c r="T861" s="23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4" t="s">
        <v>131</v>
      </c>
      <c r="AU861" s="234" t="s">
        <v>82</v>
      </c>
      <c r="AV861" s="13" t="s">
        <v>82</v>
      </c>
      <c r="AW861" s="13" t="s">
        <v>34</v>
      </c>
      <c r="AX861" s="13" t="s">
        <v>73</v>
      </c>
      <c r="AY861" s="234" t="s">
        <v>120</v>
      </c>
    </row>
    <row r="862" spans="1:51" s="14" customFormat="1" ht="12">
      <c r="A862" s="14"/>
      <c r="B862" s="235"/>
      <c r="C862" s="236"/>
      <c r="D862" s="219" t="s">
        <v>131</v>
      </c>
      <c r="E862" s="237" t="s">
        <v>21</v>
      </c>
      <c r="F862" s="238" t="s">
        <v>134</v>
      </c>
      <c r="G862" s="236"/>
      <c r="H862" s="239">
        <v>100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5" t="s">
        <v>131</v>
      </c>
      <c r="AU862" s="245" t="s">
        <v>82</v>
      </c>
      <c r="AV862" s="14" t="s">
        <v>127</v>
      </c>
      <c r="AW862" s="14" t="s">
        <v>34</v>
      </c>
      <c r="AX862" s="14" t="s">
        <v>78</v>
      </c>
      <c r="AY862" s="245" t="s">
        <v>120</v>
      </c>
    </row>
    <row r="863" spans="1:65" s="2" customFormat="1" ht="14.4" customHeight="1">
      <c r="A863" s="40"/>
      <c r="B863" s="41"/>
      <c r="C863" s="206" t="s">
        <v>869</v>
      </c>
      <c r="D863" s="206" t="s">
        <v>122</v>
      </c>
      <c r="E863" s="207" t="s">
        <v>870</v>
      </c>
      <c r="F863" s="208" t="s">
        <v>871</v>
      </c>
      <c r="G863" s="209" t="s">
        <v>171</v>
      </c>
      <c r="H863" s="210">
        <v>14</v>
      </c>
      <c r="I863" s="211"/>
      <c r="J863" s="212">
        <f>ROUND(I863*H863,2)</f>
        <v>0</v>
      </c>
      <c r="K863" s="208" t="s">
        <v>126</v>
      </c>
      <c r="L863" s="46"/>
      <c r="M863" s="213" t="s">
        <v>21</v>
      </c>
      <c r="N863" s="214" t="s">
        <v>44</v>
      </c>
      <c r="O863" s="86"/>
      <c r="P863" s="215">
        <f>O863*H863</f>
        <v>0</v>
      </c>
      <c r="Q863" s="215">
        <v>0</v>
      </c>
      <c r="R863" s="215">
        <f>Q863*H863</f>
        <v>0</v>
      </c>
      <c r="S863" s="215">
        <v>0.258</v>
      </c>
      <c r="T863" s="216">
        <f>S863*H863</f>
        <v>3.612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17" t="s">
        <v>127</v>
      </c>
      <c r="AT863" s="217" t="s">
        <v>122</v>
      </c>
      <c r="AU863" s="217" t="s">
        <v>82</v>
      </c>
      <c r="AY863" s="19" t="s">
        <v>120</v>
      </c>
      <c r="BE863" s="218">
        <f>IF(N863="základní",J863,0)</f>
        <v>0</v>
      </c>
      <c r="BF863" s="218">
        <f>IF(N863="snížená",J863,0)</f>
        <v>0</v>
      </c>
      <c r="BG863" s="218">
        <f>IF(N863="zákl. přenesená",J863,0)</f>
        <v>0</v>
      </c>
      <c r="BH863" s="218">
        <f>IF(N863="sníž. přenesená",J863,0)</f>
        <v>0</v>
      </c>
      <c r="BI863" s="218">
        <f>IF(N863="nulová",J863,0)</f>
        <v>0</v>
      </c>
      <c r="BJ863" s="19" t="s">
        <v>78</v>
      </c>
      <c r="BK863" s="218">
        <f>ROUND(I863*H863,2)</f>
        <v>0</v>
      </c>
      <c r="BL863" s="19" t="s">
        <v>127</v>
      </c>
      <c r="BM863" s="217" t="s">
        <v>872</v>
      </c>
    </row>
    <row r="864" spans="1:47" s="2" customFormat="1" ht="12">
      <c r="A864" s="40"/>
      <c r="B864" s="41"/>
      <c r="C864" s="42"/>
      <c r="D864" s="219" t="s">
        <v>129</v>
      </c>
      <c r="E864" s="42"/>
      <c r="F864" s="220" t="s">
        <v>873</v>
      </c>
      <c r="G864" s="42"/>
      <c r="H864" s="42"/>
      <c r="I864" s="221"/>
      <c r="J864" s="42"/>
      <c r="K864" s="42"/>
      <c r="L864" s="46"/>
      <c r="M864" s="222"/>
      <c r="N864" s="223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129</v>
      </c>
      <c r="AU864" s="19" t="s">
        <v>82</v>
      </c>
    </row>
    <row r="865" spans="1:51" s="13" customFormat="1" ht="12">
      <c r="A865" s="13"/>
      <c r="B865" s="224"/>
      <c r="C865" s="225"/>
      <c r="D865" s="219" t="s">
        <v>131</v>
      </c>
      <c r="E865" s="226" t="s">
        <v>21</v>
      </c>
      <c r="F865" s="227" t="s">
        <v>874</v>
      </c>
      <c r="G865" s="225"/>
      <c r="H865" s="228">
        <v>14</v>
      </c>
      <c r="I865" s="229"/>
      <c r="J865" s="225"/>
      <c r="K865" s="225"/>
      <c r="L865" s="230"/>
      <c r="M865" s="231"/>
      <c r="N865" s="232"/>
      <c r="O865" s="232"/>
      <c r="P865" s="232"/>
      <c r="Q865" s="232"/>
      <c r="R865" s="232"/>
      <c r="S865" s="232"/>
      <c r="T865" s="23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4" t="s">
        <v>131</v>
      </c>
      <c r="AU865" s="234" t="s">
        <v>82</v>
      </c>
      <c r="AV865" s="13" t="s">
        <v>82</v>
      </c>
      <c r="AW865" s="13" t="s">
        <v>34</v>
      </c>
      <c r="AX865" s="13" t="s">
        <v>78</v>
      </c>
      <c r="AY865" s="234" t="s">
        <v>120</v>
      </c>
    </row>
    <row r="866" spans="1:65" s="2" customFormat="1" ht="14.4" customHeight="1">
      <c r="A866" s="40"/>
      <c r="B866" s="41"/>
      <c r="C866" s="206" t="s">
        <v>875</v>
      </c>
      <c r="D866" s="206" t="s">
        <v>122</v>
      </c>
      <c r="E866" s="207" t="s">
        <v>876</v>
      </c>
      <c r="F866" s="208" t="s">
        <v>877</v>
      </c>
      <c r="G866" s="209" t="s">
        <v>125</v>
      </c>
      <c r="H866" s="210">
        <v>5935.5</v>
      </c>
      <c r="I866" s="211"/>
      <c r="J866" s="212">
        <f>ROUND(I866*H866,2)</f>
        <v>0</v>
      </c>
      <c r="K866" s="208" t="s">
        <v>126</v>
      </c>
      <c r="L866" s="46"/>
      <c r="M866" s="213" t="s">
        <v>21</v>
      </c>
      <c r="N866" s="214" t="s">
        <v>44</v>
      </c>
      <c r="O866" s="86"/>
      <c r="P866" s="215">
        <f>O866*H866</f>
        <v>0</v>
      </c>
      <c r="Q866" s="215">
        <v>0</v>
      </c>
      <c r="R866" s="215">
        <f>Q866*H866</f>
        <v>0</v>
      </c>
      <c r="S866" s="215">
        <v>0</v>
      </c>
      <c r="T866" s="216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7" t="s">
        <v>127</v>
      </c>
      <c r="AT866" s="217" t="s">
        <v>122</v>
      </c>
      <c r="AU866" s="217" t="s">
        <v>82</v>
      </c>
      <c r="AY866" s="19" t="s">
        <v>120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9" t="s">
        <v>78</v>
      </c>
      <c r="BK866" s="218">
        <f>ROUND(I866*H866,2)</f>
        <v>0</v>
      </c>
      <c r="BL866" s="19" t="s">
        <v>127</v>
      </c>
      <c r="BM866" s="217" t="s">
        <v>878</v>
      </c>
    </row>
    <row r="867" spans="1:47" s="2" customFormat="1" ht="12">
      <c r="A867" s="40"/>
      <c r="B867" s="41"/>
      <c r="C867" s="42"/>
      <c r="D867" s="219" t="s">
        <v>129</v>
      </c>
      <c r="E867" s="42"/>
      <c r="F867" s="220" t="s">
        <v>879</v>
      </c>
      <c r="G867" s="42"/>
      <c r="H867" s="42"/>
      <c r="I867" s="221"/>
      <c r="J867" s="42"/>
      <c r="K867" s="42"/>
      <c r="L867" s="46"/>
      <c r="M867" s="222"/>
      <c r="N867" s="223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129</v>
      </c>
      <c r="AU867" s="19" t="s">
        <v>82</v>
      </c>
    </row>
    <row r="868" spans="1:51" s="13" customFormat="1" ht="12">
      <c r="A868" s="13"/>
      <c r="B868" s="224"/>
      <c r="C868" s="225"/>
      <c r="D868" s="219" t="s">
        <v>131</v>
      </c>
      <c r="E868" s="226" t="s">
        <v>21</v>
      </c>
      <c r="F868" s="227" t="s">
        <v>880</v>
      </c>
      <c r="G868" s="225"/>
      <c r="H868" s="228">
        <v>5935.5</v>
      </c>
      <c r="I868" s="229"/>
      <c r="J868" s="225"/>
      <c r="K868" s="225"/>
      <c r="L868" s="230"/>
      <c r="M868" s="231"/>
      <c r="N868" s="232"/>
      <c r="O868" s="232"/>
      <c r="P868" s="232"/>
      <c r="Q868" s="232"/>
      <c r="R868" s="232"/>
      <c r="S868" s="232"/>
      <c r="T868" s="23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34" t="s">
        <v>131</v>
      </c>
      <c r="AU868" s="234" t="s">
        <v>82</v>
      </c>
      <c r="AV868" s="13" t="s">
        <v>82</v>
      </c>
      <c r="AW868" s="13" t="s">
        <v>34</v>
      </c>
      <c r="AX868" s="13" t="s">
        <v>73</v>
      </c>
      <c r="AY868" s="234" t="s">
        <v>120</v>
      </c>
    </row>
    <row r="869" spans="1:51" s="14" customFormat="1" ht="12">
      <c r="A869" s="14"/>
      <c r="B869" s="235"/>
      <c r="C869" s="236"/>
      <c r="D869" s="219" t="s">
        <v>131</v>
      </c>
      <c r="E869" s="237" t="s">
        <v>21</v>
      </c>
      <c r="F869" s="238" t="s">
        <v>134</v>
      </c>
      <c r="G869" s="236"/>
      <c r="H869" s="239">
        <v>5935.5</v>
      </c>
      <c r="I869" s="240"/>
      <c r="J869" s="236"/>
      <c r="K869" s="236"/>
      <c r="L869" s="241"/>
      <c r="M869" s="242"/>
      <c r="N869" s="243"/>
      <c r="O869" s="243"/>
      <c r="P869" s="243"/>
      <c r="Q869" s="243"/>
      <c r="R869" s="243"/>
      <c r="S869" s="243"/>
      <c r="T869" s="24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45" t="s">
        <v>131</v>
      </c>
      <c r="AU869" s="245" t="s">
        <v>82</v>
      </c>
      <c r="AV869" s="14" t="s">
        <v>127</v>
      </c>
      <c r="AW869" s="14" t="s">
        <v>34</v>
      </c>
      <c r="AX869" s="14" t="s">
        <v>78</v>
      </c>
      <c r="AY869" s="245" t="s">
        <v>120</v>
      </c>
    </row>
    <row r="870" spans="1:65" s="2" customFormat="1" ht="14.4" customHeight="1">
      <c r="A870" s="40"/>
      <c r="B870" s="41"/>
      <c r="C870" s="206" t="s">
        <v>881</v>
      </c>
      <c r="D870" s="206" t="s">
        <v>122</v>
      </c>
      <c r="E870" s="207" t="s">
        <v>882</v>
      </c>
      <c r="F870" s="208" t="s">
        <v>883</v>
      </c>
      <c r="G870" s="209" t="s">
        <v>433</v>
      </c>
      <c r="H870" s="210">
        <v>1</v>
      </c>
      <c r="I870" s="211"/>
      <c r="J870" s="212">
        <f>ROUND(I870*H870,2)</f>
        <v>0</v>
      </c>
      <c r="K870" s="208" t="s">
        <v>126</v>
      </c>
      <c r="L870" s="46"/>
      <c r="M870" s="213" t="s">
        <v>21</v>
      </c>
      <c r="N870" s="214" t="s">
        <v>44</v>
      </c>
      <c r="O870" s="86"/>
      <c r="P870" s="215">
        <f>O870*H870</f>
        <v>0</v>
      </c>
      <c r="Q870" s="215">
        <v>0.00044</v>
      </c>
      <c r="R870" s="215">
        <f>Q870*H870</f>
        <v>0.00044</v>
      </c>
      <c r="S870" s="215">
        <v>0</v>
      </c>
      <c r="T870" s="216">
        <f>S870*H870</f>
        <v>0</v>
      </c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R870" s="217" t="s">
        <v>127</v>
      </c>
      <c r="AT870" s="217" t="s">
        <v>122</v>
      </c>
      <c r="AU870" s="217" t="s">
        <v>82</v>
      </c>
      <c r="AY870" s="19" t="s">
        <v>120</v>
      </c>
      <c r="BE870" s="218">
        <f>IF(N870="základní",J870,0)</f>
        <v>0</v>
      </c>
      <c r="BF870" s="218">
        <f>IF(N870="snížená",J870,0)</f>
        <v>0</v>
      </c>
      <c r="BG870" s="218">
        <f>IF(N870="zákl. přenesená",J870,0)</f>
        <v>0</v>
      </c>
      <c r="BH870" s="218">
        <f>IF(N870="sníž. přenesená",J870,0)</f>
        <v>0</v>
      </c>
      <c r="BI870" s="218">
        <f>IF(N870="nulová",J870,0)</f>
        <v>0</v>
      </c>
      <c r="BJ870" s="19" t="s">
        <v>78</v>
      </c>
      <c r="BK870" s="218">
        <f>ROUND(I870*H870,2)</f>
        <v>0</v>
      </c>
      <c r="BL870" s="19" t="s">
        <v>127</v>
      </c>
      <c r="BM870" s="217" t="s">
        <v>884</v>
      </c>
    </row>
    <row r="871" spans="1:47" s="2" customFormat="1" ht="12">
      <c r="A871" s="40"/>
      <c r="B871" s="41"/>
      <c r="C871" s="42"/>
      <c r="D871" s="219" t="s">
        <v>129</v>
      </c>
      <c r="E871" s="42"/>
      <c r="F871" s="220" t="s">
        <v>885</v>
      </c>
      <c r="G871" s="42"/>
      <c r="H871" s="42"/>
      <c r="I871" s="221"/>
      <c r="J871" s="42"/>
      <c r="K871" s="42"/>
      <c r="L871" s="46"/>
      <c r="M871" s="222"/>
      <c r="N871" s="223"/>
      <c r="O871" s="86"/>
      <c r="P871" s="86"/>
      <c r="Q871" s="86"/>
      <c r="R871" s="86"/>
      <c r="S871" s="86"/>
      <c r="T871" s="87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T871" s="19" t="s">
        <v>129</v>
      </c>
      <c r="AU871" s="19" t="s">
        <v>82</v>
      </c>
    </row>
    <row r="872" spans="1:51" s="13" customFormat="1" ht="12">
      <c r="A872" s="13"/>
      <c r="B872" s="224"/>
      <c r="C872" s="225"/>
      <c r="D872" s="219" t="s">
        <v>131</v>
      </c>
      <c r="E872" s="226" t="s">
        <v>21</v>
      </c>
      <c r="F872" s="227" t="s">
        <v>78</v>
      </c>
      <c r="G872" s="225"/>
      <c r="H872" s="228">
        <v>1</v>
      </c>
      <c r="I872" s="229"/>
      <c r="J872" s="225"/>
      <c r="K872" s="225"/>
      <c r="L872" s="230"/>
      <c r="M872" s="231"/>
      <c r="N872" s="232"/>
      <c r="O872" s="232"/>
      <c r="P872" s="232"/>
      <c r="Q872" s="232"/>
      <c r="R872" s="232"/>
      <c r="S872" s="232"/>
      <c r="T872" s="23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4" t="s">
        <v>131</v>
      </c>
      <c r="AU872" s="234" t="s">
        <v>82</v>
      </c>
      <c r="AV872" s="13" t="s">
        <v>82</v>
      </c>
      <c r="AW872" s="13" t="s">
        <v>34</v>
      </c>
      <c r="AX872" s="13" t="s">
        <v>78</v>
      </c>
      <c r="AY872" s="234" t="s">
        <v>120</v>
      </c>
    </row>
    <row r="873" spans="1:65" s="2" customFormat="1" ht="12">
      <c r="A873" s="40"/>
      <c r="B873" s="41"/>
      <c r="C873" s="257" t="s">
        <v>886</v>
      </c>
      <c r="D873" s="257" t="s">
        <v>292</v>
      </c>
      <c r="E873" s="258" t="s">
        <v>887</v>
      </c>
      <c r="F873" s="259" t="s">
        <v>888</v>
      </c>
      <c r="G873" s="260" t="s">
        <v>433</v>
      </c>
      <c r="H873" s="261">
        <v>1</v>
      </c>
      <c r="I873" s="262"/>
      <c r="J873" s="263">
        <f>ROUND(I873*H873,2)</f>
        <v>0</v>
      </c>
      <c r="K873" s="259" t="s">
        <v>21</v>
      </c>
      <c r="L873" s="264"/>
      <c r="M873" s="265" t="s">
        <v>21</v>
      </c>
      <c r="N873" s="266" t="s">
        <v>44</v>
      </c>
      <c r="O873" s="86"/>
      <c r="P873" s="215">
        <f>O873*H873</f>
        <v>0</v>
      </c>
      <c r="Q873" s="215">
        <v>0.028</v>
      </c>
      <c r="R873" s="215">
        <f>Q873*H873</f>
        <v>0.028</v>
      </c>
      <c r="S873" s="215">
        <v>0</v>
      </c>
      <c r="T873" s="216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7" t="s">
        <v>181</v>
      </c>
      <c r="AT873" s="217" t="s">
        <v>292</v>
      </c>
      <c r="AU873" s="217" t="s">
        <v>82</v>
      </c>
      <c r="AY873" s="19" t="s">
        <v>120</v>
      </c>
      <c r="BE873" s="218">
        <f>IF(N873="základní",J873,0)</f>
        <v>0</v>
      </c>
      <c r="BF873" s="218">
        <f>IF(N873="snížená",J873,0)</f>
        <v>0</v>
      </c>
      <c r="BG873" s="218">
        <f>IF(N873="zákl. přenesená",J873,0)</f>
        <v>0</v>
      </c>
      <c r="BH873" s="218">
        <f>IF(N873="sníž. přenesená",J873,0)</f>
        <v>0</v>
      </c>
      <c r="BI873" s="218">
        <f>IF(N873="nulová",J873,0)</f>
        <v>0</v>
      </c>
      <c r="BJ873" s="19" t="s">
        <v>78</v>
      </c>
      <c r="BK873" s="218">
        <f>ROUND(I873*H873,2)</f>
        <v>0</v>
      </c>
      <c r="BL873" s="19" t="s">
        <v>127</v>
      </c>
      <c r="BM873" s="217" t="s">
        <v>889</v>
      </c>
    </row>
    <row r="874" spans="1:47" s="2" customFormat="1" ht="12">
      <c r="A874" s="40"/>
      <c r="B874" s="41"/>
      <c r="C874" s="42"/>
      <c r="D874" s="219" t="s">
        <v>129</v>
      </c>
      <c r="E874" s="42"/>
      <c r="F874" s="220" t="s">
        <v>888</v>
      </c>
      <c r="G874" s="42"/>
      <c r="H874" s="42"/>
      <c r="I874" s="221"/>
      <c r="J874" s="42"/>
      <c r="K874" s="42"/>
      <c r="L874" s="46"/>
      <c r="M874" s="222"/>
      <c r="N874" s="223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129</v>
      </c>
      <c r="AU874" s="19" t="s">
        <v>82</v>
      </c>
    </row>
    <row r="875" spans="1:51" s="13" customFormat="1" ht="12">
      <c r="A875" s="13"/>
      <c r="B875" s="224"/>
      <c r="C875" s="225"/>
      <c r="D875" s="219" t="s">
        <v>131</v>
      </c>
      <c r="E875" s="226" t="s">
        <v>21</v>
      </c>
      <c r="F875" s="227" t="s">
        <v>78</v>
      </c>
      <c r="G875" s="225"/>
      <c r="H875" s="228">
        <v>1</v>
      </c>
      <c r="I875" s="229"/>
      <c r="J875" s="225"/>
      <c r="K875" s="225"/>
      <c r="L875" s="230"/>
      <c r="M875" s="231"/>
      <c r="N875" s="232"/>
      <c r="O875" s="232"/>
      <c r="P875" s="232"/>
      <c r="Q875" s="232"/>
      <c r="R875" s="232"/>
      <c r="S875" s="232"/>
      <c r="T875" s="23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4" t="s">
        <v>131</v>
      </c>
      <c r="AU875" s="234" t="s">
        <v>82</v>
      </c>
      <c r="AV875" s="13" t="s">
        <v>82</v>
      </c>
      <c r="AW875" s="13" t="s">
        <v>34</v>
      </c>
      <c r="AX875" s="13" t="s">
        <v>78</v>
      </c>
      <c r="AY875" s="234" t="s">
        <v>120</v>
      </c>
    </row>
    <row r="876" spans="1:65" s="2" customFormat="1" ht="19.8" customHeight="1">
      <c r="A876" s="40"/>
      <c r="B876" s="41"/>
      <c r="C876" s="206" t="s">
        <v>890</v>
      </c>
      <c r="D876" s="206" t="s">
        <v>122</v>
      </c>
      <c r="E876" s="207" t="s">
        <v>891</v>
      </c>
      <c r="F876" s="208" t="s">
        <v>892</v>
      </c>
      <c r="G876" s="209" t="s">
        <v>433</v>
      </c>
      <c r="H876" s="210">
        <v>20</v>
      </c>
      <c r="I876" s="211"/>
      <c r="J876" s="212">
        <f>ROUND(I876*H876,2)</f>
        <v>0</v>
      </c>
      <c r="K876" s="208" t="s">
        <v>21</v>
      </c>
      <c r="L876" s="46"/>
      <c r="M876" s="213" t="s">
        <v>21</v>
      </c>
      <c r="N876" s="214" t="s">
        <v>44</v>
      </c>
      <c r="O876" s="86"/>
      <c r="P876" s="215">
        <f>O876*H876</f>
        <v>0</v>
      </c>
      <c r="Q876" s="215">
        <v>0.00032</v>
      </c>
      <c r="R876" s="215">
        <f>Q876*H876</f>
        <v>0.0064</v>
      </c>
      <c r="S876" s="215">
        <v>0</v>
      </c>
      <c r="T876" s="216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7" t="s">
        <v>127</v>
      </c>
      <c r="AT876" s="217" t="s">
        <v>122</v>
      </c>
      <c r="AU876" s="217" t="s">
        <v>82</v>
      </c>
      <c r="AY876" s="19" t="s">
        <v>120</v>
      </c>
      <c r="BE876" s="218">
        <f>IF(N876="základní",J876,0)</f>
        <v>0</v>
      </c>
      <c r="BF876" s="218">
        <f>IF(N876="snížená",J876,0)</f>
        <v>0</v>
      </c>
      <c r="BG876" s="218">
        <f>IF(N876="zákl. přenesená",J876,0)</f>
        <v>0</v>
      </c>
      <c r="BH876" s="218">
        <f>IF(N876="sníž. přenesená",J876,0)</f>
        <v>0</v>
      </c>
      <c r="BI876" s="218">
        <f>IF(N876="nulová",J876,0)</f>
        <v>0</v>
      </c>
      <c r="BJ876" s="19" t="s">
        <v>78</v>
      </c>
      <c r="BK876" s="218">
        <f>ROUND(I876*H876,2)</f>
        <v>0</v>
      </c>
      <c r="BL876" s="19" t="s">
        <v>127</v>
      </c>
      <c r="BM876" s="217" t="s">
        <v>893</v>
      </c>
    </row>
    <row r="877" spans="1:47" s="2" customFormat="1" ht="12">
      <c r="A877" s="40"/>
      <c r="B877" s="41"/>
      <c r="C877" s="42"/>
      <c r="D877" s="219" t="s">
        <v>129</v>
      </c>
      <c r="E877" s="42"/>
      <c r="F877" s="220" t="s">
        <v>894</v>
      </c>
      <c r="G877" s="42"/>
      <c r="H877" s="42"/>
      <c r="I877" s="221"/>
      <c r="J877" s="42"/>
      <c r="K877" s="42"/>
      <c r="L877" s="46"/>
      <c r="M877" s="222"/>
      <c r="N877" s="223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129</v>
      </c>
      <c r="AU877" s="19" t="s">
        <v>82</v>
      </c>
    </row>
    <row r="878" spans="1:51" s="13" customFormat="1" ht="12">
      <c r="A878" s="13"/>
      <c r="B878" s="224"/>
      <c r="C878" s="225"/>
      <c r="D878" s="219" t="s">
        <v>131</v>
      </c>
      <c r="E878" s="226" t="s">
        <v>21</v>
      </c>
      <c r="F878" s="227" t="s">
        <v>895</v>
      </c>
      <c r="G878" s="225"/>
      <c r="H878" s="228">
        <v>20</v>
      </c>
      <c r="I878" s="229"/>
      <c r="J878" s="225"/>
      <c r="K878" s="225"/>
      <c r="L878" s="230"/>
      <c r="M878" s="231"/>
      <c r="N878" s="232"/>
      <c r="O878" s="232"/>
      <c r="P878" s="232"/>
      <c r="Q878" s="232"/>
      <c r="R878" s="232"/>
      <c r="S878" s="232"/>
      <c r="T878" s="23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4" t="s">
        <v>131</v>
      </c>
      <c r="AU878" s="234" t="s">
        <v>82</v>
      </c>
      <c r="AV878" s="13" t="s">
        <v>82</v>
      </c>
      <c r="AW878" s="13" t="s">
        <v>34</v>
      </c>
      <c r="AX878" s="13" t="s">
        <v>78</v>
      </c>
      <c r="AY878" s="234" t="s">
        <v>120</v>
      </c>
    </row>
    <row r="879" spans="1:65" s="2" customFormat="1" ht="14.4" customHeight="1">
      <c r="A879" s="40"/>
      <c r="B879" s="41"/>
      <c r="C879" s="206" t="s">
        <v>896</v>
      </c>
      <c r="D879" s="206" t="s">
        <v>122</v>
      </c>
      <c r="E879" s="207" t="s">
        <v>897</v>
      </c>
      <c r="F879" s="208" t="s">
        <v>898</v>
      </c>
      <c r="G879" s="209" t="s">
        <v>190</v>
      </c>
      <c r="H879" s="210">
        <v>0.5</v>
      </c>
      <c r="I879" s="211"/>
      <c r="J879" s="212">
        <f>ROUND(I879*H879,2)</f>
        <v>0</v>
      </c>
      <c r="K879" s="208" t="s">
        <v>126</v>
      </c>
      <c r="L879" s="46"/>
      <c r="M879" s="213" t="s">
        <v>21</v>
      </c>
      <c r="N879" s="214" t="s">
        <v>44</v>
      </c>
      <c r="O879" s="86"/>
      <c r="P879" s="215">
        <f>O879*H879</f>
        <v>0</v>
      </c>
      <c r="Q879" s="215">
        <v>0</v>
      </c>
      <c r="R879" s="215">
        <f>Q879*H879</f>
        <v>0</v>
      </c>
      <c r="S879" s="215">
        <v>2.1</v>
      </c>
      <c r="T879" s="216">
        <f>S879*H879</f>
        <v>1.05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17" t="s">
        <v>127</v>
      </c>
      <c r="AT879" s="217" t="s">
        <v>122</v>
      </c>
      <c r="AU879" s="217" t="s">
        <v>82</v>
      </c>
      <c r="AY879" s="19" t="s">
        <v>120</v>
      </c>
      <c r="BE879" s="218">
        <f>IF(N879="základní",J879,0)</f>
        <v>0</v>
      </c>
      <c r="BF879" s="218">
        <f>IF(N879="snížená",J879,0)</f>
        <v>0</v>
      </c>
      <c r="BG879" s="218">
        <f>IF(N879="zákl. přenesená",J879,0)</f>
        <v>0</v>
      </c>
      <c r="BH879" s="218">
        <f>IF(N879="sníž. přenesená",J879,0)</f>
        <v>0</v>
      </c>
      <c r="BI879" s="218">
        <f>IF(N879="nulová",J879,0)</f>
        <v>0</v>
      </c>
      <c r="BJ879" s="19" t="s">
        <v>78</v>
      </c>
      <c r="BK879" s="218">
        <f>ROUND(I879*H879,2)</f>
        <v>0</v>
      </c>
      <c r="BL879" s="19" t="s">
        <v>127</v>
      </c>
      <c r="BM879" s="217" t="s">
        <v>899</v>
      </c>
    </row>
    <row r="880" spans="1:47" s="2" customFormat="1" ht="12">
      <c r="A880" s="40"/>
      <c r="B880" s="41"/>
      <c r="C880" s="42"/>
      <c r="D880" s="219" t="s">
        <v>129</v>
      </c>
      <c r="E880" s="42"/>
      <c r="F880" s="220" t="s">
        <v>900</v>
      </c>
      <c r="G880" s="42"/>
      <c r="H880" s="42"/>
      <c r="I880" s="221"/>
      <c r="J880" s="42"/>
      <c r="K880" s="42"/>
      <c r="L880" s="46"/>
      <c r="M880" s="222"/>
      <c r="N880" s="223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129</v>
      </c>
      <c r="AU880" s="19" t="s">
        <v>82</v>
      </c>
    </row>
    <row r="881" spans="1:51" s="13" customFormat="1" ht="12">
      <c r="A881" s="13"/>
      <c r="B881" s="224"/>
      <c r="C881" s="225"/>
      <c r="D881" s="219" t="s">
        <v>131</v>
      </c>
      <c r="E881" s="226" t="s">
        <v>21</v>
      </c>
      <c r="F881" s="227" t="s">
        <v>901</v>
      </c>
      <c r="G881" s="225"/>
      <c r="H881" s="228">
        <v>0.5</v>
      </c>
      <c r="I881" s="229"/>
      <c r="J881" s="225"/>
      <c r="K881" s="225"/>
      <c r="L881" s="230"/>
      <c r="M881" s="231"/>
      <c r="N881" s="232"/>
      <c r="O881" s="232"/>
      <c r="P881" s="232"/>
      <c r="Q881" s="232"/>
      <c r="R881" s="232"/>
      <c r="S881" s="232"/>
      <c r="T881" s="23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4" t="s">
        <v>131</v>
      </c>
      <c r="AU881" s="234" t="s">
        <v>82</v>
      </c>
      <c r="AV881" s="13" t="s">
        <v>82</v>
      </c>
      <c r="AW881" s="13" t="s">
        <v>34</v>
      </c>
      <c r="AX881" s="13" t="s">
        <v>73</v>
      </c>
      <c r="AY881" s="234" t="s">
        <v>120</v>
      </c>
    </row>
    <row r="882" spans="1:51" s="14" customFormat="1" ht="12">
      <c r="A882" s="14"/>
      <c r="B882" s="235"/>
      <c r="C882" s="236"/>
      <c r="D882" s="219" t="s">
        <v>131</v>
      </c>
      <c r="E882" s="237" t="s">
        <v>21</v>
      </c>
      <c r="F882" s="238" t="s">
        <v>134</v>
      </c>
      <c r="G882" s="236"/>
      <c r="H882" s="239">
        <v>0.5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5" t="s">
        <v>131</v>
      </c>
      <c r="AU882" s="245" t="s">
        <v>82</v>
      </c>
      <c r="AV882" s="14" t="s">
        <v>127</v>
      </c>
      <c r="AW882" s="14" t="s">
        <v>34</v>
      </c>
      <c r="AX882" s="14" t="s">
        <v>78</v>
      </c>
      <c r="AY882" s="245" t="s">
        <v>120</v>
      </c>
    </row>
    <row r="883" spans="1:65" s="2" customFormat="1" ht="14.4" customHeight="1">
      <c r="A883" s="40"/>
      <c r="B883" s="41"/>
      <c r="C883" s="206" t="s">
        <v>902</v>
      </c>
      <c r="D883" s="206" t="s">
        <v>122</v>
      </c>
      <c r="E883" s="207" t="s">
        <v>903</v>
      </c>
      <c r="F883" s="208" t="s">
        <v>904</v>
      </c>
      <c r="G883" s="209" t="s">
        <v>190</v>
      </c>
      <c r="H883" s="210">
        <v>9.45</v>
      </c>
      <c r="I883" s="211"/>
      <c r="J883" s="212">
        <f>ROUND(I883*H883,2)</f>
        <v>0</v>
      </c>
      <c r="K883" s="208" t="s">
        <v>21</v>
      </c>
      <c r="L883" s="46"/>
      <c r="M883" s="213" t="s">
        <v>21</v>
      </c>
      <c r="N883" s="214" t="s">
        <v>44</v>
      </c>
      <c r="O883" s="86"/>
      <c r="P883" s="215">
        <f>O883*H883</f>
        <v>0</v>
      </c>
      <c r="Q883" s="215">
        <v>0.12</v>
      </c>
      <c r="R883" s="215">
        <f>Q883*H883</f>
        <v>1.134</v>
      </c>
      <c r="S883" s="215">
        <v>2.49</v>
      </c>
      <c r="T883" s="216">
        <f>S883*H883</f>
        <v>23.5305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17" t="s">
        <v>127</v>
      </c>
      <c r="AT883" s="217" t="s">
        <v>122</v>
      </c>
      <c r="AU883" s="217" t="s">
        <v>82</v>
      </c>
      <c r="AY883" s="19" t="s">
        <v>120</v>
      </c>
      <c r="BE883" s="218">
        <f>IF(N883="základní",J883,0)</f>
        <v>0</v>
      </c>
      <c r="BF883" s="218">
        <f>IF(N883="snížená",J883,0)</f>
        <v>0</v>
      </c>
      <c r="BG883" s="218">
        <f>IF(N883="zákl. přenesená",J883,0)</f>
        <v>0</v>
      </c>
      <c r="BH883" s="218">
        <f>IF(N883="sníž. přenesená",J883,0)</f>
        <v>0</v>
      </c>
      <c r="BI883" s="218">
        <f>IF(N883="nulová",J883,0)</f>
        <v>0</v>
      </c>
      <c r="BJ883" s="19" t="s">
        <v>78</v>
      </c>
      <c r="BK883" s="218">
        <f>ROUND(I883*H883,2)</f>
        <v>0</v>
      </c>
      <c r="BL883" s="19" t="s">
        <v>127</v>
      </c>
      <c r="BM883" s="217" t="s">
        <v>905</v>
      </c>
    </row>
    <row r="884" spans="1:47" s="2" customFormat="1" ht="12">
      <c r="A884" s="40"/>
      <c r="B884" s="41"/>
      <c r="C884" s="42"/>
      <c r="D884" s="219" t="s">
        <v>129</v>
      </c>
      <c r="E884" s="42"/>
      <c r="F884" s="220" t="s">
        <v>906</v>
      </c>
      <c r="G884" s="42"/>
      <c r="H884" s="42"/>
      <c r="I884" s="221"/>
      <c r="J884" s="42"/>
      <c r="K884" s="42"/>
      <c r="L884" s="46"/>
      <c r="M884" s="222"/>
      <c r="N884" s="223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129</v>
      </c>
      <c r="AU884" s="19" t="s">
        <v>82</v>
      </c>
    </row>
    <row r="885" spans="1:51" s="13" customFormat="1" ht="12">
      <c r="A885" s="13"/>
      <c r="B885" s="224"/>
      <c r="C885" s="225"/>
      <c r="D885" s="219" t="s">
        <v>131</v>
      </c>
      <c r="E885" s="226" t="s">
        <v>21</v>
      </c>
      <c r="F885" s="227" t="s">
        <v>907</v>
      </c>
      <c r="G885" s="225"/>
      <c r="H885" s="228">
        <v>0.84</v>
      </c>
      <c r="I885" s="229"/>
      <c r="J885" s="225"/>
      <c r="K885" s="225"/>
      <c r="L885" s="230"/>
      <c r="M885" s="231"/>
      <c r="N885" s="232"/>
      <c r="O885" s="232"/>
      <c r="P885" s="232"/>
      <c r="Q885" s="232"/>
      <c r="R885" s="232"/>
      <c r="S885" s="232"/>
      <c r="T885" s="23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4" t="s">
        <v>131</v>
      </c>
      <c r="AU885" s="234" t="s">
        <v>82</v>
      </c>
      <c r="AV885" s="13" t="s">
        <v>82</v>
      </c>
      <c r="AW885" s="13" t="s">
        <v>34</v>
      </c>
      <c r="AX885" s="13" t="s">
        <v>73</v>
      </c>
      <c r="AY885" s="234" t="s">
        <v>120</v>
      </c>
    </row>
    <row r="886" spans="1:51" s="13" customFormat="1" ht="12">
      <c r="A886" s="13"/>
      <c r="B886" s="224"/>
      <c r="C886" s="225"/>
      <c r="D886" s="219" t="s">
        <v>131</v>
      </c>
      <c r="E886" s="226" t="s">
        <v>21</v>
      </c>
      <c r="F886" s="227" t="s">
        <v>908</v>
      </c>
      <c r="G886" s="225"/>
      <c r="H886" s="228">
        <v>0.8</v>
      </c>
      <c r="I886" s="229"/>
      <c r="J886" s="225"/>
      <c r="K886" s="225"/>
      <c r="L886" s="230"/>
      <c r="M886" s="231"/>
      <c r="N886" s="232"/>
      <c r="O886" s="232"/>
      <c r="P886" s="232"/>
      <c r="Q886" s="232"/>
      <c r="R886" s="232"/>
      <c r="S886" s="232"/>
      <c r="T886" s="23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4" t="s">
        <v>131</v>
      </c>
      <c r="AU886" s="234" t="s">
        <v>82</v>
      </c>
      <c r="AV886" s="13" t="s">
        <v>82</v>
      </c>
      <c r="AW886" s="13" t="s">
        <v>34</v>
      </c>
      <c r="AX886" s="13" t="s">
        <v>73</v>
      </c>
      <c r="AY886" s="234" t="s">
        <v>120</v>
      </c>
    </row>
    <row r="887" spans="1:51" s="15" customFormat="1" ht="12">
      <c r="A887" s="15"/>
      <c r="B887" s="246"/>
      <c r="C887" s="247"/>
      <c r="D887" s="219" t="s">
        <v>131</v>
      </c>
      <c r="E887" s="248" t="s">
        <v>21</v>
      </c>
      <c r="F887" s="249" t="s">
        <v>318</v>
      </c>
      <c r="G887" s="247"/>
      <c r="H887" s="250">
        <v>1.6400000000000001</v>
      </c>
      <c r="I887" s="251"/>
      <c r="J887" s="247"/>
      <c r="K887" s="247"/>
      <c r="L887" s="252"/>
      <c r="M887" s="253"/>
      <c r="N887" s="254"/>
      <c r="O887" s="254"/>
      <c r="P887" s="254"/>
      <c r="Q887" s="254"/>
      <c r="R887" s="254"/>
      <c r="S887" s="254"/>
      <c r="T887" s="25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T887" s="256" t="s">
        <v>131</v>
      </c>
      <c r="AU887" s="256" t="s">
        <v>82</v>
      </c>
      <c r="AV887" s="15" t="s">
        <v>141</v>
      </c>
      <c r="AW887" s="15" t="s">
        <v>34</v>
      </c>
      <c r="AX887" s="15" t="s">
        <v>73</v>
      </c>
      <c r="AY887" s="256" t="s">
        <v>120</v>
      </c>
    </row>
    <row r="888" spans="1:51" s="13" customFormat="1" ht="12">
      <c r="A888" s="13"/>
      <c r="B888" s="224"/>
      <c r="C888" s="225"/>
      <c r="D888" s="219" t="s">
        <v>131</v>
      </c>
      <c r="E888" s="226" t="s">
        <v>21</v>
      </c>
      <c r="F888" s="227" t="s">
        <v>909</v>
      </c>
      <c r="G888" s="225"/>
      <c r="H888" s="228">
        <v>0.996</v>
      </c>
      <c r="I888" s="229"/>
      <c r="J888" s="225"/>
      <c r="K888" s="225"/>
      <c r="L888" s="230"/>
      <c r="M888" s="231"/>
      <c r="N888" s="232"/>
      <c r="O888" s="232"/>
      <c r="P888" s="232"/>
      <c r="Q888" s="232"/>
      <c r="R888" s="232"/>
      <c r="S888" s="232"/>
      <c r="T888" s="23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4" t="s">
        <v>131</v>
      </c>
      <c r="AU888" s="234" t="s">
        <v>82</v>
      </c>
      <c r="AV888" s="13" t="s">
        <v>82</v>
      </c>
      <c r="AW888" s="13" t="s">
        <v>34</v>
      </c>
      <c r="AX888" s="13" t="s">
        <v>73</v>
      </c>
      <c r="AY888" s="234" t="s">
        <v>120</v>
      </c>
    </row>
    <row r="889" spans="1:51" s="15" customFormat="1" ht="12">
      <c r="A889" s="15"/>
      <c r="B889" s="246"/>
      <c r="C889" s="247"/>
      <c r="D889" s="219" t="s">
        <v>131</v>
      </c>
      <c r="E889" s="248" t="s">
        <v>21</v>
      </c>
      <c r="F889" s="249" t="s">
        <v>143</v>
      </c>
      <c r="G889" s="247"/>
      <c r="H889" s="250">
        <v>0.996</v>
      </c>
      <c r="I889" s="251"/>
      <c r="J889" s="247"/>
      <c r="K889" s="247"/>
      <c r="L889" s="252"/>
      <c r="M889" s="253"/>
      <c r="N889" s="254"/>
      <c r="O889" s="254"/>
      <c r="P889" s="254"/>
      <c r="Q889" s="254"/>
      <c r="R889" s="254"/>
      <c r="S889" s="254"/>
      <c r="T889" s="25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56" t="s">
        <v>131</v>
      </c>
      <c r="AU889" s="256" t="s">
        <v>82</v>
      </c>
      <c r="AV889" s="15" t="s">
        <v>141</v>
      </c>
      <c r="AW889" s="15" t="s">
        <v>34</v>
      </c>
      <c r="AX889" s="15" t="s">
        <v>73</v>
      </c>
      <c r="AY889" s="256" t="s">
        <v>120</v>
      </c>
    </row>
    <row r="890" spans="1:51" s="13" customFormat="1" ht="12">
      <c r="A890" s="13"/>
      <c r="B890" s="224"/>
      <c r="C890" s="225"/>
      <c r="D890" s="219" t="s">
        <v>131</v>
      </c>
      <c r="E890" s="226" t="s">
        <v>21</v>
      </c>
      <c r="F890" s="227" t="s">
        <v>910</v>
      </c>
      <c r="G890" s="225"/>
      <c r="H890" s="228">
        <v>0.24</v>
      </c>
      <c r="I890" s="229"/>
      <c r="J890" s="225"/>
      <c r="K890" s="225"/>
      <c r="L890" s="230"/>
      <c r="M890" s="231"/>
      <c r="N890" s="232"/>
      <c r="O890" s="232"/>
      <c r="P890" s="232"/>
      <c r="Q890" s="232"/>
      <c r="R890" s="232"/>
      <c r="S890" s="232"/>
      <c r="T890" s="23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4" t="s">
        <v>131</v>
      </c>
      <c r="AU890" s="234" t="s">
        <v>82</v>
      </c>
      <c r="AV890" s="13" t="s">
        <v>82</v>
      </c>
      <c r="AW890" s="13" t="s">
        <v>34</v>
      </c>
      <c r="AX890" s="13" t="s">
        <v>73</v>
      </c>
      <c r="AY890" s="234" t="s">
        <v>120</v>
      </c>
    </row>
    <row r="891" spans="1:51" s="13" customFormat="1" ht="12">
      <c r="A891" s="13"/>
      <c r="B891" s="224"/>
      <c r="C891" s="225"/>
      <c r="D891" s="219" t="s">
        <v>131</v>
      </c>
      <c r="E891" s="226" t="s">
        <v>21</v>
      </c>
      <c r="F891" s="227" t="s">
        <v>911</v>
      </c>
      <c r="G891" s="225"/>
      <c r="H891" s="228">
        <v>1</v>
      </c>
      <c r="I891" s="229"/>
      <c r="J891" s="225"/>
      <c r="K891" s="225"/>
      <c r="L891" s="230"/>
      <c r="M891" s="231"/>
      <c r="N891" s="232"/>
      <c r="O891" s="232"/>
      <c r="P891" s="232"/>
      <c r="Q891" s="232"/>
      <c r="R891" s="232"/>
      <c r="S891" s="232"/>
      <c r="T891" s="23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4" t="s">
        <v>131</v>
      </c>
      <c r="AU891" s="234" t="s">
        <v>82</v>
      </c>
      <c r="AV891" s="13" t="s">
        <v>82</v>
      </c>
      <c r="AW891" s="13" t="s">
        <v>34</v>
      </c>
      <c r="AX891" s="13" t="s">
        <v>73</v>
      </c>
      <c r="AY891" s="234" t="s">
        <v>120</v>
      </c>
    </row>
    <row r="892" spans="1:51" s="15" customFormat="1" ht="12">
      <c r="A892" s="15"/>
      <c r="B892" s="246"/>
      <c r="C892" s="247"/>
      <c r="D892" s="219" t="s">
        <v>131</v>
      </c>
      <c r="E892" s="248" t="s">
        <v>21</v>
      </c>
      <c r="F892" s="249" t="s">
        <v>145</v>
      </c>
      <c r="G892" s="247"/>
      <c r="H892" s="250">
        <v>1.24</v>
      </c>
      <c r="I892" s="251"/>
      <c r="J892" s="247"/>
      <c r="K892" s="247"/>
      <c r="L892" s="252"/>
      <c r="M892" s="253"/>
      <c r="N892" s="254"/>
      <c r="O892" s="254"/>
      <c r="P892" s="254"/>
      <c r="Q892" s="254"/>
      <c r="R892" s="254"/>
      <c r="S892" s="254"/>
      <c r="T892" s="25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56" t="s">
        <v>131</v>
      </c>
      <c r="AU892" s="256" t="s">
        <v>82</v>
      </c>
      <c r="AV892" s="15" t="s">
        <v>141</v>
      </c>
      <c r="AW892" s="15" t="s">
        <v>34</v>
      </c>
      <c r="AX892" s="15" t="s">
        <v>73</v>
      </c>
      <c r="AY892" s="256" t="s">
        <v>120</v>
      </c>
    </row>
    <row r="893" spans="1:51" s="13" customFormat="1" ht="12">
      <c r="A893" s="13"/>
      <c r="B893" s="224"/>
      <c r="C893" s="225"/>
      <c r="D893" s="219" t="s">
        <v>131</v>
      </c>
      <c r="E893" s="226" t="s">
        <v>21</v>
      </c>
      <c r="F893" s="227" t="s">
        <v>912</v>
      </c>
      <c r="G893" s="225"/>
      <c r="H893" s="228">
        <v>0.932</v>
      </c>
      <c r="I893" s="229"/>
      <c r="J893" s="225"/>
      <c r="K893" s="225"/>
      <c r="L893" s="230"/>
      <c r="M893" s="231"/>
      <c r="N893" s="232"/>
      <c r="O893" s="232"/>
      <c r="P893" s="232"/>
      <c r="Q893" s="232"/>
      <c r="R893" s="232"/>
      <c r="S893" s="232"/>
      <c r="T893" s="23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4" t="s">
        <v>131</v>
      </c>
      <c r="AU893" s="234" t="s">
        <v>82</v>
      </c>
      <c r="AV893" s="13" t="s">
        <v>82</v>
      </c>
      <c r="AW893" s="13" t="s">
        <v>34</v>
      </c>
      <c r="AX893" s="13" t="s">
        <v>73</v>
      </c>
      <c r="AY893" s="234" t="s">
        <v>120</v>
      </c>
    </row>
    <row r="894" spans="1:51" s="15" customFormat="1" ht="12">
      <c r="A894" s="15"/>
      <c r="B894" s="246"/>
      <c r="C894" s="247"/>
      <c r="D894" s="219" t="s">
        <v>131</v>
      </c>
      <c r="E894" s="248" t="s">
        <v>21</v>
      </c>
      <c r="F894" s="249" t="s">
        <v>147</v>
      </c>
      <c r="G894" s="247"/>
      <c r="H894" s="250">
        <v>0.932</v>
      </c>
      <c r="I894" s="251"/>
      <c r="J894" s="247"/>
      <c r="K894" s="247"/>
      <c r="L894" s="252"/>
      <c r="M894" s="253"/>
      <c r="N894" s="254"/>
      <c r="O894" s="254"/>
      <c r="P894" s="254"/>
      <c r="Q894" s="254"/>
      <c r="R894" s="254"/>
      <c r="S894" s="254"/>
      <c r="T894" s="25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56" t="s">
        <v>131</v>
      </c>
      <c r="AU894" s="256" t="s">
        <v>82</v>
      </c>
      <c r="AV894" s="15" t="s">
        <v>141</v>
      </c>
      <c r="AW894" s="15" t="s">
        <v>34</v>
      </c>
      <c r="AX894" s="15" t="s">
        <v>73</v>
      </c>
      <c r="AY894" s="256" t="s">
        <v>120</v>
      </c>
    </row>
    <row r="895" spans="1:51" s="13" customFormat="1" ht="12">
      <c r="A895" s="13"/>
      <c r="B895" s="224"/>
      <c r="C895" s="225"/>
      <c r="D895" s="219" t="s">
        <v>131</v>
      </c>
      <c r="E895" s="226" t="s">
        <v>21</v>
      </c>
      <c r="F895" s="227" t="s">
        <v>913</v>
      </c>
      <c r="G895" s="225"/>
      <c r="H895" s="228">
        <v>1.567</v>
      </c>
      <c r="I895" s="229"/>
      <c r="J895" s="225"/>
      <c r="K895" s="225"/>
      <c r="L895" s="230"/>
      <c r="M895" s="231"/>
      <c r="N895" s="232"/>
      <c r="O895" s="232"/>
      <c r="P895" s="232"/>
      <c r="Q895" s="232"/>
      <c r="R895" s="232"/>
      <c r="S895" s="232"/>
      <c r="T895" s="23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4" t="s">
        <v>131</v>
      </c>
      <c r="AU895" s="234" t="s">
        <v>82</v>
      </c>
      <c r="AV895" s="13" t="s">
        <v>82</v>
      </c>
      <c r="AW895" s="13" t="s">
        <v>34</v>
      </c>
      <c r="AX895" s="13" t="s">
        <v>73</v>
      </c>
      <c r="AY895" s="234" t="s">
        <v>120</v>
      </c>
    </row>
    <row r="896" spans="1:51" s="15" customFormat="1" ht="12">
      <c r="A896" s="15"/>
      <c r="B896" s="246"/>
      <c r="C896" s="247"/>
      <c r="D896" s="219" t="s">
        <v>131</v>
      </c>
      <c r="E896" s="248" t="s">
        <v>21</v>
      </c>
      <c r="F896" s="249" t="s">
        <v>149</v>
      </c>
      <c r="G896" s="247"/>
      <c r="H896" s="250">
        <v>1.567</v>
      </c>
      <c r="I896" s="251"/>
      <c r="J896" s="247"/>
      <c r="K896" s="247"/>
      <c r="L896" s="252"/>
      <c r="M896" s="253"/>
      <c r="N896" s="254"/>
      <c r="O896" s="254"/>
      <c r="P896" s="254"/>
      <c r="Q896" s="254"/>
      <c r="R896" s="254"/>
      <c r="S896" s="254"/>
      <c r="T896" s="25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56" t="s">
        <v>131</v>
      </c>
      <c r="AU896" s="256" t="s">
        <v>82</v>
      </c>
      <c r="AV896" s="15" t="s">
        <v>141</v>
      </c>
      <c r="AW896" s="15" t="s">
        <v>34</v>
      </c>
      <c r="AX896" s="15" t="s">
        <v>73</v>
      </c>
      <c r="AY896" s="256" t="s">
        <v>120</v>
      </c>
    </row>
    <row r="897" spans="1:51" s="13" customFormat="1" ht="12">
      <c r="A897" s="13"/>
      <c r="B897" s="224"/>
      <c r="C897" s="225"/>
      <c r="D897" s="219" t="s">
        <v>131</v>
      </c>
      <c r="E897" s="226" t="s">
        <v>21</v>
      </c>
      <c r="F897" s="227" t="s">
        <v>914</v>
      </c>
      <c r="G897" s="225"/>
      <c r="H897" s="228">
        <v>2.592</v>
      </c>
      <c r="I897" s="229"/>
      <c r="J897" s="225"/>
      <c r="K897" s="225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131</v>
      </c>
      <c r="AU897" s="234" t="s">
        <v>82</v>
      </c>
      <c r="AV897" s="13" t="s">
        <v>82</v>
      </c>
      <c r="AW897" s="13" t="s">
        <v>34</v>
      </c>
      <c r="AX897" s="13" t="s">
        <v>73</v>
      </c>
      <c r="AY897" s="234" t="s">
        <v>120</v>
      </c>
    </row>
    <row r="898" spans="1:51" s="15" customFormat="1" ht="12">
      <c r="A898" s="15"/>
      <c r="B898" s="246"/>
      <c r="C898" s="247"/>
      <c r="D898" s="219" t="s">
        <v>131</v>
      </c>
      <c r="E898" s="248" t="s">
        <v>21</v>
      </c>
      <c r="F898" s="249" t="s">
        <v>151</v>
      </c>
      <c r="G898" s="247"/>
      <c r="H898" s="250">
        <v>2.592</v>
      </c>
      <c r="I898" s="251"/>
      <c r="J898" s="247"/>
      <c r="K898" s="247"/>
      <c r="L898" s="252"/>
      <c r="M898" s="253"/>
      <c r="N898" s="254"/>
      <c r="O898" s="254"/>
      <c r="P898" s="254"/>
      <c r="Q898" s="254"/>
      <c r="R898" s="254"/>
      <c r="S898" s="254"/>
      <c r="T898" s="25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56" t="s">
        <v>131</v>
      </c>
      <c r="AU898" s="256" t="s">
        <v>82</v>
      </c>
      <c r="AV898" s="15" t="s">
        <v>141</v>
      </c>
      <c r="AW898" s="15" t="s">
        <v>34</v>
      </c>
      <c r="AX898" s="15" t="s">
        <v>73</v>
      </c>
      <c r="AY898" s="256" t="s">
        <v>120</v>
      </c>
    </row>
    <row r="899" spans="1:51" s="13" customFormat="1" ht="12">
      <c r="A899" s="13"/>
      <c r="B899" s="224"/>
      <c r="C899" s="225"/>
      <c r="D899" s="219" t="s">
        <v>131</v>
      </c>
      <c r="E899" s="226" t="s">
        <v>21</v>
      </c>
      <c r="F899" s="227" t="s">
        <v>915</v>
      </c>
      <c r="G899" s="225"/>
      <c r="H899" s="228">
        <v>0.48</v>
      </c>
      <c r="I899" s="229"/>
      <c r="J899" s="225"/>
      <c r="K899" s="225"/>
      <c r="L899" s="230"/>
      <c r="M899" s="231"/>
      <c r="N899" s="232"/>
      <c r="O899" s="232"/>
      <c r="P899" s="232"/>
      <c r="Q899" s="232"/>
      <c r="R899" s="232"/>
      <c r="S899" s="232"/>
      <c r="T899" s="23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4" t="s">
        <v>131</v>
      </c>
      <c r="AU899" s="234" t="s">
        <v>82</v>
      </c>
      <c r="AV899" s="13" t="s">
        <v>82</v>
      </c>
      <c r="AW899" s="13" t="s">
        <v>34</v>
      </c>
      <c r="AX899" s="13" t="s">
        <v>73</v>
      </c>
      <c r="AY899" s="234" t="s">
        <v>120</v>
      </c>
    </row>
    <row r="900" spans="1:51" s="14" customFormat="1" ht="12">
      <c r="A900" s="14"/>
      <c r="B900" s="235"/>
      <c r="C900" s="236"/>
      <c r="D900" s="219" t="s">
        <v>131</v>
      </c>
      <c r="E900" s="237" t="s">
        <v>21</v>
      </c>
      <c r="F900" s="238" t="s">
        <v>134</v>
      </c>
      <c r="G900" s="236"/>
      <c r="H900" s="239">
        <v>9.447000000000001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5" t="s">
        <v>131</v>
      </c>
      <c r="AU900" s="245" t="s">
        <v>82</v>
      </c>
      <c r="AV900" s="14" t="s">
        <v>127</v>
      </c>
      <c r="AW900" s="14" t="s">
        <v>34</v>
      </c>
      <c r="AX900" s="14" t="s">
        <v>73</v>
      </c>
      <c r="AY900" s="245" t="s">
        <v>120</v>
      </c>
    </row>
    <row r="901" spans="1:51" s="13" customFormat="1" ht="12">
      <c r="A901" s="13"/>
      <c r="B901" s="224"/>
      <c r="C901" s="225"/>
      <c r="D901" s="219" t="s">
        <v>131</v>
      </c>
      <c r="E901" s="226" t="s">
        <v>21</v>
      </c>
      <c r="F901" s="227" t="s">
        <v>916</v>
      </c>
      <c r="G901" s="225"/>
      <c r="H901" s="228">
        <v>9.45</v>
      </c>
      <c r="I901" s="229"/>
      <c r="J901" s="225"/>
      <c r="K901" s="225"/>
      <c r="L901" s="230"/>
      <c r="M901" s="231"/>
      <c r="N901" s="232"/>
      <c r="O901" s="232"/>
      <c r="P901" s="232"/>
      <c r="Q901" s="232"/>
      <c r="R901" s="232"/>
      <c r="S901" s="232"/>
      <c r="T901" s="23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34" t="s">
        <v>131</v>
      </c>
      <c r="AU901" s="234" t="s">
        <v>82</v>
      </c>
      <c r="AV901" s="13" t="s">
        <v>82</v>
      </c>
      <c r="AW901" s="13" t="s">
        <v>34</v>
      </c>
      <c r="AX901" s="13" t="s">
        <v>78</v>
      </c>
      <c r="AY901" s="234" t="s">
        <v>120</v>
      </c>
    </row>
    <row r="902" spans="1:65" s="2" customFormat="1" ht="14.4" customHeight="1">
      <c r="A902" s="40"/>
      <c r="B902" s="41"/>
      <c r="C902" s="206" t="s">
        <v>917</v>
      </c>
      <c r="D902" s="206" t="s">
        <v>122</v>
      </c>
      <c r="E902" s="207" t="s">
        <v>918</v>
      </c>
      <c r="F902" s="208" t="s">
        <v>919</v>
      </c>
      <c r="G902" s="209" t="s">
        <v>190</v>
      </c>
      <c r="H902" s="210">
        <v>0.6</v>
      </c>
      <c r="I902" s="211"/>
      <c r="J902" s="212">
        <f>ROUND(I902*H902,2)</f>
        <v>0</v>
      </c>
      <c r="K902" s="208" t="s">
        <v>21</v>
      </c>
      <c r="L902" s="46"/>
      <c r="M902" s="213" t="s">
        <v>21</v>
      </c>
      <c r="N902" s="214" t="s">
        <v>44</v>
      </c>
      <c r="O902" s="86"/>
      <c r="P902" s="215">
        <f>O902*H902</f>
        <v>0</v>
      </c>
      <c r="Q902" s="215">
        <v>0.12171</v>
      </c>
      <c r="R902" s="215">
        <f>Q902*H902</f>
        <v>0.073026</v>
      </c>
      <c r="S902" s="215">
        <v>2.4</v>
      </c>
      <c r="T902" s="216">
        <f>S902*H902</f>
        <v>1.44</v>
      </c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R902" s="217" t="s">
        <v>127</v>
      </c>
      <c r="AT902" s="217" t="s">
        <v>122</v>
      </c>
      <c r="AU902" s="217" t="s">
        <v>82</v>
      </c>
      <c r="AY902" s="19" t="s">
        <v>120</v>
      </c>
      <c r="BE902" s="218">
        <f>IF(N902="základní",J902,0)</f>
        <v>0</v>
      </c>
      <c r="BF902" s="218">
        <f>IF(N902="snížená",J902,0)</f>
        <v>0</v>
      </c>
      <c r="BG902" s="218">
        <f>IF(N902="zákl. přenesená",J902,0)</f>
        <v>0</v>
      </c>
      <c r="BH902" s="218">
        <f>IF(N902="sníž. přenesená",J902,0)</f>
        <v>0</v>
      </c>
      <c r="BI902" s="218">
        <f>IF(N902="nulová",J902,0)</f>
        <v>0</v>
      </c>
      <c r="BJ902" s="19" t="s">
        <v>78</v>
      </c>
      <c r="BK902" s="218">
        <f>ROUND(I902*H902,2)</f>
        <v>0</v>
      </c>
      <c r="BL902" s="19" t="s">
        <v>127</v>
      </c>
      <c r="BM902" s="217" t="s">
        <v>920</v>
      </c>
    </row>
    <row r="903" spans="1:47" s="2" customFormat="1" ht="12">
      <c r="A903" s="40"/>
      <c r="B903" s="41"/>
      <c r="C903" s="42"/>
      <c r="D903" s="219" t="s">
        <v>129</v>
      </c>
      <c r="E903" s="42"/>
      <c r="F903" s="220" t="s">
        <v>919</v>
      </c>
      <c r="G903" s="42"/>
      <c r="H903" s="42"/>
      <c r="I903" s="221"/>
      <c r="J903" s="42"/>
      <c r="K903" s="42"/>
      <c r="L903" s="46"/>
      <c r="M903" s="222"/>
      <c r="N903" s="223"/>
      <c r="O903" s="86"/>
      <c r="P903" s="86"/>
      <c r="Q903" s="86"/>
      <c r="R903" s="86"/>
      <c r="S903" s="86"/>
      <c r="T903" s="87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T903" s="19" t="s">
        <v>129</v>
      </c>
      <c r="AU903" s="19" t="s">
        <v>82</v>
      </c>
    </row>
    <row r="904" spans="1:51" s="13" customFormat="1" ht="12">
      <c r="A904" s="13"/>
      <c r="B904" s="224"/>
      <c r="C904" s="225"/>
      <c r="D904" s="219" t="s">
        <v>131</v>
      </c>
      <c r="E904" s="226" t="s">
        <v>21</v>
      </c>
      <c r="F904" s="227" t="s">
        <v>921</v>
      </c>
      <c r="G904" s="225"/>
      <c r="H904" s="228">
        <v>0.558</v>
      </c>
      <c r="I904" s="229"/>
      <c r="J904" s="225"/>
      <c r="K904" s="225"/>
      <c r="L904" s="230"/>
      <c r="M904" s="231"/>
      <c r="N904" s="232"/>
      <c r="O904" s="232"/>
      <c r="P904" s="232"/>
      <c r="Q904" s="232"/>
      <c r="R904" s="232"/>
      <c r="S904" s="232"/>
      <c r="T904" s="23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34" t="s">
        <v>131</v>
      </c>
      <c r="AU904" s="234" t="s">
        <v>82</v>
      </c>
      <c r="AV904" s="13" t="s">
        <v>82</v>
      </c>
      <c r="AW904" s="13" t="s">
        <v>34</v>
      </c>
      <c r="AX904" s="13" t="s">
        <v>73</v>
      </c>
      <c r="AY904" s="234" t="s">
        <v>120</v>
      </c>
    </row>
    <row r="905" spans="1:51" s="14" customFormat="1" ht="12">
      <c r="A905" s="14"/>
      <c r="B905" s="235"/>
      <c r="C905" s="236"/>
      <c r="D905" s="219" t="s">
        <v>131</v>
      </c>
      <c r="E905" s="237" t="s">
        <v>21</v>
      </c>
      <c r="F905" s="238" t="s">
        <v>134</v>
      </c>
      <c r="G905" s="236"/>
      <c r="H905" s="239">
        <v>0.558</v>
      </c>
      <c r="I905" s="240"/>
      <c r="J905" s="236"/>
      <c r="K905" s="236"/>
      <c r="L905" s="241"/>
      <c r="M905" s="242"/>
      <c r="N905" s="243"/>
      <c r="O905" s="243"/>
      <c r="P905" s="243"/>
      <c r="Q905" s="243"/>
      <c r="R905" s="243"/>
      <c r="S905" s="243"/>
      <c r="T905" s="24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5" t="s">
        <v>131</v>
      </c>
      <c r="AU905" s="245" t="s">
        <v>82</v>
      </c>
      <c r="AV905" s="14" t="s">
        <v>127</v>
      </c>
      <c r="AW905" s="14" t="s">
        <v>34</v>
      </c>
      <c r="AX905" s="14" t="s">
        <v>73</v>
      </c>
      <c r="AY905" s="245" t="s">
        <v>120</v>
      </c>
    </row>
    <row r="906" spans="1:51" s="13" customFormat="1" ht="12">
      <c r="A906" s="13"/>
      <c r="B906" s="224"/>
      <c r="C906" s="225"/>
      <c r="D906" s="219" t="s">
        <v>131</v>
      </c>
      <c r="E906" s="226" t="s">
        <v>21</v>
      </c>
      <c r="F906" s="227" t="s">
        <v>922</v>
      </c>
      <c r="G906" s="225"/>
      <c r="H906" s="228">
        <v>0.6</v>
      </c>
      <c r="I906" s="229"/>
      <c r="J906" s="225"/>
      <c r="K906" s="225"/>
      <c r="L906" s="230"/>
      <c r="M906" s="231"/>
      <c r="N906" s="232"/>
      <c r="O906" s="232"/>
      <c r="P906" s="232"/>
      <c r="Q906" s="232"/>
      <c r="R906" s="232"/>
      <c r="S906" s="232"/>
      <c r="T906" s="23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4" t="s">
        <v>131</v>
      </c>
      <c r="AU906" s="234" t="s">
        <v>82</v>
      </c>
      <c r="AV906" s="13" t="s">
        <v>82</v>
      </c>
      <c r="AW906" s="13" t="s">
        <v>34</v>
      </c>
      <c r="AX906" s="13" t="s">
        <v>78</v>
      </c>
      <c r="AY906" s="234" t="s">
        <v>120</v>
      </c>
    </row>
    <row r="907" spans="1:65" s="2" customFormat="1" ht="14.4" customHeight="1">
      <c r="A907" s="40"/>
      <c r="B907" s="41"/>
      <c r="C907" s="206" t="s">
        <v>923</v>
      </c>
      <c r="D907" s="206" t="s">
        <v>122</v>
      </c>
      <c r="E907" s="207" t="s">
        <v>924</v>
      </c>
      <c r="F907" s="208" t="s">
        <v>925</v>
      </c>
      <c r="G907" s="209" t="s">
        <v>433</v>
      </c>
      <c r="H907" s="210">
        <v>1</v>
      </c>
      <c r="I907" s="211"/>
      <c r="J907" s="212">
        <f>ROUND(I907*H907,2)</f>
        <v>0</v>
      </c>
      <c r="K907" s="208" t="s">
        <v>126</v>
      </c>
      <c r="L907" s="46"/>
      <c r="M907" s="213" t="s">
        <v>21</v>
      </c>
      <c r="N907" s="214" t="s">
        <v>44</v>
      </c>
      <c r="O907" s="86"/>
      <c r="P907" s="215">
        <f>O907*H907</f>
        <v>0</v>
      </c>
      <c r="Q907" s="215">
        <v>0</v>
      </c>
      <c r="R907" s="215">
        <f>Q907*H907</f>
        <v>0</v>
      </c>
      <c r="S907" s="215">
        <v>0.082</v>
      </c>
      <c r="T907" s="216">
        <f>S907*H907</f>
        <v>0.082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17" t="s">
        <v>127</v>
      </c>
      <c r="AT907" s="217" t="s">
        <v>122</v>
      </c>
      <c r="AU907" s="217" t="s">
        <v>82</v>
      </c>
      <c r="AY907" s="19" t="s">
        <v>120</v>
      </c>
      <c r="BE907" s="218">
        <f>IF(N907="základní",J907,0)</f>
        <v>0</v>
      </c>
      <c r="BF907" s="218">
        <f>IF(N907="snížená",J907,0)</f>
        <v>0</v>
      </c>
      <c r="BG907" s="218">
        <f>IF(N907="zákl. přenesená",J907,0)</f>
        <v>0</v>
      </c>
      <c r="BH907" s="218">
        <f>IF(N907="sníž. přenesená",J907,0)</f>
        <v>0</v>
      </c>
      <c r="BI907" s="218">
        <f>IF(N907="nulová",J907,0)</f>
        <v>0</v>
      </c>
      <c r="BJ907" s="19" t="s">
        <v>78</v>
      </c>
      <c r="BK907" s="218">
        <f>ROUND(I907*H907,2)</f>
        <v>0</v>
      </c>
      <c r="BL907" s="19" t="s">
        <v>127</v>
      </c>
      <c r="BM907" s="217" t="s">
        <v>926</v>
      </c>
    </row>
    <row r="908" spans="1:47" s="2" customFormat="1" ht="12">
      <c r="A908" s="40"/>
      <c r="B908" s="41"/>
      <c r="C908" s="42"/>
      <c r="D908" s="219" t="s">
        <v>129</v>
      </c>
      <c r="E908" s="42"/>
      <c r="F908" s="220" t="s">
        <v>927</v>
      </c>
      <c r="G908" s="42"/>
      <c r="H908" s="42"/>
      <c r="I908" s="221"/>
      <c r="J908" s="42"/>
      <c r="K908" s="42"/>
      <c r="L908" s="46"/>
      <c r="M908" s="222"/>
      <c r="N908" s="223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129</v>
      </c>
      <c r="AU908" s="19" t="s">
        <v>82</v>
      </c>
    </row>
    <row r="909" spans="1:65" s="2" customFormat="1" ht="14.4" customHeight="1">
      <c r="A909" s="40"/>
      <c r="B909" s="41"/>
      <c r="C909" s="206" t="s">
        <v>928</v>
      </c>
      <c r="D909" s="206" t="s">
        <v>122</v>
      </c>
      <c r="E909" s="207" t="s">
        <v>929</v>
      </c>
      <c r="F909" s="208" t="s">
        <v>930</v>
      </c>
      <c r="G909" s="209" t="s">
        <v>171</v>
      </c>
      <c r="H909" s="210">
        <v>29.2</v>
      </c>
      <c r="I909" s="211"/>
      <c r="J909" s="212">
        <f>ROUND(I909*H909,2)</f>
        <v>0</v>
      </c>
      <c r="K909" s="208" t="s">
        <v>21</v>
      </c>
      <c r="L909" s="46"/>
      <c r="M909" s="213" t="s">
        <v>21</v>
      </c>
      <c r="N909" s="214" t="s">
        <v>44</v>
      </c>
      <c r="O909" s="86"/>
      <c r="P909" s="215">
        <f>O909*H909</f>
        <v>0</v>
      </c>
      <c r="Q909" s="215">
        <v>0</v>
      </c>
      <c r="R909" s="215">
        <f>Q909*H909</f>
        <v>0</v>
      </c>
      <c r="S909" s="215">
        <v>0.98</v>
      </c>
      <c r="T909" s="216">
        <f>S909*H909</f>
        <v>28.616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127</v>
      </c>
      <c r="AT909" s="217" t="s">
        <v>122</v>
      </c>
      <c r="AU909" s="217" t="s">
        <v>82</v>
      </c>
      <c r="AY909" s="19" t="s">
        <v>120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78</v>
      </c>
      <c r="BK909" s="218">
        <f>ROUND(I909*H909,2)</f>
        <v>0</v>
      </c>
      <c r="BL909" s="19" t="s">
        <v>127</v>
      </c>
      <c r="BM909" s="217" t="s">
        <v>931</v>
      </c>
    </row>
    <row r="910" spans="1:47" s="2" customFormat="1" ht="12">
      <c r="A910" s="40"/>
      <c r="B910" s="41"/>
      <c r="C910" s="42"/>
      <c r="D910" s="219" t="s">
        <v>129</v>
      </c>
      <c r="E910" s="42"/>
      <c r="F910" s="220" t="s">
        <v>932</v>
      </c>
      <c r="G910" s="42"/>
      <c r="H910" s="42"/>
      <c r="I910" s="221"/>
      <c r="J910" s="42"/>
      <c r="K910" s="42"/>
      <c r="L910" s="46"/>
      <c r="M910" s="222"/>
      <c r="N910" s="223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129</v>
      </c>
      <c r="AU910" s="19" t="s">
        <v>82</v>
      </c>
    </row>
    <row r="911" spans="1:51" s="13" customFormat="1" ht="12">
      <c r="A911" s="13"/>
      <c r="B911" s="224"/>
      <c r="C911" s="225"/>
      <c r="D911" s="219" t="s">
        <v>131</v>
      </c>
      <c r="E911" s="226" t="s">
        <v>21</v>
      </c>
      <c r="F911" s="227" t="s">
        <v>82</v>
      </c>
      <c r="G911" s="225"/>
      <c r="H911" s="228">
        <v>2</v>
      </c>
      <c r="I911" s="229"/>
      <c r="J911" s="225"/>
      <c r="K911" s="225"/>
      <c r="L911" s="230"/>
      <c r="M911" s="231"/>
      <c r="N911" s="232"/>
      <c r="O911" s="232"/>
      <c r="P911" s="232"/>
      <c r="Q911" s="232"/>
      <c r="R911" s="232"/>
      <c r="S911" s="232"/>
      <c r="T911" s="23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4" t="s">
        <v>131</v>
      </c>
      <c r="AU911" s="234" t="s">
        <v>82</v>
      </c>
      <c r="AV911" s="13" t="s">
        <v>82</v>
      </c>
      <c r="AW911" s="13" t="s">
        <v>34</v>
      </c>
      <c r="AX911" s="13" t="s">
        <v>73</v>
      </c>
      <c r="AY911" s="234" t="s">
        <v>120</v>
      </c>
    </row>
    <row r="912" spans="1:51" s="15" customFormat="1" ht="12">
      <c r="A912" s="15"/>
      <c r="B912" s="246"/>
      <c r="C912" s="247"/>
      <c r="D912" s="219" t="s">
        <v>131</v>
      </c>
      <c r="E912" s="248" t="s">
        <v>21</v>
      </c>
      <c r="F912" s="249" t="s">
        <v>196</v>
      </c>
      <c r="G912" s="247"/>
      <c r="H912" s="250">
        <v>2</v>
      </c>
      <c r="I912" s="251"/>
      <c r="J912" s="247"/>
      <c r="K912" s="247"/>
      <c r="L912" s="252"/>
      <c r="M912" s="253"/>
      <c r="N912" s="254"/>
      <c r="O912" s="254"/>
      <c r="P912" s="254"/>
      <c r="Q912" s="254"/>
      <c r="R912" s="254"/>
      <c r="S912" s="254"/>
      <c r="T912" s="25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56" t="s">
        <v>131</v>
      </c>
      <c r="AU912" s="256" t="s">
        <v>82</v>
      </c>
      <c r="AV912" s="15" t="s">
        <v>141</v>
      </c>
      <c r="AW912" s="15" t="s">
        <v>34</v>
      </c>
      <c r="AX912" s="15" t="s">
        <v>73</v>
      </c>
      <c r="AY912" s="256" t="s">
        <v>120</v>
      </c>
    </row>
    <row r="913" spans="1:51" s="13" customFormat="1" ht="12">
      <c r="A913" s="13"/>
      <c r="B913" s="224"/>
      <c r="C913" s="225"/>
      <c r="D913" s="219" t="s">
        <v>131</v>
      </c>
      <c r="E913" s="226" t="s">
        <v>21</v>
      </c>
      <c r="F913" s="227" t="s">
        <v>210</v>
      </c>
      <c r="G913" s="225"/>
      <c r="H913" s="228">
        <v>10</v>
      </c>
      <c r="I913" s="229"/>
      <c r="J913" s="225"/>
      <c r="K913" s="225"/>
      <c r="L913" s="230"/>
      <c r="M913" s="231"/>
      <c r="N913" s="232"/>
      <c r="O913" s="232"/>
      <c r="P913" s="232"/>
      <c r="Q913" s="232"/>
      <c r="R913" s="232"/>
      <c r="S913" s="232"/>
      <c r="T913" s="23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34" t="s">
        <v>131</v>
      </c>
      <c r="AU913" s="234" t="s">
        <v>82</v>
      </c>
      <c r="AV913" s="13" t="s">
        <v>82</v>
      </c>
      <c r="AW913" s="13" t="s">
        <v>34</v>
      </c>
      <c r="AX913" s="13" t="s">
        <v>73</v>
      </c>
      <c r="AY913" s="234" t="s">
        <v>120</v>
      </c>
    </row>
    <row r="914" spans="1:51" s="15" customFormat="1" ht="12">
      <c r="A914" s="15"/>
      <c r="B914" s="246"/>
      <c r="C914" s="247"/>
      <c r="D914" s="219" t="s">
        <v>131</v>
      </c>
      <c r="E914" s="248" t="s">
        <v>21</v>
      </c>
      <c r="F914" s="249" t="s">
        <v>143</v>
      </c>
      <c r="G914" s="247"/>
      <c r="H914" s="250">
        <v>10</v>
      </c>
      <c r="I914" s="251"/>
      <c r="J914" s="247"/>
      <c r="K914" s="247"/>
      <c r="L914" s="252"/>
      <c r="M914" s="253"/>
      <c r="N914" s="254"/>
      <c r="O914" s="254"/>
      <c r="P914" s="254"/>
      <c r="Q914" s="254"/>
      <c r="R914" s="254"/>
      <c r="S914" s="254"/>
      <c r="T914" s="25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56" t="s">
        <v>131</v>
      </c>
      <c r="AU914" s="256" t="s">
        <v>82</v>
      </c>
      <c r="AV914" s="15" t="s">
        <v>141</v>
      </c>
      <c r="AW914" s="15" t="s">
        <v>34</v>
      </c>
      <c r="AX914" s="15" t="s">
        <v>73</v>
      </c>
      <c r="AY914" s="256" t="s">
        <v>120</v>
      </c>
    </row>
    <row r="915" spans="1:51" s="13" customFormat="1" ht="12">
      <c r="A915" s="13"/>
      <c r="B915" s="224"/>
      <c r="C915" s="225"/>
      <c r="D915" s="219" t="s">
        <v>131</v>
      </c>
      <c r="E915" s="226" t="s">
        <v>21</v>
      </c>
      <c r="F915" s="227" t="s">
        <v>2</v>
      </c>
      <c r="G915" s="225"/>
      <c r="H915" s="228">
        <v>2</v>
      </c>
      <c r="I915" s="229"/>
      <c r="J915" s="225"/>
      <c r="K915" s="225"/>
      <c r="L915" s="230"/>
      <c r="M915" s="231"/>
      <c r="N915" s="232"/>
      <c r="O915" s="232"/>
      <c r="P915" s="232"/>
      <c r="Q915" s="232"/>
      <c r="R915" s="232"/>
      <c r="S915" s="232"/>
      <c r="T915" s="23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4" t="s">
        <v>131</v>
      </c>
      <c r="AU915" s="234" t="s">
        <v>82</v>
      </c>
      <c r="AV915" s="13" t="s">
        <v>82</v>
      </c>
      <c r="AW915" s="13" t="s">
        <v>34</v>
      </c>
      <c r="AX915" s="13" t="s">
        <v>73</v>
      </c>
      <c r="AY915" s="234" t="s">
        <v>120</v>
      </c>
    </row>
    <row r="916" spans="1:51" s="15" customFormat="1" ht="12">
      <c r="A916" s="15"/>
      <c r="B916" s="246"/>
      <c r="C916" s="247"/>
      <c r="D916" s="219" t="s">
        <v>131</v>
      </c>
      <c r="E916" s="248" t="s">
        <v>21</v>
      </c>
      <c r="F916" s="249" t="s">
        <v>145</v>
      </c>
      <c r="G916" s="247"/>
      <c r="H916" s="250">
        <v>2</v>
      </c>
      <c r="I916" s="251"/>
      <c r="J916" s="247"/>
      <c r="K916" s="247"/>
      <c r="L916" s="252"/>
      <c r="M916" s="253"/>
      <c r="N916" s="254"/>
      <c r="O916" s="254"/>
      <c r="P916" s="254"/>
      <c r="Q916" s="254"/>
      <c r="R916" s="254"/>
      <c r="S916" s="254"/>
      <c r="T916" s="25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6" t="s">
        <v>131</v>
      </c>
      <c r="AU916" s="256" t="s">
        <v>82</v>
      </c>
      <c r="AV916" s="15" t="s">
        <v>141</v>
      </c>
      <c r="AW916" s="15" t="s">
        <v>34</v>
      </c>
      <c r="AX916" s="15" t="s">
        <v>73</v>
      </c>
      <c r="AY916" s="256" t="s">
        <v>120</v>
      </c>
    </row>
    <row r="917" spans="1:51" s="13" customFormat="1" ht="12">
      <c r="A917" s="13"/>
      <c r="B917" s="224"/>
      <c r="C917" s="225"/>
      <c r="D917" s="219" t="s">
        <v>131</v>
      </c>
      <c r="E917" s="226" t="s">
        <v>21</v>
      </c>
      <c r="F917" s="227" t="s">
        <v>933</v>
      </c>
      <c r="G917" s="225"/>
      <c r="H917" s="228">
        <v>8</v>
      </c>
      <c r="I917" s="229"/>
      <c r="J917" s="225"/>
      <c r="K917" s="225"/>
      <c r="L917" s="230"/>
      <c r="M917" s="231"/>
      <c r="N917" s="232"/>
      <c r="O917" s="232"/>
      <c r="P917" s="232"/>
      <c r="Q917" s="232"/>
      <c r="R917" s="232"/>
      <c r="S917" s="232"/>
      <c r="T917" s="23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4" t="s">
        <v>131</v>
      </c>
      <c r="AU917" s="234" t="s">
        <v>82</v>
      </c>
      <c r="AV917" s="13" t="s">
        <v>82</v>
      </c>
      <c r="AW917" s="13" t="s">
        <v>34</v>
      </c>
      <c r="AX917" s="13" t="s">
        <v>73</v>
      </c>
      <c r="AY917" s="234" t="s">
        <v>120</v>
      </c>
    </row>
    <row r="918" spans="1:51" s="15" customFormat="1" ht="12">
      <c r="A918" s="15"/>
      <c r="B918" s="246"/>
      <c r="C918" s="247"/>
      <c r="D918" s="219" t="s">
        <v>131</v>
      </c>
      <c r="E918" s="248" t="s">
        <v>21</v>
      </c>
      <c r="F918" s="249" t="s">
        <v>147</v>
      </c>
      <c r="G918" s="247"/>
      <c r="H918" s="250">
        <v>8</v>
      </c>
      <c r="I918" s="251"/>
      <c r="J918" s="247"/>
      <c r="K918" s="247"/>
      <c r="L918" s="252"/>
      <c r="M918" s="253"/>
      <c r="N918" s="254"/>
      <c r="O918" s="254"/>
      <c r="P918" s="254"/>
      <c r="Q918" s="254"/>
      <c r="R918" s="254"/>
      <c r="S918" s="254"/>
      <c r="T918" s="25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56" t="s">
        <v>131</v>
      </c>
      <c r="AU918" s="256" t="s">
        <v>82</v>
      </c>
      <c r="AV918" s="15" t="s">
        <v>141</v>
      </c>
      <c r="AW918" s="15" t="s">
        <v>34</v>
      </c>
      <c r="AX918" s="15" t="s">
        <v>73</v>
      </c>
      <c r="AY918" s="256" t="s">
        <v>120</v>
      </c>
    </row>
    <row r="919" spans="1:51" s="13" customFormat="1" ht="12">
      <c r="A919" s="13"/>
      <c r="B919" s="224"/>
      <c r="C919" s="225"/>
      <c r="D919" s="219" t="s">
        <v>131</v>
      </c>
      <c r="E919" s="226" t="s">
        <v>21</v>
      </c>
      <c r="F919" s="227" t="s">
        <v>934</v>
      </c>
      <c r="G919" s="225"/>
      <c r="H919" s="228">
        <v>7.2</v>
      </c>
      <c r="I919" s="229"/>
      <c r="J919" s="225"/>
      <c r="K919" s="225"/>
      <c r="L919" s="230"/>
      <c r="M919" s="231"/>
      <c r="N919" s="232"/>
      <c r="O919" s="232"/>
      <c r="P919" s="232"/>
      <c r="Q919" s="232"/>
      <c r="R919" s="232"/>
      <c r="S919" s="232"/>
      <c r="T919" s="23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34" t="s">
        <v>131</v>
      </c>
      <c r="AU919" s="234" t="s">
        <v>82</v>
      </c>
      <c r="AV919" s="13" t="s">
        <v>82</v>
      </c>
      <c r="AW919" s="13" t="s">
        <v>34</v>
      </c>
      <c r="AX919" s="13" t="s">
        <v>73</v>
      </c>
      <c r="AY919" s="234" t="s">
        <v>120</v>
      </c>
    </row>
    <row r="920" spans="1:51" s="15" customFormat="1" ht="12">
      <c r="A920" s="15"/>
      <c r="B920" s="246"/>
      <c r="C920" s="247"/>
      <c r="D920" s="219" t="s">
        <v>131</v>
      </c>
      <c r="E920" s="248" t="s">
        <v>21</v>
      </c>
      <c r="F920" s="249" t="s">
        <v>149</v>
      </c>
      <c r="G920" s="247"/>
      <c r="H920" s="250">
        <v>7.2</v>
      </c>
      <c r="I920" s="251"/>
      <c r="J920" s="247"/>
      <c r="K920" s="247"/>
      <c r="L920" s="252"/>
      <c r="M920" s="253"/>
      <c r="N920" s="254"/>
      <c r="O920" s="254"/>
      <c r="P920" s="254"/>
      <c r="Q920" s="254"/>
      <c r="R920" s="254"/>
      <c r="S920" s="254"/>
      <c r="T920" s="25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56" t="s">
        <v>131</v>
      </c>
      <c r="AU920" s="256" t="s">
        <v>82</v>
      </c>
      <c r="AV920" s="15" t="s">
        <v>141</v>
      </c>
      <c r="AW920" s="15" t="s">
        <v>34</v>
      </c>
      <c r="AX920" s="15" t="s">
        <v>73</v>
      </c>
      <c r="AY920" s="256" t="s">
        <v>120</v>
      </c>
    </row>
    <row r="921" spans="1:51" s="14" customFormat="1" ht="12">
      <c r="A921" s="14"/>
      <c r="B921" s="235"/>
      <c r="C921" s="236"/>
      <c r="D921" s="219" t="s">
        <v>131</v>
      </c>
      <c r="E921" s="237" t="s">
        <v>21</v>
      </c>
      <c r="F921" s="238" t="s">
        <v>134</v>
      </c>
      <c r="G921" s="236"/>
      <c r="H921" s="239">
        <v>29.2</v>
      </c>
      <c r="I921" s="240"/>
      <c r="J921" s="236"/>
      <c r="K921" s="236"/>
      <c r="L921" s="241"/>
      <c r="M921" s="242"/>
      <c r="N921" s="243"/>
      <c r="O921" s="243"/>
      <c r="P921" s="243"/>
      <c r="Q921" s="243"/>
      <c r="R921" s="243"/>
      <c r="S921" s="243"/>
      <c r="T921" s="24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5" t="s">
        <v>131</v>
      </c>
      <c r="AU921" s="245" t="s">
        <v>82</v>
      </c>
      <c r="AV921" s="14" t="s">
        <v>127</v>
      </c>
      <c r="AW921" s="14" t="s">
        <v>34</v>
      </c>
      <c r="AX921" s="14" t="s">
        <v>78</v>
      </c>
      <c r="AY921" s="245" t="s">
        <v>120</v>
      </c>
    </row>
    <row r="922" spans="1:65" s="2" customFormat="1" ht="14.4" customHeight="1">
      <c r="A922" s="40"/>
      <c r="B922" s="41"/>
      <c r="C922" s="206" t="s">
        <v>935</v>
      </c>
      <c r="D922" s="206" t="s">
        <v>122</v>
      </c>
      <c r="E922" s="207" t="s">
        <v>936</v>
      </c>
      <c r="F922" s="208" t="s">
        <v>937</v>
      </c>
      <c r="G922" s="209" t="s">
        <v>171</v>
      </c>
      <c r="H922" s="210">
        <v>13.9</v>
      </c>
      <c r="I922" s="211"/>
      <c r="J922" s="212">
        <f>ROUND(I922*H922,2)</f>
        <v>0</v>
      </c>
      <c r="K922" s="208" t="s">
        <v>21</v>
      </c>
      <c r="L922" s="46"/>
      <c r="M922" s="213" t="s">
        <v>21</v>
      </c>
      <c r="N922" s="214" t="s">
        <v>44</v>
      </c>
      <c r="O922" s="86"/>
      <c r="P922" s="215">
        <f>O922*H922</f>
        <v>0</v>
      </c>
      <c r="Q922" s="215">
        <v>0</v>
      </c>
      <c r="R922" s="215">
        <f>Q922*H922</f>
        <v>0</v>
      </c>
      <c r="S922" s="215">
        <v>0.98</v>
      </c>
      <c r="T922" s="216">
        <f>S922*H922</f>
        <v>13.622</v>
      </c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R922" s="217" t="s">
        <v>127</v>
      </c>
      <c r="AT922" s="217" t="s">
        <v>122</v>
      </c>
      <c r="AU922" s="217" t="s">
        <v>82</v>
      </c>
      <c r="AY922" s="19" t="s">
        <v>120</v>
      </c>
      <c r="BE922" s="218">
        <f>IF(N922="základní",J922,0)</f>
        <v>0</v>
      </c>
      <c r="BF922" s="218">
        <f>IF(N922="snížená",J922,0)</f>
        <v>0</v>
      </c>
      <c r="BG922" s="218">
        <f>IF(N922="zákl. přenesená",J922,0)</f>
        <v>0</v>
      </c>
      <c r="BH922" s="218">
        <f>IF(N922="sníž. přenesená",J922,0)</f>
        <v>0</v>
      </c>
      <c r="BI922" s="218">
        <f>IF(N922="nulová",J922,0)</f>
        <v>0</v>
      </c>
      <c r="BJ922" s="19" t="s">
        <v>78</v>
      </c>
      <c r="BK922" s="218">
        <f>ROUND(I922*H922,2)</f>
        <v>0</v>
      </c>
      <c r="BL922" s="19" t="s">
        <v>127</v>
      </c>
      <c r="BM922" s="217" t="s">
        <v>938</v>
      </c>
    </row>
    <row r="923" spans="1:47" s="2" customFormat="1" ht="12">
      <c r="A923" s="40"/>
      <c r="B923" s="41"/>
      <c r="C923" s="42"/>
      <c r="D923" s="219" t="s">
        <v>129</v>
      </c>
      <c r="E923" s="42"/>
      <c r="F923" s="220" t="s">
        <v>939</v>
      </c>
      <c r="G923" s="42"/>
      <c r="H923" s="42"/>
      <c r="I923" s="221"/>
      <c r="J923" s="42"/>
      <c r="K923" s="42"/>
      <c r="L923" s="46"/>
      <c r="M923" s="222"/>
      <c r="N923" s="223"/>
      <c r="O923" s="86"/>
      <c r="P923" s="86"/>
      <c r="Q923" s="86"/>
      <c r="R923" s="86"/>
      <c r="S923" s="86"/>
      <c r="T923" s="87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T923" s="19" t="s">
        <v>129</v>
      </c>
      <c r="AU923" s="19" t="s">
        <v>82</v>
      </c>
    </row>
    <row r="924" spans="1:51" s="13" customFormat="1" ht="12">
      <c r="A924" s="13"/>
      <c r="B924" s="224"/>
      <c r="C924" s="225"/>
      <c r="D924" s="219" t="s">
        <v>131</v>
      </c>
      <c r="E924" s="226" t="s">
        <v>21</v>
      </c>
      <c r="F924" s="227" t="s">
        <v>940</v>
      </c>
      <c r="G924" s="225"/>
      <c r="H924" s="228">
        <v>4.9</v>
      </c>
      <c r="I924" s="229"/>
      <c r="J924" s="225"/>
      <c r="K924" s="225"/>
      <c r="L924" s="230"/>
      <c r="M924" s="231"/>
      <c r="N924" s="232"/>
      <c r="O924" s="232"/>
      <c r="P924" s="232"/>
      <c r="Q924" s="232"/>
      <c r="R924" s="232"/>
      <c r="S924" s="232"/>
      <c r="T924" s="23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4" t="s">
        <v>131</v>
      </c>
      <c r="AU924" s="234" t="s">
        <v>82</v>
      </c>
      <c r="AV924" s="13" t="s">
        <v>82</v>
      </c>
      <c r="AW924" s="13" t="s">
        <v>34</v>
      </c>
      <c r="AX924" s="13" t="s">
        <v>73</v>
      </c>
      <c r="AY924" s="234" t="s">
        <v>120</v>
      </c>
    </row>
    <row r="925" spans="1:51" s="15" customFormat="1" ht="12">
      <c r="A925" s="15"/>
      <c r="B925" s="246"/>
      <c r="C925" s="247"/>
      <c r="D925" s="219" t="s">
        <v>131</v>
      </c>
      <c r="E925" s="248" t="s">
        <v>21</v>
      </c>
      <c r="F925" s="249" t="s">
        <v>196</v>
      </c>
      <c r="G925" s="247"/>
      <c r="H925" s="250">
        <v>4.9</v>
      </c>
      <c r="I925" s="251"/>
      <c r="J925" s="247"/>
      <c r="K925" s="247"/>
      <c r="L925" s="252"/>
      <c r="M925" s="253"/>
      <c r="N925" s="254"/>
      <c r="O925" s="254"/>
      <c r="P925" s="254"/>
      <c r="Q925" s="254"/>
      <c r="R925" s="254"/>
      <c r="S925" s="254"/>
      <c r="T925" s="25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56" t="s">
        <v>131</v>
      </c>
      <c r="AU925" s="256" t="s">
        <v>82</v>
      </c>
      <c r="AV925" s="15" t="s">
        <v>141</v>
      </c>
      <c r="AW925" s="15" t="s">
        <v>34</v>
      </c>
      <c r="AX925" s="15" t="s">
        <v>73</v>
      </c>
      <c r="AY925" s="256" t="s">
        <v>120</v>
      </c>
    </row>
    <row r="926" spans="1:51" s="13" customFormat="1" ht="12">
      <c r="A926" s="13"/>
      <c r="B926" s="224"/>
      <c r="C926" s="225"/>
      <c r="D926" s="219" t="s">
        <v>131</v>
      </c>
      <c r="E926" s="226" t="s">
        <v>21</v>
      </c>
      <c r="F926" s="227" t="s">
        <v>941</v>
      </c>
      <c r="G926" s="225"/>
      <c r="H926" s="228">
        <v>9</v>
      </c>
      <c r="I926" s="229"/>
      <c r="J926" s="225"/>
      <c r="K926" s="225"/>
      <c r="L926" s="230"/>
      <c r="M926" s="231"/>
      <c r="N926" s="232"/>
      <c r="O926" s="232"/>
      <c r="P926" s="232"/>
      <c r="Q926" s="232"/>
      <c r="R926" s="232"/>
      <c r="S926" s="232"/>
      <c r="T926" s="23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4" t="s">
        <v>131</v>
      </c>
      <c r="AU926" s="234" t="s">
        <v>82</v>
      </c>
      <c r="AV926" s="13" t="s">
        <v>82</v>
      </c>
      <c r="AW926" s="13" t="s">
        <v>34</v>
      </c>
      <c r="AX926" s="13" t="s">
        <v>73</v>
      </c>
      <c r="AY926" s="234" t="s">
        <v>120</v>
      </c>
    </row>
    <row r="927" spans="1:51" s="15" customFormat="1" ht="12">
      <c r="A927" s="15"/>
      <c r="B927" s="246"/>
      <c r="C927" s="247"/>
      <c r="D927" s="219" t="s">
        <v>131</v>
      </c>
      <c r="E927" s="248" t="s">
        <v>21</v>
      </c>
      <c r="F927" s="249" t="s">
        <v>145</v>
      </c>
      <c r="G927" s="247"/>
      <c r="H927" s="250">
        <v>9</v>
      </c>
      <c r="I927" s="251"/>
      <c r="J927" s="247"/>
      <c r="K927" s="247"/>
      <c r="L927" s="252"/>
      <c r="M927" s="253"/>
      <c r="N927" s="254"/>
      <c r="O927" s="254"/>
      <c r="P927" s="254"/>
      <c r="Q927" s="254"/>
      <c r="R927" s="254"/>
      <c r="S927" s="254"/>
      <c r="T927" s="25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T927" s="256" t="s">
        <v>131</v>
      </c>
      <c r="AU927" s="256" t="s">
        <v>82</v>
      </c>
      <c r="AV927" s="15" t="s">
        <v>141</v>
      </c>
      <c r="AW927" s="15" t="s">
        <v>34</v>
      </c>
      <c r="AX927" s="15" t="s">
        <v>73</v>
      </c>
      <c r="AY927" s="256" t="s">
        <v>120</v>
      </c>
    </row>
    <row r="928" spans="1:51" s="14" customFormat="1" ht="12">
      <c r="A928" s="14"/>
      <c r="B928" s="235"/>
      <c r="C928" s="236"/>
      <c r="D928" s="219" t="s">
        <v>131</v>
      </c>
      <c r="E928" s="237" t="s">
        <v>21</v>
      </c>
      <c r="F928" s="238" t="s">
        <v>134</v>
      </c>
      <c r="G928" s="236"/>
      <c r="H928" s="239">
        <v>13.9</v>
      </c>
      <c r="I928" s="240"/>
      <c r="J928" s="236"/>
      <c r="K928" s="236"/>
      <c r="L928" s="241"/>
      <c r="M928" s="242"/>
      <c r="N928" s="243"/>
      <c r="O928" s="243"/>
      <c r="P928" s="243"/>
      <c r="Q928" s="243"/>
      <c r="R928" s="243"/>
      <c r="S928" s="243"/>
      <c r="T928" s="24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5" t="s">
        <v>131</v>
      </c>
      <c r="AU928" s="245" t="s">
        <v>82</v>
      </c>
      <c r="AV928" s="14" t="s">
        <v>127</v>
      </c>
      <c r="AW928" s="14" t="s">
        <v>34</v>
      </c>
      <c r="AX928" s="14" t="s">
        <v>78</v>
      </c>
      <c r="AY928" s="245" t="s">
        <v>120</v>
      </c>
    </row>
    <row r="929" spans="1:65" s="2" customFormat="1" ht="14.4" customHeight="1">
      <c r="A929" s="40"/>
      <c r="B929" s="41"/>
      <c r="C929" s="206" t="s">
        <v>942</v>
      </c>
      <c r="D929" s="206" t="s">
        <v>122</v>
      </c>
      <c r="E929" s="207" t="s">
        <v>943</v>
      </c>
      <c r="F929" s="208" t="s">
        <v>944</v>
      </c>
      <c r="G929" s="209" t="s">
        <v>190</v>
      </c>
      <c r="H929" s="210">
        <v>9.6</v>
      </c>
      <c r="I929" s="211"/>
      <c r="J929" s="212">
        <f>ROUND(I929*H929,2)</f>
        <v>0</v>
      </c>
      <c r="K929" s="208" t="s">
        <v>21</v>
      </c>
      <c r="L929" s="46"/>
      <c r="M929" s="213" t="s">
        <v>21</v>
      </c>
      <c r="N929" s="214" t="s">
        <v>44</v>
      </c>
      <c r="O929" s="86"/>
      <c r="P929" s="215">
        <f>O929*H929</f>
        <v>0</v>
      </c>
      <c r="Q929" s="215">
        <v>0</v>
      </c>
      <c r="R929" s="215">
        <f>Q929*H929</f>
        <v>0</v>
      </c>
      <c r="S929" s="215">
        <v>2.5</v>
      </c>
      <c r="T929" s="216">
        <f>S929*H929</f>
        <v>24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127</v>
      </c>
      <c r="AT929" s="217" t="s">
        <v>122</v>
      </c>
      <c r="AU929" s="217" t="s">
        <v>82</v>
      </c>
      <c r="AY929" s="19" t="s">
        <v>120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78</v>
      </c>
      <c r="BK929" s="218">
        <f>ROUND(I929*H929,2)</f>
        <v>0</v>
      </c>
      <c r="BL929" s="19" t="s">
        <v>127</v>
      </c>
      <c r="BM929" s="217" t="s">
        <v>945</v>
      </c>
    </row>
    <row r="930" spans="1:47" s="2" customFormat="1" ht="12">
      <c r="A930" s="40"/>
      <c r="B930" s="41"/>
      <c r="C930" s="42"/>
      <c r="D930" s="219" t="s">
        <v>129</v>
      </c>
      <c r="E930" s="42"/>
      <c r="F930" s="220" t="s">
        <v>946</v>
      </c>
      <c r="G930" s="42"/>
      <c r="H930" s="42"/>
      <c r="I930" s="221"/>
      <c r="J930" s="42"/>
      <c r="K930" s="42"/>
      <c r="L930" s="46"/>
      <c r="M930" s="222"/>
      <c r="N930" s="223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129</v>
      </c>
      <c r="AU930" s="19" t="s">
        <v>82</v>
      </c>
    </row>
    <row r="931" spans="1:51" s="13" customFormat="1" ht="12">
      <c r="A931" s="13"/>
      <c r="B931" s="224"/>
      <c r="C931" s="225"/>
      <c r="D931" s="219" t="s">
        <v>131</v>
      </c>
      <c r="E931" s="226" t="s">
        <v>21</v>
      </c>
      <c r="F931" s="227" t="s">
        <v>947</v>
      </c>
      <c r="G931" s="225"/>
      <c r="H931" s="228">
        <v>9.6</v>
      </c>
      <c r="I931" s="229"/>
      <c r="J931" s="225"/>
      <c r="K931" s="225"/>
      <c r="L931" s="230"/>
      <c r="M931" s="231"/>
      <c r="N931" s="232"/>
      <c r="O931" s="232"/>
      <c r="P931" s="232"/>
      <c r="Q931" s="232"/>
      <c r="R931" s="232"/>
      <c r="S931" s="232"/>
      <c r="T931" s="23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4" t="s">
        <v>131</v>
      </c>
      <c r="AU931" s="234" t="s">
        <v>82</v>
      </c>
      <c r="AV931" s="13" t="s">
        <v>82</v>
      </c>
      <c r="AW931" s="13" t="s">
        <v>34</v>
      </c>
      <c r="AX931" s="13" t="s">
        <v>73</v>
      </c>
      <c r="AY931" s="234" t="s">
        <v>120</v>
      </c>
    </row>
    <row r="932" spans="1:51" s="15" customFormat="1" ht="12">
      <c r="A932" s="15"/>
      <c r="B932" s="246"/>
      <c r="C932" s="247"/>
      <c r="D932" s="219" t="s">
        <v>131</v>
      </c>
      <c r="E932" s="248" t="s">
        <v>21</v>
      </c>
      <c r="F932" s="249" t="s">
        <v>151</v>
      </c>
      <c r="G932" s="247"/>
      <c r="H932" s="250">
        <v>9.6</v>
      </c>
      <c r="I932" s="251"/>
      <c r="J932" s="247"/>
      <c r="K932" s="247"/>
      <c r="L932" s="252"/>
      <c r="M932" s="253"/>
      <c r="N932" s="254"/>
      <c r="O932" s="254"/>
      <c r="P932" s="254"/>
      <c r="Q932" s="254"/>
      <c r="R932" s="254"/>
      <c r="S932" s="254"/>
      <c r="T932" s="25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56" t="s">
        <v>131</v>
      </c>
      <c r="AU932" s="256" t="s">
        <v>82</v>
      </c>
      <c r="AV932" s="15" t="s">
        <v>141</v>
      </c>
      <c r="AW932" s="15" t="s">
        <v>34</v>
      </c>
      <c r="AX932" s="15" t="s">
        <v>73</v>
      </c>
      <c r="AY932" s="256" t="s">
        <v>120</v>
      </c>
    </row>
    <row r="933" spans="1:51" s="14" customFormat="1" ht="12">
      <c r="A933" s="14"/>
      <c r="B933" s="235"/>
      <c r="C933" s="236"/>
      <c r="D933" s="219" t="s">
        <v>131</v>
      </c>
      <c r="E933" s="237" t="s">
        <v>21</v>
      </c>
      <c r="F933" s="238" t="s">
        <v>134</v>
      </c>
      <c r="G933" s="236"/>
      <c r="H933" s="239">
        <v>9.6</v>
      </c>
      <c r="I933" s="240"/>
      <c r="J933" s="236"/>
      <c r="K933" s="236"/>
      <c r="L933" s="241"/>
      <c r="M933" s="242"/>
      <c r="N933" s="243"/>
      <c r="O933" s="243"/>
      <c r="P933" s="243"/>
      <c r="Q933" s="243"/>
      <c r="R933" s="243"/>
      <c r="S933" s="243"/>
      <c r="T933" s="24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5" t="s">
        <v>131</v>
      </c>
      <c r="AU933" s="245" t="s">
        <v>82</v>
      </c>
      <c r="AV933" s="14" t="s">
        <v>127</v>
      </c>
      <c r="AW933" s="14" t="s">
        <v>34</v>
      </c>
      <c r="AX933" s="14" t="s">
        <v>78</v>
      </c>
      <c r="AY933" s="245" t="s">
        <v>120</v>
      </c>
    </row>
    <row r="934" spans="1:65" s="2" customFormat="1" ht="14.4" customHeight="1">
      <c r="A934" s="40"/>
      <c r="B934" s="41"/>
      <c r="C934" s="206" t="s">
        <v>948</v>
      </c>
      <c r="D934" s="206" t="s">
        <v>122</v>
      </c>
      <c r="E934" s="207" t="s">
        <v>949</v>
      </c>
      <c r="F934" s="208" t="s">
        <v>950</v>
      </c>
      <c r="G934" s="209" t="s">
        <v>125</v>
      </c>
      <c r="H934" s="210">
        <v>41.1</v>
      </c>
      <c r="I934" s="211"/>
      <c r="J934" s="212">
        <f>ROUND(I934*H934,2)</f>
        <v>0</v>
      </c>
      <c r="K934" s="208" t="s">
        <v>126</v>
      </c>
      <c r="L934" s="46"/>
      <c r="M934" s="213" t="s">
        <v>21</v>
      </c>
      <c r="N934" s="214" t="s">
        <v>44</v>
      </c>
      <c r="O934" s="86"/>
      <c r="P934" s="215">
        <f>O934*H934</f>
        <v>0</v>
      </c>
      <c r="Q934" s="215">
        <v>0</v>
      </c>
      <c r="R934" s="215">
        <f>Q934*H934</f>
        <v>0</v>
      </c>
      <c r="S934" s="215">
        <v>0</v>
      </c>
      <c r="T934" s="216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7" t="s">
        <v>127</v>
      </c>
      <c r="AT934" s="217" t="s">
        <v>122</v>
      </c>
      <c r="AU934" s="217" t="s">
        <v>82</v>
      </c>
      <c r="AY934" s="19" t="s">
        <v>120</v>
      </c>
      <c r="BE934" s="218">
        <f>IF(N934="základní",J934,0)</f>
        <v>0</v>
      </c>
      <c r="BF934" s="218">
        <f>IF(N934="snížená",J934,0)</f>
        <v>0</v>
      </c>
      <c r="BG934" s="218">
        <f>IF(N934="zákl. přenesená",J934,0)</f>
        <v>0</v>
      </c>
      <c r="BH934" s="218">
        <f>IF(N934="sníž. přenesená",J934,0)</f>
        <v>0</v>
      </c>
      <c r="BI934" s="218">
        <f>IF(N934="nulová",J934,0)</f>
        <v>0</v>
      </c>
      <c r="BJ934" s="19" t="s">
        <v>78</v>
      </c>
      <c r="BK934" s="218">
        <f>ROUND(I934*H934,2)</f>
        <v>0</v>
      </c>
      <c r="BL934" s="19" t="s">
        <v>127</v>
      </c>
      <c r="BM934" s="217" t="s">
        <v>951</v>
      </c>
    </row>
    <row r="935" spans="1:47" s="2" customFormat="1" ht="12">
      <c r="A935" s="40"/>
      <c r="B935" s="41"/>
      <c r="C935" s="42"/>
      <c r="D935" s="219" t="s">
        <v>129</v>
      </c>
      <c r="E935" s="42"/>
      <c r="F935" s="220" t="s">
        <v>950</v>
      </c>
      <c r="G935" s="42"/>
      <c r="H935" s="42"/>
      <c r="I935" s="221"/>
      <c r="J935" s="42"/>
      <c r="K935" s="42"/>
      <c r="L935" s="46"/>
      <c r="M935" s="222"/>
      <c r="N935" s="223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129</v>
      </c>
      <c r="AU935" s="19" t="s">
        <v>82</v>
      </c>
    </row>
    <row r="936" spans="1:51" s="13" customFormat="1" ht="12">
      <c r="A936" s="13"/>
      <c r="B936" s="224"/>
      <c r="C936" s="225"/>
      <c r="D936" s="219" t="s">
        <v>131</v>
      </c>
      <c r="E936" s="226" t="s">
        <v>21</v>
      </c>
      <c r="F936" s="227" t="s">
        <v>846</v>
      </c>
      <c r="G936" s="225"/>
      <c r="H936" s="228">
        <v>14</v>
      </c>
      <c r="I936" s="229"/>
      <c r="J936" s="225"/>
      <c r="K936" s="225"/>
      <c r="L936" s="230"/>
      <c r="M936" s="231"/>
      <c r="N936" s="232"/>
      <c r="O936" s="232"/>
      <c r="P936" s="232"/>
      <c r="Q936" s="232"/>
      <c r="R936" s="232"/>
      <c r="S936" s="232"/>
      <c r="T936" s="23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34" t="s">
        <v>131</v>
      </c>
      <c r="AU936" s="234" t="s">
        <v>82</v>
      </c>
      <c r="AV936" s="13" t="s">
        <v>82</v>
      </c>
      <c r="AW936" s="13" t="s">
        <v>34</v>
      </c>
      <c r="AX936" s="13" t="s">
        <v>73</v>
      </c>
      <c r="AY936" s="234" t="s">
        <v>120</v>
      </c>
    </row>
    <row r="937" spans="1:51" s="15" customFormat="1" ht="12">
      <c r="A937" s="15"/>
      <c r="B937" s="246"/>
      <c r="C937" s="247"/>
      <c r="D937" s="219" t="s">
        <v>131</v>
      </c>
      <c r="E937" s="248" t="s">
        <v>21</v>
      </c>
      <c r="F937" s="249" t="s">
        <v>222</v>
      </c>
      <c r="G937" s="247"/>
      <c r="H937" s="250">
        <v>14</v>
      </c>
      <c r="I937" s="251"/>
      <c r="J937" s="247"/>
      <c r="K937" s="247"/>
      <c r="L937" s="252"/>
      <c r="M937" s="253"/>
      <c r="N937" s="254"/>
      <c r="O937" s="254"/>
      <c r="P937" s="254"/>
      <c r="Q937" s="254"/>
      <c r="R937" s="254"/>
      <c r="S937" s="254"/>
      <c r="T937" s="25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T937" s="256" t="s">
        <v>131</v>
      </c>
      <c r="AU937" s="256" t="s">
        <v>82</v>
      </c>
      <c r="AV937" s="15" t="s">
        <v>141</v>
      </c>
      <c r="AW937" s="15" t="s">
        <v>34</v>
      </c>
      <c r="AX937" s="15" t="s">
        <v>73</v>
      </c>
      <c r="AY937" s="256" t="s">
        <v>120</v>
      </c>
    </row>
    <row r="938" spans="1:51" s="13" customFormat="1" ht="12">
      <c r="A938" s="13"/>
      <c r="B938" s="224"/>
      <c r="C938" s="225"/>
      <c r="D938" s="219" t="s">
        <v>131</v>
      </c>
      <c r="E938" s="226" t="s">
        <v>21</v>
      </c>
      <c r="F938" s="227" t="s">
        <v>847</v>
      </c>
      <c r="G938" s="225"/>
      <c r="H938" s="228">
        <v>19.1</v>
      </c>
      <c r="I938" s="229"/>
      <c r="J938" s="225"/>
      <c r="K938" s="225"/>
      <c r="L938" s="230"/>
      <c r="M938" s="231"/>
      <c r="N938" s="232"/>
      <c r="O938" s="232"/>
      <c r="P938" s="232"/>
      <c r="Q938" s="232"/>
      <c r="R938" s="232"/>
      <c r="S938" s="232"/>
      <c r="T938" s="23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34" t="s">
        <v>131</v>
      </c>
      <c r="AU938" s="234" t="s">
        <v>82</v>
      </c>
      <c r="AV938" s="13" t="s">
        <v>82</v>
      </c>
      <c r="AW938" s="13" t="s">
        <v>34</v>
      </c>
      <c r="AX938" s="13" t="s">
        <v>73</v>
      </c>
      <c r="AY938" s="234" t="s">
        <v>120</v>
      </c>
    </row>
    <row r="939" spans="1:51" s="15" customFormat="1" ht="12">
      <c r="A939" s="15"/>
      <c r="B939" s="246"/>
      <c r="C939" s="247"/>
      <c r="D939" s="219" t="s">
        <v>131</v>
      </c>
      <c r="E939" s="248" t="s">
        <v>21</v>
      </c>
      <c r="F939" s="249" t="s">
        <v>222</v>
      </c>
      <c r="G939" s="247"/>
      <c r="H939" s="250">
        <v>19.1</v>
      </c>
      <c r="I939" s="251"/>
      <c r="J939" s="247"/>
      <c r="K939" s="247"/>
      <c r="L939" s="252"/>
      <c r="M939" s="253"/>
      <c r="N939" s="254"/>
      <c r="O939" s="254"/>
      <c r="P939" s="254"/>
      <c r="Q939" s="254"/>
      <c r="R939" s="254"/>
      <c r="S939" s="254"/>
      <c r="T939" s="25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T939" s="256" t="s">
        <v>131</v>
      </c>
      <c r="AU939" s="256" t="s">
        <v>82</v>
      </c>
      <c r="AV939" s="15" t="s">
        <v>141</v>
      </c>
      <c r="AW939" s="15" t="s">
        <v>34</v>
      </c>
      <c r="AX939" s="15" t="s">
        <v>73</v>
      </c>
      <c r="AY939" s="256" t="s">
        <v>120</v>
      </c>
    </row>
    <row r="940" spans="1:51" s="13" customFormat="1" ht="12">
      <c r="A940" s="13"/>
      <c r="B940" s="224"/>
      <c r="C940" s="225"/>
      <c r="D940" s="219" t="s">
        <v>131</v>
      </c>
      <c r="E940" s="226" t="s">
        <v>21</v>
      </c>
      <c r="F940" s="227" t="s">
        <v>952</v>
      </c>
      <c r="G940" s="225"/>
      <c r="H940" s="228">
        <v>4</v>
      </c>
      <c r="I940" s="229"/>
      <c r="J940" s="225"/>
      <c r="K940" s="225"/>
      <c r="L940" s="230"/>
      <c r="M940" s="231"/>
      <c r="N940" s="232"/>
      <c r="O940" s="232"/>
      <c r="P940" s="232"/>
      <c r="Q940" s="232"/>
      <c r="R940" s="232"/>
      <c r="S940" s="232"/>
      <c r="T940" s="23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4" t="s">
        <v>131</v>
      </c>
      <c r="AU940" s="234" t="s">
        <v>82</v>
      </c>
      <c r="AV940" s="13" t="s">
        <v>82</v>
      </c>
      <c r="AW940" s="13" t="s">
        <v>34</v>
      </c>
      <c r="AX940" s="13" t="s">
        <v>73</v>
      </c>
      <c r="AY940" s="234" t="s">
        <v>120</v>
      </c>
    </row>
    <row r="941" spans="1:51" s="13" customFormat="1" ht="12">
      <c r="A941" s="13"/>
      <c r="B941" s="224"/>
      <c r="C941" s="225"/>
      <c r="D941" s="219" t="s">
        <v>131</v>
      </c>
      <c r="E941" s="226" t="s">
        <v>21</v>
      </c>
      <c r="F941" s="227" t="s">
        <v>953</v>
      </c>
      <c r="G941" s="225"/>
      <c r="H941" s="228">
        <v>4</v>
      </c>
      <c r="I941" s="229"/>
      <c r="J941" s="225"/>
      <c r="K941" s="225"/>
      <c r="L941" s="230"/>
      <c r="M941" s="231"/>
      <c r="N941" s="232"/>
      <c r="O941" s="232"/>
      <c r="P941" s="232"/>
      <c r="Q941" s="232"/>
      <c r="R941" s="232"/>
      <c r="S941" s="232"/>
      <c r="T941" s="23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34" t="s">
        <v>131</v>
      </c>
      <c r="AU941" s="234" t="s">
        <v>82</v>
      </c>
      <c r="AV941" s="13" t="s">
        <v>82</v>
      </c>
      <c r="AW941" s="13" t="s">
        <v>34</v>
      </c>
      <c r="AX941" s="13" t="s">
        <v>73</v>
      </c>
      <c r="AY941" s="234" t="s">
        <v>120</v>
      </c>
    </row>
    <row r="942" spans="1:51" s="14" customFormat="1" ht="12">
      <c r="A942" s="14"/>
      <c r="B942" s="235"/>
      <c r="C942" s="236"/>
      <c r="D942" s="219" t="s">
        <v>131</v>
      </c>
      <c r="E942" s="237" t="s">
        <v>21</v>
      </c>
      <c r="F942" s="238" t="s">
        <v>134</v>
      </c>
      <c r="G942" s="236"/>
      <c r="H942" s="239">
        <v>41.1</v>
      </c>
      <c r="I942" s="240"/>
      <c r="J942" s="236"/>
      <c r="K942" s="236"/>
      <c r="L942" s="241"/>
      <c r="M942" s="242"/>
      <c r="N942" s="243"/>
      <c r="O942" s="243"/>
      <c r="P942" s="243"/>
      <c r="Q942" s="243"/>
      <c r="R942" s="243"/>
      <c r="S942" s="243"/>
      <c r="T942" s="24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5" t="s">
        <v>131</v>
      </c>
      <c r="AU942" s="245" t="s">
        <v>82</v>
      </c>
      <c r="AV942" s="14" t="s">
        <v>127</v>
      </c>
      <c r="AW942" s="14" t="s">
        <v>34</v>
      </c>
      <c r="AX942" s="14" t="s">
        <v>78</v>
      </c>
      <c r="AY942" s="245" t="s">
        <v>120</v>
      </c>
    </row>
    <row r="943" spans="1:65" s="2" customFormat="1" ht="14.4" customHeight="1">
      <c r="A943" s="40"/>
      <c r="B943" s="41"/>
      <c r="C943" s="206" t="s">
        <v>954</v>
      </c>
      <c r="D943" s="206" t="s">
        <v>122</v>
      </c>
      <c r="E943" s="207" t="s">
        <v>955</v>
      </c>
      <c r="F943" s="208" t="s">
        <v>956</v>
      </c>
      <c r="G943" s="209" t="s">
        <v>125</v>
      </c>
      <c r="H943" s="210">
        <v>23.75</v>
      </c>
      <c r="I943" s="211"/>
      <c r="J943" s="212">
        <f>ROUND(I943*H943,2)</f>
        <v>0</v>
      </c>
      <c r="K943" s="208" t="s">
        <v>126</v>
      </c>
      <c r="L943" s="46"/>
      <c r="M943" s="213" t="s">
        <v>21</v>
      </c>
      <c r="N943" s="214" t="s">
        <v>44</v>
      </c>
      <c r="O943" s="86"/>
      <c r="P943" s="215">
        <f>O943*H943</f>
        <v>0</v>
      </c>
      <c r="Q943" s="215">
        <v>0</v>
      </c>
      <c r="R943" s="215">
        <f>Q943*H943</f>
        <v>0</v>
      </c>
      <c r="S943" s="215">
        <v>0</v>
      </c>
      <c r="T943" s="216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17" t="s">
        <v>127</v>
      </c>
      <c r="AT943" s="217" t="s">
        <v>122</v>
      </c>
      <c r="AU943" s="217" t="s">
        <v>82</v>
      </c>
      <c r="AY943" s="19" t="s">
        <v>120</v>
      </c>
      <c r="BE943" s="218">
        <f>IF(N943="základní",J943,0)</f>
        <v>0</v>
      </c>
      <c r="BF943" s="218">
        <f>IF(N943="snížená",J943,0)</f>
        <v>0</v>
      </c>
      <c r="BG943" s="218">
        <f>IF(N943="zákl. přenesená",J943,0)</f>
        <v>0</v>
      </c>
      <c r="BH943" s="218">
        <f>IF(N943="sníž. přenesená",J943,0)</f>
        <v>0</v>
      </c>
      <c r="BI943" s="218">
        <f>IF(N943="nulová",J943,0)</f>
        <v>0</v>
      </c>
      <c r="BJ943" s="19" t="s">
        <v>78</v>
      </c>
      <c r="BK943" s="218">
        <f>ROUND(I943*H943,2)</f>
        <v>0</v>
      </c>
      <c r="BL943" s="19" t="s">
        <v>127</v>
      </c>
      <c r="BM943" s="217" t="s">
        <v>957</v>
      </c>
    </row>
    <row r="944" spans="1:47" s="2" customFormat="1" ht="12">
      <c r="A944" s="40"/>
      <c r="B944" s="41"/>
      <c r="C944" s="42"/>
      <c r="D944" s="219" t="s">
        <v>129</v>
      </c>
      <c r="E944" s="42"/>
      <c r="F944" s="220" t="s">
        <v>958</v>
      </c>
      <c r="G944" s="42"/>
      <c r="H944" s="42"/>
      <c r="I944" s="221"/>
      <c r="J944" s="42"/>
      <c r="K944" s="42"/>
      <c r="L944" s="46"/>
      <c r="M944" s="222"/>
      <c r="N944" s="223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129</v>
      </c>
      <c r="AU944" s="19" t="s">
        <v>82</v>
      </c>
    </row>
    <row r="945" spans="1:51" s="13" customFormat="1" ht="12">
      <c r="A945" s="13"/>
      <c r="B945" s="224"/>
      <c r="C945" s="225"/>
      <c r="D945" s="219" t="s">
        <v>131</v>
      </c>
      <c r="E945" s="226" t="s">
        <v>21</v>
      </c>
      <c r="F945" s="227" t="s">
        <v>959</v>
      </c>
      <c r="G945" s="225"/>
      <c r="H945" s="228">
        <v>4.65</v>
      </c>
      <c r="I945" s="229"/>
      <c r="J945" s="225"/>
      <c r="K945" s="225"/>
      <c r="L945" s="230"/>
      <c r="M945" s="231"/>
      <c r="N945" s="232"/>
      <c r="O945" s="232"/>
      <c r="P945" s="232"/>
      <c r="Q945" s="232"/>
      <c r="R945" s="232"/>
      <c r="S945" s="232"/>
      <c r="T945" s="23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4" t="s">
        <v>131</v>
      </c>
      <c r="AU945" s="234" t="s">
        <v>82</v>
      </c>
      <c r="AV945" s="13" t="s">
        <v>82</v>
      </c>
      <c r="AW945" s="13" t="s">
        <v>34</v>
      </c>
      <c r="AX945" s="13" t="s">
        <v>73</v>
      </c>
      <c r="AY945" s="234" t="s">
        <v>120</v>
      </c>
    </row>
    <row r="946" spans="1:51" s="13" customFormat="1" ht="12">
      <c r="A946" s="13"/>
      <c r="B946" s="224"/>
      <c r="C946" s="225"/>
      <c r="D946" s="219" t="s">
        <v>131</v>
      </c>
      <c r="E946" s="226" t="s">
        <v>21</v>
      </c>
      <c r="F946" s="227" t="s">
        <v>960</v>
      </c>
      <c r="G946" s="225"/>
      <c r="H946" s="228">
        <v>19.1</v>
      </c>
      <c r="I946" s="229"/>
      <c r="J946" s="225"/>
      <c r="K946" s="225"/>
      <c r="L946" s="230"/>
      <c r="M946" s="231"/>
      <c r="N946" s="232"/>
      <c r="O946" s="232"/>
      <c r="P946" s="232"/>
      <c r="Q946" s="232"/>
      <c r="R946" s="232"/>
      <c r="S946" s="232"/>
      <c r="T946" s="23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4" t="s">
        <v>131</v>
      </c>
      <c r="AU946" s="234" t="s">
        <v>82</v>
      </c>
      <c r="AV946" s="13" t="s">
        <v>82</v>
      </c>
      <c r="AW946" s="13" t="s">
        <v>34</v>
      </c>
      <c r="AX946" s="13" t="s">
        <v>73</v>
      </c>
      <c r="AY946" s="234" t="s">
        <v>120</v>
      </c>
    </row>
    <row r="947" spans="1:51" s="15" customFormat="1" ht="12">
      <c r="A947" s="15"/>
      <c r="B947" s="246"/>
      <c r="C947" s="247"/>
      <c r="D947" s="219" t="s">
        <v>131</v>
      </c>
      <c r="E947" s="248" t="s">
        <v>21</v>
      </c>
      <c r="F947" s="249" t="s">
        <v>961</v>
      </c>
      <c r="G947" s="247"/>
      <c r="H947" s="250">
        <v>23.75</v>
      </c>
      <c r="I947" s="251"/>
      <c r="J947" s="247"/>
      <c r="K947" s="247"/>
      <c r="L947" s="252"/>
      <c r="M947" s="253"/>
      <c r="N947" s="254"/>
      <c r="O947" s="254"/>
      <c r="P947" s="254"/>
      <c r="Q947" s="254"/>
      <c r="R947" s="254"/>
      <c r="S947" s="254"/>
      <c r="T947" s="25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56" t="s">
        <v>131</v>
      </c>
      <c r="AU947" s="256" t="s">
        <v>82</v>
      </c>
      <c r="AV947" s="15" t="s">
        <v>141</v>
      </c>
      <c r="AW947" s="15" t="s">
        <v>34</v>
      </c>
      <c r="AX947" s="15" t="s">
        <v>73</v>
      </c>
      <c r="AY947" s="256" t="s">
        <v>120</v>
      </c>
    </row>
    <row r="948" spans="1:51" s="14" customFormat="1" ht="12">
      <c r="A948" s="14"/>
      <c r="B948" s="235"/>
      <c r="C948" s="236"/>
      <c r="D948" s="219" t="s">
        <v>131</v>
      </c>
      <c r="E948" s="237" t="s">
        <v>21</v>
      </c>
      <c r="F948" s="238" t="s">
        <v>134</v>
      </c>
      <c r="G948" s="236"/>
      <c r="H948" s="239">
        <v>23.75</v>
      </c>
      <c r="I948" s="240"/>
      <c r="J948" s="236"/>
      <c r="K948" s="236"/>
      <c r="L948" s="241"/>
      <c r="M948" s="242"/>
      <c r="N948" s="243"/>
      <c r="O948" s="243"/>
      <c r="P948" s="243"/>
      <c r="Q948" s="243"/>
      <c r="R948" s="243"/>
      <c r="S948" s="243"/>
      <c r="T948" s="24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5" t="s">
        <v>131</v>
      </c>
      <c r="AU948" s="245" t="s">
        <v>82</v>
      </c>
      <c r="AV948" s="14" t="s">
        <v>127</v>
      </c>
      <c r="AW948" s="14" t="s">
        <v>34</v>
      </c>
      <c r="AX948" s="14" t="s">
        <v>78</v>
      </c>
      <c r="AY948" s="245" t="s">
        <v>120</v>
      </c>
    </row>
    <row r="949" spans="1:65" s="2" customFormat="1" ht="14.4" customHeight="1">
      <c r="A949" s="40"/>
      <c r="B949" s="41"/>
      <c r="C949" s="206" t="s">
        <v>962</v>
      </c>
      <c r="D949" s="206" t="s">
        <v>122</v>
      </c>
      <c r="E949" s="207" t="s">
        <v>963</v>
      </c>
      <c r="F949" s="208" t="s">
        <v>964</v>
      </c>
      <c r="G949" s="209" t="s">
        <v>125</v>
      </c>
      <c r="H949" s="210">
        <v>9</v>
      </c>
      <c r="I949" s="211"/>
      <c r="J949" s="212">
        <f>ROUND(I949*H949,2)</f>
        <v>0</v>
      </c>
      <c r="K949" s="208" t="s">
        <v>21</v>
      </c>
      <c r="L949" s="46"/>
      <c r="M949" s="213" t="s">
        <v>21</v>
      </c>
      <c r="N949" s="214" t="s">
        <v>44</v>
      </c>
      <c r="O949" s="86"/>
      <c r="P949" s="215">
        <f>O949*H949</f>
        <v>0</v>
      </c>
      <c r="Q949" s="215">
        <v>0.03908</v>
      </c>
      <c r="R949" s="215">
        <f>Q949*H949</f>
        <v>0.35172</v>
      </c>
      <c r="S949" s="215">
        <v>0</v>
      </c>
      <c r="T949" s="216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17" t="s">
        <v>127</v>
      </c>
      <c r="AT949" s="217" t="s">
        <v>122</v>
      </c>
      <c r="AU949" s="217" t="s">
        <v>82</v>
      </c>
      <c r="AY949" s="19" t="s">
        <v>120</v>
      </c>
      <c r="BE949" s="218">
        <f>IF(N949="základní",J949,0)</f>
        <v>0</v>
      </c>
      <c r="BF949" s="218">
        <f>IF(N949="snížená",J949,0)</f>
        <v>0</v>
      </c>
      <c r="BG949" s="218">
        <f>IF(N949="zákl. přenesená",J949,0)</f>
        <v>0</v>
      </c>
      <c r="BH949" s="218">
        <f>IF(N949="sníž. přenesená",J949,0)</f>
        <v>0</v>
      </c>
      <c r="BI949" s="218">
        <f>IF(N949="nulová",J949,0)</f>
        <v>0</v>
      </c>
      <c r="BJ949" s="19" t="s">
        <v>78</v>
      </c>
      <c r="BK949" s="218">
        <f>ROUND(I949*H949,2)</f>
        <v>0</v>
      </c>
      <c r="BL949" s="19" t="s">
        <v>127</v>
      </c>
      <c r="BM949" s="217" t="s">
        <v>965</v>
      </c>
    </row>
    <row r="950" spans="1:47" s="2" customFormat="1" ht="12">
      <c r="A950" s="40"/>
      <c r="B950" s="41"/>
      <c r="C950" s="42"/>
      <c r="D950" s="219" t="s">
        <v>129</v>
      </c>
      <c r="E950" s="42"/>
      <c r="F950" s="220" t="s">
        <v>964</v>
      </c>
      <c r="G950" s="42"/>
      <c r="H950" s="42"/>
      <c r="I950" s="221"/>
      <c r="J950" s="42"/>
      <c r="K950" s="42"/>
      <c r="L950" s="46"/>
      <c r="M950" s="222"/>
      <c r="N950" s="223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129</v>
      </c>
      <c r="AU950" s="19" t="s">
        <v>82</v>
      </c>
    </row>
    <row r="951" spans="1:51" s="13" customFormat="1" ht="12">
      <c r="A951" s="13"/>
      <c r="B951" s="224"/>
      <c r="C951" s="225"/>
      <c r="D951" s="219" t="s">
        <v>131</v>
      </c>
      <c r="E951" s="226" t="s">
        <v>21</v>
      </c>
      <c r="F951" s="227" t="s">
        <v>966</v>
      </c>
      <c r="G951" s="225"/>
      <c r="H951" s="228">
        <v>5</v>
      </c>
      <c r="I951" s="229"/>
      <c r="J951" s="225"/>
      <c r="K951" s="225"/>
      <c r="L951" s="230"/>
      <c r="M951" s="231"/>
      <c r="N951" s="232"/>
      <c r="O951" s="232"/>
      <c r="P951" s="232"/>
      <c r="Q951" s="232"/>
      <c r="R951" s="232"/>
      <c r="S951" s="232"/>
      <c r="T951" s="23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4" t="s">
        <v>131</v>
      </c>
      <c r="AU951" s="234" t="s">
        <v>82</v>
      </c>
      <c r="AV951" s="13" t="s">
        <v>82</v>
      </c>
      <c r="AW951" s="13" t="s">
        <v>34</v>
      </c>
      <c r="AX951" s="13" t="s">
        <v>73</v>
      </c>
      <c r="AY951" s="234" t="s">
        <v>120</v>
      </c>
    </row>
    <row r="952" spans="1:51" s="13" customFormat="1" ht="12">
      <c r="A952" s="13"/>
      <c r="B952" s="224"/>
      <c r="C952" s="225"/>
      <c r="D952" s="219" t="s">
        <v>131</v>
      </c>
      <c r="E952" s="226" t="s">
        <v>21</v>
      </c>
      <c r="F952" s="227" t="s">
        <v>967</v>
      </c>
      <c r="G952" s="225"/>
      <c r="H952" s="228">
        <v>2</v>
      </c>
      <c r="I952" s="229"/>
      <c r="J952" s="225"/>
      <c r="K952" s="225"/>
      <c r="L952" s="230"/>
      <c r="M952" s="231"/>
      <c r="N952" s="232"/>
      <c r="O952" s="232"/>
      <c r="P952" s="232"/>
      <c r="Q952" s="232"/>
      <c r="R952" s="232"/>
      <c r="S952" s="232"/>
      <c r="T952" s="23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4" t="s">
        <v>131</v>
      </c>
      <c r="AU952" s="234" t="s">
        <v>82</v>
      </c>
      <c r="AV952" s="13" t="s">
        <v>82</v>
      </c>
      <c r="AW952" s="13" t="s">
        <v>34</v>
      </c>
      <c r="AX952" s="13" t="s">
        <v>73</v>
      </c>
      <c r="AY952" s="234" t="s">
        <v>120</v>
      </c>
    </row>
    <row r="953" spans="1:51" s="13" customFormat="1" ht="12">
      <c r="A953" s="13"/>
      <c r="B953" s="224"/>
      <c r="C953" s="225"/>
      <c r="D953" s="219" t="s">
        <v>131</v>
      </c>
      <c r="E953" s="226" t="s">
        <v>21</v>
      </c>
      <c r="F953" s="227" t="s">
        <v>968</v>
      </c>
      <c r="G953" s="225"/>
      <c r="H953" s="228">
        <v>2</v>
      </c>
      <c r="I953" s="229"/>
      <c r="J953" s="225"/>
      <c r="K953" s="225"/>
      <c r="L953" s="230"/>
      <c r="M953" s="231"/>
      <c r="N953" s="232"/>
      <c r="O953" s="232"/>
      <c r="P953" s="232"/>
      <c r="Q953" s="232"/>
      <c r="R953" s="232"/>
      <c r="S953" s="232"/>
      <c r="T953" s="23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4" t="s">
        <v>131</v>
      </c>
      <c r="AU953" s="234" t="s">
        <v>82</v>
      </c>
      <c r="AV953" s="13" t="s">
        <v>82</v>
      </c>
      <c r="AW953" s="13" t="s">
        <v>34</v>
      </c>
      <c r="AX953" s="13" t="s">
        <v>73</v>
      </c>
      <c r="AY953" s="234" t="s">
        <v>120</v>
      </c>
    </row>
    <row r="954" spans="1:51" s="14" customFormat="1" ht="12">
      <c r="A954" s="14"/>
      <c r="B954" s="235"/>
      <c r="C954" s="236"/>
      <c r="D954" s="219" t="s">
        <v>131</v>
      </c>
      <c r="E954" s="237" t="s">
        <v>21</v>
      </c>
      <c r="F954" s="238" t="s">
        <v>134</v>
      </c>
      <c r="G954" s="236"/>
      <c r="H954" s="239">
        <v>9</v>
      </c>
      <c r="I954" s="240"/>
      <c r="J954" s="236"/>
      <c r="K954" s="236"/>
      <c r="L954" s="241"/>
      <c r="M954" s="242"/>
      <c r="N954" s="243"/>
      <c r="O954" s="243"/>
      <c r="P954" s="243"/>
      <c r="Q954" s="243"/>
      <c r="R954" s="243"/>
      <c r="S954" s="243"/>
      <c r="T954" s="24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5" t="s">
        <v>131</v>
      </c>
      <c r="AU954" s="245" t="s">
        <v>82</v>
      </c>
      <c r="AV954" s="14" t="s">
        <v>127</v>
      </c>
      <c r="AW954" s="14" t="s">
        <v>34</v>
      </c>
      <c r="AX954" s="14" t="s">
        <v>78</v>
      </c>
      <c r="AY954" s="245" t="s">
        <v>120</v>
      </c>
    </row>
    <row r="955" spans="1:65" s="2" customFormat="1" ht="14.4" customHeight="1">
      <c r="A955" s="40"/>
      <c r="B955" s="41"/>
      <c r="C955" s="206" t="s">
        <v>969</v>
      </c>
      <c r="D955" s="206" t="s">
        <v>122</v>
      </c>
      <c r="E955" s="207" t="s">
        <v>970</v>
      </c>
      <c r="F955" s="208" t="s">
        <v>971</v>
      </c>
      <c r="G955" s="209" t="s">
        <v>125</v>
      </c>
      <c r="H955" s="210">
        <v>4.65</v>
      </c>
      <c r="I955" s="211"/>
      <c r="J955" s="212">
        <f>ROUND(I955*H955,2)</f>
        <v>0</v>
      </c>
      <c r="K955" s="208" t="s">
        <v>126</v>
      </c>
      <c r="L955" s="46"/>
      <c r="M955" s="213" t="s">
        <v>21</v>
      </c>
      <c r="N955" s="214" t="s">
        <v>44</v>
      </c>
      <c r="O955" s="86"/>
      <c r="P955" s="215">
        <f>O955*H955</f>
        <v>0</v>
      </c>
      <c r="Q955" s="215">
        <v>0.00158</v>
      </c>
      <c r="R955" s="215">
        <f>Q955*H955</f>
        <v>0.007347000000000001</v>
      </c>
      <c r="S955" s="215">
        <v>0</v>
      </c>
      <c r="T955" s="21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7" t="s">
        <v>127</v>
      </c>
      <c r="AT955" s="217" t="s">
        <v>122</v>
      </c>
      <c r="AU955" s="217" t="s">
        <v>82</v>
      </c>
      <c r="AY955" s="19" t="s">
        <v>120</v>
      </c>
      <c r="BE955" s="218">
        <f>IF(N955="základní",J955,0)</f>
        <v>0</v>
      </c>
      <c r="BF955" s="218">
        <f>IF(N955="snížená",J955,0)</f>
        <v>0</v>
      </c>
      <c r="BG955" s="218">
        <f>IF(N955="zákl. přenesená",J955,0)</f>
        <v>0</v>
      </c>
      <c r="BH955" s="218">
        <f>IF(N955="sníž. přenesená",J955,0)</f>
        <v>0</v>
      </c>
      <c r="BI955" s="218">
        <f>IF(N955="nulová",J955,0)</f>
        <v>0</v>
      </c>
      <c r="BJ955" s="19" t="s">
        <v>78</v>
      </c>
      <c r="BK955" s="218">
        <f>ROUND(I955*H955,2)</f>
        <v>0</v>
      </c>
      <c r="BL955" s="19" t="s">
        <v>127</v>
      </c>
      <c r="BM955" s="217" t="s">
        <v>972</v>
      </c>
    </row>
    <row r="956" spans="1:47" s="2" customFormat="1" ht="12">
      <c r="A956" s="40"/>
      <c r="B956" s="41"/>
      <c r="C956" s="42"/>
      <c r="D956" s="219" t="s">
        <v>129</v>
      </c>
      <c r="E956" s="42"/>
      <c r="F956" s="220" t="s">
        <v>973</v>
      </c>
      <c r="G956" s="42"/>
      <c r="H956" s="42"/>
      <c r="I956" s="221"/>
      <c r="J956" s="42"/>
      <c r="K956" s="42"/>
      <c r="L956" s="46"/>
      <c r="M956" s="222"/>
      <c r="N956" s="223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129</v>
      </c>
      <c r="AU956" s="19" t="s">
        <v>82</v>
      </c>
    </row>
    <row r="957" spans="1:51" s="13" customFormat="1" ht="12">
      <c r="A957" s="13"/>
      <c r="B957" s="224"/>
      <c r="C957" s="225"/>
      <c r="D957" s="219" t="s">
        <v>131</v>
      </c>
      <c r="E957" s="226" t="s">
        <v>21</v>
      </c>
      <c r="F957" s="227" t="s">
        <v>974</v>
      </c>
      <c r="G957" s="225"/>
      <c r="H957" s="228">
        <v>4.65</v>
      </c>
      <c r="I957" s="229"/>
      <c r="J957" s="225"/>
      <c r="K957" s="225"/>
      <c r="L957" s="230"/>
      <c r="M957" s="231"/>
      <c r="N957" s="232"/>
      <c r="O957" s="232"/>
      <c r="P957" s="232"/>
      <c r="Q957" s="232"/>
      <c r="R957" s="232"/>
      <c r="S957" s="232"/>
      <c r="T957" s="23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4" t="s">
        <v>131</v>
      </c>
      <c r="AU957" s="234" t="s">
        <v>82</v>
      </c>
      <c r="AV957" s="13" t="s">
        <v>82</v>
      </c>
      <c r="AW957" s="13" t="s">
        <v>34</v>
      </c>
      <c r="AX957" s="13" t="s">
        <v>73</v>
      </c>
      <c r="AY957" s="234" t="s">
        <v>120</v>
      </c>
    </row>
    <row r="958" spans="1:51" s="14" customFormat="1" ht="12">
      <c r="A958" s="14"/>
      <c r="B958" s="235"/>
      <c r="C958" s="236"/>
      <c r="D958" s="219" t="s">
        <v>131</v>
      </c>
      <c r="E958" s="237" t="s">
        <v>21</v>
      </c>
      <c r="F958" s="238" t="s">
        <v>134</v>
      </c>
      <c r="G958" s="236"/>
      <c r="H958" s="239">
        <v>4.65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5" t="s">
        <v>131</v>
      </c>
      <c r="AU958" s="245" t="s">
        <v>82</v>
      </c>
      <c r="AV958" s="14" t="s">
        <v>127</v>
      </c>
      <c r="AW958" s="14" t="s">
        <v>34</v>
      </c>
      <c r="AX958" s="14" t="s">
        <v>78</v>
      </c>
      <c r="AY958" s="245" t="s">
        <v>120</v>
      </c>
    </row>
    <row r="959" spans="1:65" s="2" customFormat="1" ht="14.4" customHeight="1">
      <c r="A959" s="40"/>
      <c r="B959" s="41"/>
      <c r="C959" s="206" t="s">
        <v>975</v>
      </c>
      <c r="D959" s="206" t="s">
        <v>122</v>
      </c>
      <c r="E959" s="207" t="s">
        <v>976</v>
      </c>
      <c r="F959" s="208" t="s">
        <v>977</v>
      </c>
      <c r="G959" s="209" t="s">
        <v>125</v>
      </c>
      <c r="H959" s="210">
        <v>18.61</v>
      </c>
      <c r="I959" s="211"/>
      <c r="J959" s="212">
        <f>ROUND(I959*H959,2)</f>
        <v>0</v>
      </c>
      <c r="K959" s="208" t="s">
        <v>126</v>
      </c>
      <c r="L959" s="46"/>
      <c r="M959" s="213" t="s">
        <v>21</v>
      </c>
      <c r="N959" s="214" t="s">
        <v>44</v>
      </c>
      <c r="O959" s="86"/>
      <c r="P959" s="215">
        <f>O959*H959</f>
        <v>0</v>
      </c>
      <c r="Q959" s="215">
        <v>0.0005</v>
      </c>
      <c r="R959" s="215">
        <f>Q959*H959</f>
        <v>0.009305</v>
      </c>
      <c r="S959" s="215">
        <v>0</v>
      </c>
      <c r="T959" s="216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17" t="s">
        <v>127</v>
      </c>
      <c r="AT959" s="217" t="s">
        <v>122</v>
      </c>
      <c r="AU959" s="217" t="s">
        <v>82</v>
      </c>
      <c r="AY959" s="19" t="s">
        <v>120</v>
      </c>
      <c r="BE959" s="218">
        <f>IF(N959="základní",J959,0)</f>
        <v>0</v>
      </c>
      <c r="BF959" s="218">
        <f>IF(N959="snížená",J959,0)</f>
        <v>0</v>
      </c>
      <c r="BG959" s="218">
        <f>IF(N959="zákl. přenesená",J959,0)</f>
        <v>0</v>
      </c>
      <c r="BH959" s="218">
        <f>IF(N959="sníž. přenesená",J959,0)</f>
        <v>0</v>
      </c>
      <c r="BI959" s="218">
        <f>IF(N959="nulová",J959,0)</f>
        <v>0</v>
      </c>
      <c r="BJ959" s="19" t="s">
        <v>78</v>
      </c>
      <c r="BK959" s="218">
        <f>ROUND(I959*H959,2)</f>
        <v>0</v>
      </c>
      <c r="BL959" s="19" t="s">
        <v>127</v>
      </c>
      <c r="BM959" s="217" t="s">
        <v>978</v>
      </c>
    </row>
    <row r="960" spans="1:47" s="2" customFormat="1" ht="12">
      <c r="A960" s="40"/>
      <c r="B960" s="41"/>
      <c r="C960" s="42"/>
      <c r="D960" s="219" t="s">
        <v>129</v>
      </c>
      <c r="E960" s="42"/>
      <c r="F960" s="220" t="s">
        <v>979</v>
      </c>
      <c r="G960" s="42"/>
      <c r="H960" s="42"/>
      <c r="I960" s="221"/>
      <c r="J960" s="42"/>
      <c r="K960" s="42"/>
      <c r="L960" s="46"/>
      <c r="M960" s="222"/>
      <c r="N960" s="223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129</v>
      </c>
      <c r="AU960" s="19" t="s">
        <v>82</v>
      </c>
    </row>
    <row r="961" spans="1:51" s="13" customFormat="1" ht="12">
      <c r="A961" s="13"/>
      <c r="B961" s="224"/>
      <c r="C961" s="225"/>
      <c r="D961" s="219" t="s">
        <v>131</v>
      </c>
      <c r="E961" s="226" t="s">
        <v>21</v>
      </c>
      <c r="F961" s="227" t="s">
        <v>980</v>
      </c>
      <c r="G961" s="225"/>
      <c r="H961" s="228">
        <v>5.1</v>
      </c>
      <c r="I961" s="229"/>
      <c r="J961" s="225"/>
      <c r="K961" s="225"/>
      <c r="L961" s="230"/>
      <c r="M961" s="231"/>
      <c r="N961" s="232"/>
      <c r="O961" s="232"/>
      <c r="P961" s="232"/>
      <c r="Q961" s="232"/>
      <c r="R961" s="232"/>
      <c r="S961" s="232"/>
      <c r="T961" s="23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4" t="s">
        <v>131</v>
      </c>
      <c r="AU961" s="234" t="s">
        <v>82</v>
      </c>
      <c r="AV961" s="13" t="s">
        <v>82</v>
      </c>
      <c r="AW961" s="13" t="s">
        <v>34</v>
      </c>
      <c r="AX961" s="13" t="s">
        <v>73</v>
      </c>
      <c r="AY961" s="234" t="s">
        <v>120</v>
      </c>
    </row>
    <row r="962" spans="1:51" s="15" customFormat="1" ht="12">
      <c r="A962" s="15"/>
      <c r="B962" s="246"/>
      <c r="C962" s="247"/>
      <c r="D962" s="219" t="s">
        <v>131</v>
      </c>
      <c r="E962" s="248" t="s">
        <v>21</v>
      </c>
      <c r="F962" s="249" t="s">
        <v>149</v>
      </c>
      <c r="G962" s="247"/>
      <c r="H962" s="250">
        <v>5.1</v>
      </c>
      <c r="I962" s="251"/>
      <c r="J962" s="247"/>
      <c r="K962" s="247"/>
      <c r="L962" s="252"/>
      <c r="M962" s="253"/>
      <c r="N962" s="254"/>
      <c r="O962" s="254"/>
      <c r="P962" s="254"/>
      <c r="Q962" s="254"/>
      <c r="R962" s="254"/>
      <c r="S962" s="254"/>
      <c r="T962" s="25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T962" s="256" t="s">
        <v>131</v>
      </c>
      <c r="AU962" s="256" t="s">
        <v>82</v>
      </c>
      <c r="AV962" s="15" t="s">
        <v>141</v>
      </c>
      <c r="AW962" s="15" t="s">
        <v>34</v>
      </c>
      <c r="AX962" s="15" t="s">
        <v>73</v>
      </c>
      <c r="AY962" s="256" t="s">
        <v>120</v>
      </c>
    </row>
    <row r="963" spans="1:51" s="13" customFormat="1" ht="12">
      <c r="A963" s="13"/>
      <c r="B963" s="224"/>
      <c r="C963" s="225"/>
      <c r="D963" s="219" t="s">
        <v>131</v>
      </c>
      <c r="E963" s="226" t="s">
        <v>21</v>
      </c>
      <c r="F963" s="227" t="s">
        <v>981</v>
      </c>
      <c r="G963" s="225"/>
      <c r="H963" s="228">
        <v>13.51</v>
      </c>
      <c r="I963" s="229"/>
      <c r="J963" s="225"/>
      <c r="K963" s="225"/>
      <c r="L963" s="230"/>
      <c r="M963" s="231"/>
      <c r="N963" s="232"/>
      <c r="O963" s="232"/>
      <c r="P963" s="232"/>
      <c r="Q963" s="232"/>
      <c r="R963" s="232"/>
      <c r="S963" s="232"/>
      <c r="T963" s="23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34" t="s">
        <v>131</v>
      </c>
      <c r="AU963" s="234" t="s">
        <v>82</v>
      </c>
      <c r="AV963" s="13" t="s">
        <v>82</v>
      </c>
      <c r="AW963" s="13" t="s">
        <v>34</v>
      </c>
      <c r="AX963" s="13" t="s">
        <v>73</v>
      </c>
      <c r="AY963" s="234" t="s">
        <v>120</v>
      </c>
    </row>
    <row r="964" spans="1:51" s="15" customFormat="1" ht="12">
      <c r="A964" s="15"/>
      <c r="B964" s="246"/>
      <c r="C964" s="247"/>
      <c r="D964" s="219" t="s">
        <v>131</v>
      </c>
      <c r="E964" s="248" t="s">
        <v>21</v>
      </c>
      <c r="F964" s="249" t="s">
        <v>982</v>
      </c>
      <c r="G964" s="247"/>
      <c r="H964" s="250">
        <v>13.51</v>
      </c>
      <c r="I964" s="251"/>
      <c r="J964" s="247"/>
      <c r="K964" s="247"/>
      <c r="L964" s="252"/>
      <c r="M964" s="253"/>
      <c r="N964" s="254"/>
      <c r="O964" s="254"/>
      <c r="P964" s="254"/>
      <c r="Q964" s="254"/>
      <c r="R964" s="254"/>
      <c r="S964" s="254"/>
      <c r="T964" s="25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56" t="s">
        <v>131</v>
      </c>
      <c r="AU964" s="256" t="s">
        <v>82</v>
      </c>
      <c r="AV964" s="15" t="s">
        <v>141</v>
      </c>
      <c r="AW964" s="15" t="s">
        <v>34</v>
      </c>
      <c r="AX964" s="15" t="s">
        <v>73</v>
      </c>
      <c r="AY964" s="256" t="s">
        <v>120</v>
      </c>
    </row>
    <row r="965" spans="1:51" s="14" customFormat="1" ht="12">
      <c r="A965" s="14"/>
      <c r="B965" s="235"/>
      <c r="C965" s="236"/>
      <c r="D965" s="219" t="s">
        <v>131</v>
      </c>
      <c r="E965" s="237" t="s">
        <v>21</v>
      </c>
      <c r="F965" s="238" t="s">
        <v>134</v>
      </c>
      <c r="G965" s="236"/>
      <c r="H965" s="239">
        <v>18.61</v>
      </c>
      <c r="I965" s="240"/>
      <c r="J965" s="236"/>
      <c r="K965" s="236"/>
      <c r="L965" s="241"/>
      <c r="M965" s="242"/>
      <c r="N965" s="243"/>
      <c r="O965" s="243"/>
      <c r="P965" s="243"/>
      <c r="Q965" s="243"/>
      <c r="R965" s="243"/>
      <c r="S965" s="243"/>
      <c r="T965" s="24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5" t="s">
        <v>131</v>
      </c>
      <c r="AU965" s="245" t="s">
        <v>82</v>
      </c>
      <c r="AV965" s="14" t="s">
        <v>127</v>
      </c>
      <c r="AW965" s="14" t="s">
        <v>34</v>
      </c>
      <c r="AX965" s="14" t="s">
        <v>78</v>
      </c>
      <c r="AY965" s="245" t="s">
        <v>120</v>
      </c>
    </row>
    <row r="966" spans="1:65" s="2" customFormat="1" ht="14.4" customHeight="1">
      <c r="A966" s="40"/>
      <c r="B966" s="41"/>
      <c r="C966" s="206" t="s">
        <v>983</v>
      </c>
      <c r="D966" s="206" t="s">
        <v>122</v>
      </c>
      <c r="E966" s="207" t="s">
        <v>984</v>
      </c>
      <c r="F966" s="208" t="s">
        <v>985</v>
      </c>
      <c r="G966" s="209" t="s">
        <v>295</v>
      </c>
      <c r="H966" s="210">
        <v>660.027</v>
      </c>
      <c r="I966" s="211"/>
      <c r="J966" s="212">
        <f>ROUND(I966*H966,2)</f>
        <v>0</v>
      </c>
      <c r="K966" s="208" t="s">
        <v>126</v>
      </c>
      <c r="L966" s="46"/>
      <c r="M966" s="213" t="s">
        <v>21</v>
      </c>
      <c r="N966" s="214" t="s">
        <v>44</v>
      </c>
      <c r="O966" s="86"/>
      <c r="P966" s="215">
        <f>O966*H966</f>
        <v>0</v>
      </c>
      <c r="Q966" s="215">
        <v>0</v>
      </c>
      <c r="R966" s="215">
        <f>Q966*H966</f>
        <v>0</v>
      </c>
      <c r="S966" s="215">
        <v>0</v>
      </c>
      <c r="T966" s="216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7" t="s">
        <v>127</v>
      </c>
      <c r="AT966" s="217" t="s">
        <v>122</v>
      </c>
      <c r="AU966" s="217" t="s">
        <v>82</v>
      </c>
      <c r="AY966" s="19" t="s">
        <v>120</v>
      </c>
      <c r="BE966" s="218">
        <f>IF(N966="základní",J966,0)</f>
        <v>0</v>
      </c>
      <c r="BF966" s="218">
        <f>IF(N966="snížená",J966,0)</f>
        <v>0</v>
      </c>
      <c r="BG966" s="218">
        <f>IF(N966="zákl. přenesená",J966,0)</f>
        <v>0</v>
      </c>
      <c r="BH966" s="218">
        <f>IF(N966="sníž. přenesená",J966,0)</f>
        <v>0</v>
      </c>
      <c r="BI966" s="218">
        <f>IF(N966="nulová",J966,0)</f>
        <v>0</v>
      </c>
      <c r="BJ966" s="19" t="s">
        <v>78</v>
      </c>
      <c r="BK966" s="218">
        <f>ROUND(I966*H966,2)</f>
        <v>0</v>
      </c>
      <c r="BL966" s="19" t="s">
        <v>127</v>
      </c>
      <c r="BM966" s="217" t="s">
        <v>986</v>
      </c>
    </row>
    <row r="967" spans="1:47" s="2" customFormat="1" ht="12">
      <c r="A967" s="40"/>
      <c r="B967" s="41"/>
      <c r="C967" s="42"/>
      <c r="D967" s="219" t="s">
        <v>129</v>
      </c>
      <c r="E967" s="42"/>
      <c r="F967" s="220" t="s">
        <v>987</v>
      </c>
      <c r="G967" s="42"/>
      <c r="H967" s="42"/>
      <c r="I967" s="221"/>
      <c r="J967" s="42"/>
      <c r="K967" s="42"/>
      <c r="L967" s="46"/>
      <c r="M967" s="222"/>
      <c r="N967" s="223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129</v>
      </c>
      <c r="AU967" s="19" t="s">
        <v>82</v>
      </c>
    </row>
    <row r="968" spans="1:51" s="13" customFormat="1" ht="12">
      <c r="A968" s="13"/>
      <c r="B968" s="224"/>
      <c r="C968" s="225"/>
      <c r="D968" s="219" t="s">
        <v>131</v>
      </c>
      <c r="E968" s="226" t="s">
        <v>21</v>
      </c>
      <c r="F968" s="227" t="s">
        <v>988</v>
      </c>
      <c r="G968" s="225"/>
      <c r="H968" s="228">
        <v>2827.003</v>
      </c>
      <c r="I968" s="229"/>
      <c r="J968" s="225"/>
      <c r="K968" s="225"/>
      <c r="L968" s="230"/>
      <c r="M968" s="231"/>
      <c r="N968" s="232"/>
      <c r="O968" s="232"/>
      <c r="P968" s="232"/>
      <c r="Q968" s="232"/>
      <c r="R968" s="232"/>
      <c r="S968" s="232"/>
      <c r="T968" s="23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4" t="s">
        <v>131</v>
      </c>
      <c r="AU968" s="234" t="s">
        <v>82</v>
      </c>
      <c r="AV968" s="13" t="s">
        <v>82</v>
      </c>
      <c r="AW968" s="13" t="s">
        <v>34</v>
      </c>
      <c r="AX968" s="13" t="s">
        <v>73</v>
      </c>
      <c r="AY968" s="234" t="s">
        <v>120</v>
      </c>
    </row>
    <row r="969" spans="1:51" s="13" customFormat="1" ht="12">
      <c r="A969" s="13"/>
      <c r="B969" s="224"/>
      <c r="C969" s="225"/>
      <c r="D969" s="219" t="s">
        <v>131</v>
      </c>
      <c r="E969" s="226" t="s">
        <v>21</v>
      </c>
      <c r="F969" s="227" t="s">
        <v>989</v>
      </c>
      <c r="G969" s="225"/>
      <c r="H969" s="228">
        <v>-2166.976</v>
      </c>
      <c r="I969" s="229"/>
      <c r="J969" s="225"/>
      <c r="K969" s="225"/>
      <c r="L969" s="230"/>
      <c r="M969" s="231"/>
      <c r="N969" s="232"/>
      <c r="O969" s="232"/>
      <c r="P969" s="232"/>
      <c r="Q969" s="232"/>
      <c r="R969" s="232"/>
      <c r="S969" s="232"/>
      <c r="T969" s="23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34" t="s">
        <v>131</v>
      </c>
      <c r="AU969" s="234" t="s">
        <v>82</v>
      </c>
      <c r="AV969" s="13" t="s">
        <v>82</v>
      </c>
      <c r="AW969" s="13" t="s">
        <v>34</v>
      </c>
      <c r="AX969" s="13" t="s">
        <v>73</v>
      </c>
      <c r="AY969" s="234" t="s">
        <v>120</v>
      </c>
    </row>
    <row r="970" spans="1:51" s="14" customFormat="1" ht="12">
      <c r="A970" s="14"/>
      <c r="B970" s="235"/>
      <c r="C970" s="236"/>
      <c r="D970" s="219" t="s">
        <v>131</v>
      </c>
      <c r="E970" s="237" t="s">
        <v>21</v>
      </c>
      <c r="F970" s="238" t="s">
        <v>134</v>
      </c>
      <c r="G970" s="236"/>
      <c r="H970" s="239">
        <v>660.027</v>
      </c>
      <c r="I970" s="240"/>
      <c r="J970" s="236"/>
      <c r="K970" s="236"/>
      <c r="L970" s="241"/>
      <c r="M970" s="242"/>
      <c r="N970" s="243"/>
      <c r="O970" s="243"/>
      <c r="P970" s="243"/>
      <c r="Q970" s="243"/>
      <c r="R970" s="243"/>
      <c r="S970" s="243"/>
      <c r="T970" s="24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5" t="s">
        <v>131</v>
      </c>
      <c r="AU970" s="245" t="s">
        <v>82</v>
      </c>
      <c r="AV970" s="14" t="s">
        <v>127</v>
      </c>
      <c r="AW970" s="14" t="s">
        <v>34</v>
      </c>
      <c r="AX970" s="14" t="s">
        <v>78</v>
      </c>
      <c r="AY970" s="245" t="s">
        <v>120</v>
      </c>
    </row>
    <row r="971" spans="1:65" s="2" customFormat="1" ht="14.4" customHeight="1">
      <c r="A971" s="40"/>
      <c r="B971" s="41"/>
      <c r="C971" s="206" t="s">
        <v>343</v>
      </c>
      <c r="D971" s="206" t="s">
        <v>122</v>
      </c>
      <c r="E971" s="207" t="s">
        <v>990</v>
      </c>
      <c r="F971" s="208" t="s">
        <v>991</v>
      </c>
      <c r="G971" s="209" t="s">
        <v>295</v>
      </c>
      <c r="H971" s="210">
        <v>12540.513</v>
      </c>
      <c r="I971" s="211"/>
      <c r="J971" s="212">
        <f>ROUND(I971*H971,2)</f>
        <v>0</v>
      </c>
      <c r="K971" s="208" t="s">
        <v>126</v>
      </c>
      <c r="L971" s="46"/>
      <c r="M971" s="213" t="s">
        <v>21</v>
      </c>
      <c r="N971" s="214" t="s">
        <v>44</v>
      </c>
      <c r="O971" s="86"/>
      <c r="P971" s="215">
        <f>O971*H971</f>
        <v>0</v>
      </c>
      <c r="Q971" s="215">
        <v>0</v>
      </c>
      <c r="R971" s="215">
        <f>Q971*H971</f>
        <v>0</v>
      </c>
      <c r="S971" s="215">
        <v>0</v>
      </c>
      <c r="T971" s="216">
        <f>S971*H971</f>
        <v>0</v>
      </c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R971" s="217" t="s">
        <v>127</v>
      </c>
      <c r="AT971" s="217" t="s">
        <v>122</v>
      </c>
      <c r="AU971" s="217" t="s">
        <v>82</v>
      </c>
      <c r="AY971" s="19" t="s">
        <v>120</v>
      </c>
      <c r="BE971" s="218">
        <f>IF(N971="základní",J971,0)</f>
        <v>0</v>
      </c>
      <c r="BF971" s="218">
        <f>IF(N971="snížená",J971,0)</f>
        <v>0</v>
      </c>
      <c r="BG971" s="218">
        <f>IF(N971="zákl. přenesená",J971,0)</f>
        <v>0</v>
      </c>
      <c r="BH971" s="218">
        <f>IF(N971="sníž. přenesená",J971,0)</f>
        <v>0</v>
      </c>
      <c r="BI971" s="218">
        <f>IF(N971="nulová",J971,0)</f>
        <v>0</v>
      </c>
      <c r="BJ971" s="19" t="s">
        <v>78</v>
      </c>
      <c r="BK971" s="218">
        <f>ROUND(I971*H971,2)</f>
        <v>0</v>
      </c>
      <c r="BL971" s="19" t="s">
        <v>127</v>
      </c>
      <c r="BM971" s="217" t="s">
        <v>992</v>
      </c>
    </row>
    <row r="972" spans="1:47" s="2" customFormat="1" ht="12">
      <c r="A972" s="40"/>
      <c r="B972" s="41"/>
      <c r="C972" s="42"/>
      <c r="D972" s="219" t="s">
        <v>129</v>
      </c>
      <c r="E972" s="42"/>
      <c r="F972" s="220" t="s">
        <v>993</v>
      </c>
      <c r="G972" s="42"/>
      <c r="H972" s="42"/>
      <c r="I972" s="221"/>
      <c r="J972" s="42"/>
      <c r="K972" s="42"/>
      <c r="L972" s="46"/>
      <c r="M972" s="222"/>
      <c r="N972" s="223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129</v>
      </c>
      <c r="AU972" s="19" t="s">
        <v>82</v>
      </c>
    </row>
    <row r="973" spans="1:51" s="13" customFormat="1" ht="12">
      <c r="A973" s="13"/>
      <c r="B973" s="224"/>
      <c r="C973" s="225"/>
      <c r="D973" s="219" t="s">
        <v>131</v>
      </c>
      <c r="E973" s="226" t="s">
        <v>21</v>
      </c>
      <c r="F973" s="227" t="s">
        <v>994</v>
      </c>
      <c r="G973" s="225"/>
      <c r="H973" s="228">
        <v>12540.513</v>
      </c>
      <c r="I973" s="229"/>
      <c r="J973" s="225"/>
      <c r="K973" s="225"/>
      <c r="L973" s="230"/>
      <c r="M973" s="231"/>
      <c r="N973" s="232"/>
      <c r="O973" s="232"/>
      <c r="P973" s="232"/>
      <c r="Q973" s="232"/>
      <c r="R973" s="232"/>
      <c r="S973" s="232"/>
      <c r="T973" s="23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34" t="s">
        <v>131</v>
      </c>
      <c r="AU973" s="234" t="s">
        <v>82</v>
      </c>
      <c r="AV973" s="13" t="s">
        <v>82</v>
      </c>
      <c r="AW973" s="13" t="s">
        <v>34</v>
      </c>
      <c r="AX973" s="13" t="s">
        <v>73</v>
      </c>
      <c r="AY973" s="234" t="s">
        <v>120</v>
      </c>
    </row>
    <row r="974" spans="1:51" s="14" customFormat="1" ht="12">
      <c r="A974" s="14"/>
      <c r="B974" s="235"/>
      <c r="C974" s="236"/>
      <c r="D974" s="219" t="s">
        <v>131</v>
      </c>
      <c r="E974" s="237" t="s">
        <v>21</v>
      </c>
      <c r="F974" s="238" t="s">
        <v>134</v>
      </c>
      <c r="G974" s="236"/>
      <c r="H974" s="239">
        <v>12540.513</v>
      </c>
      <c r="I974" s="240"/>
      <c r="J974" s="236"/>
      <c r="K974" s="236"/>
      <c r="L974" s="241"/>
      <c r="M974" s="242"/>
      <c r="N974" s="243"/>
      <c r="O974" s="243"/>
      <c r="P974" s="243"/>
      <c r="Q974" s="243"/>
      <c r="R974" s="243"/>
      <c r="S974" s="243"/>
      <c r="T974" s="24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5" t="s">
        <v>131</v>
      </c>
      <c r="AU974" s="245" t="s">
        <v>82</v>
      </c>
      <c r="AV974" s="14" t="s">
        <v>127</v>
      </c>
      <c r="AW974" s="14" t="s">
        <v>34</v>
      </c>
      <c r="AX974" s="14" t="s">
        <v>78</v>
      </c>
      <c r="AY974" s="245" t="s">
        <v>120</v>
      </c>
    </row>
    <row r="975" spans="1:65" s="2" customFormat="1" ht="14.4" customHeight="1">
      <c r="A975" s="40"/>
      <c r="B975" s="41"/>
      <c r="C975" s="206" t="s">
        <v>995</v>
      </c>
      <c r="D975" s="206" t="s">
        <v>122</v>
      </c>
      <c r="E975" s="207" t="s">
        <v>996</v>
      </c>
      <c r="F975" s="208" t="s">
        <v>997</v>
      </c>
      <c r="G975" s="209" t="s">
        <v>295</v>
      </c>
      <c r="H975" s="210">
        <v>4333.952</v>
      </c>
      <c r="I975" s="211"/>
      <c r="J975" s="212">
        <f>ROUND(I975*H975,2)</f>
        <v>0</v>
      </c>
      <c r="K975" s="208" t="s">
        <v>21</v>
      </c>
      <c r="L975" s="46"/>
      <c r="M975" s="213" t="s">
        <v>21</v>
      </c>
      <c r="N975" s="214" t="s">
        <v>44</v>
      </c>
      <c r="O975" s="86"/>
      <c r="P975" s="215">
        <f>O975*H975</f>
        <v>0</v>
      </c>
      <c r="Q975" s="215">
        <v>0</v>
      </c>
      <c r="R975" s="215">
        <f>Q975*H975</f>
        <v>0</v>
      </c>
      <c r="S975" s="215">
        <v>0</v>
      </c>
      <c r="T975" s="216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17" t="s">
        <v>127</v>
      </c>
      <c r="AT975" s="217" t="s">
        <v>122</v>
      </c>
      <c r="AU975" s="217" t="s">
        <v>82</v>
      </c>
      <c r="AY975" s="19" t="s">
        <v>120</v>
      </c>
      <c r="BE975" s="218">
        <f>IF(N975="základní",J975,0)</f>
        <v>0</v>
      </c>
      <c r="BF975" s="218">
        <f>IF(N975="snížená",J975,0)</f>
        <v>0</v>
      </c>
      <c r="BG975" s="218">
        <f>IF(N975="zákl. přenesená",J975,0)</f>
        <v>0</v>
      </c>
      <c r="BH975" s="218">
        <f>IF(N975="sníž. přenesená",J975,0)</f>
        <v>0</v>
      </c>
      <c r="BI975" s="218">
        <f>IF(N975="nulová",J975,0)</f>
        <v>0</v>
      </c>
      <c r="BJ975" s="19" t="s">
        <v>78</v>
      </c>
      <c r="BK975" s="218">
        <f>ROUND(I975*H975,2)</f>
        <v>0</v>
      </c>
      <c r="BL975" s="19" t="s">
        <v>127</v>
      </c>
      <c r="BM975" s="217" t="s">
        <v>998</v>
      </c>
    </row>
    <row r="976" spans="1:47" s="2" customFormat="1" ht="12">
      <c r="A976" s="40"/>
      <c r="B976" s="41"/>
      <c r="C976" s="42"/>
      <c r="D976" s="219" t="s">
        <v>129</v>
      </c>
      <c r="E976" s="42"/>
      <c r="F976" s="220" t="s">
        <v>997</v>
      </c>
      <c r="G976" s="42"/>
      <c r="H976" s="42"/>
      <c r="I976" s="221"/>
      <c r="J976" s="42"/>
      <c r="K976" s="42"/>
      <c r="L976" s="46"/>
      <c r="M976" s="222"/>
      <c r="N976" s="223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129</v>
      </c>
      <c r="AU976" s="19" t="s">
        <v>82</v>
      </c>
    </row>
    <row r="977" spans="1:51" s="13" customFormat="1" ht="12">
      <c r="A977" s="13"/>
      <c r="B977" s="224"/>
      <c r="C977" s="225"/>
      <c r="D977" s="219" t="s">
        <v>131</v>
      </c>
      <c r="E977" s="226" t="s">
        <v>21</v>
      </c>
      <c r="F977" s="227" t="s">
        <v>999</v>
      </c>
      <c r="G977" s="225"/>
      <c r="H977" s="228">
        <v>4333.952</v>
      </c>
      <c r="I977" s="229"/>
      <c r="J977" s="225"/>
      <c r="K977" s="225"/>
      <c r="L977" s="230"/>
      <c r="M977" s="231"/>
      <c r="N977" s="232"/>
      <c r="O977" s="232"/>
      <c r="P977" s="232"/>
      <c r="Q977" s="232"/>
      <c r="R977" s="232"/>
      <c r="S977" s="232"/>
      <c r="T977" s="23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4" t="s">
        <v>131</v>
      </c>
      <c r="AU977" s="234" t="s">
        <v>82</v>
      </c>
      <c r="AV977" s="13" t="s">
        <v>82</v>
      </c>
      <c r="AW977" s="13" t="s">
        <v>34</v>
      </c>
      <c r="AX977" s="13" t="s">
        <v>73</v>
      </c>
      <c r="AY977" s="234" t="s">
        <v>120</v>
      </c>
    </row>
    <row r="978" spans="1:51" s="14" customFormat="1" ht="12">
      <c r="A978" s="14"/>
      <c r="B978" s="235"/>
      <c r="C978" s="236"/>
      <c r="D978" s="219" t="s">
        <v>131</v>
      </c>
      <c r="E978" s="237" t="s">
        <v>21</v>
      </c>
      <c r="F978" s="238" t="s">
        <v>134</v>
      </c>
      <c r="G978" s="236"/>
      <c r="H978" s="239">
        <v>4333.952</v>
      </c>
      <c r="I978" s="240"/>
      <c r="J978" s="236"/>
      <c r="K978" s="236"/>
      <c r="L978" s="241"/>
      <c r="M978" s="242"/>
      <c r="N978" s="243"/>
      <c r="O978" s="243"/>
      <c r="P978" s="243"/>
      <c r="Q978" s="243"/>
      <c r="R978" s="243"/>
      <c r="S978" s="243"/>
      <c r="T978" s="24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5" t="s">
        <v>131</v>
      </c>
      <c r="AU978" s="245" t="s">
        <v>82</v>
      </c>
      <c r="AV978" s="14" t="s">
        <v>127</v>
      </c>
      <c r="AW978" s="14" t="s">
        <v>34</v>
      </c>
      <c r="AX978" s="14" t="s">
        <v>78</v>
      </c>
      <c r="AY978" s="245" t="s">
        <v>120</v>
      </c>
    </row>
    <row r="979" spans="1:65" s="2" customFormat="1" ht="14.4" customHeight="1">
      <c r="A979" s="40"/>
      <c r="B979" s="41"/>
      <c r="C979" s="206" t="s">
        <v>1000</v>
      </c>
      <c r="D979" s="206" t="s">
        <v>122</v>
      </c>
      <c r="E979" s="207" t="s">
        <v>1001</v>
      </c>
      <c r="F979" s="208" t="s">
        <v>1002</v>
      </c>
      <c r="G979" s="209" t="s">
        <v>295</v>
      </c>
      <c r="H979" s="210">
        <v>92.259</v>
      </c>
      <c r="I979" s="211"/>
      <c r="J979" s="212">
        <f>ROUND(I979*H979,2)</f>
        <v>0</v>
      </c>
      <c r="K979" s="208" t="s">
        <v>126</v>
      </c>
      <c r="L979" s="46"/>
      <c r="M979" s="213" t="s">
        <v>21</v>
      </c>
      <c r="N979" s="214" t="s">
        <v>44</v>
      </c>
      <c r="O979" s="86"/>
      <c r="P979" s="215">
        <f>O979*H979</f>
        <v>0</v>
      </c>
      <c r="Q979" s="215">
        <v>0</v>
      </c>
      <c r="R979" s="215">
        <f>Q979*H979</f>
        <v>0</v>
      </c>
      <c r="S979" s="215">
        <v>0</v>
      </c>
      <c r="T979" s="216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17" t="s">
        <v>127</v>
      </c>
      <c r="AT979" s="217" t="s">
        <v>122</v>
      </c>
      <c r="AU979" s="217" t="s">
        <v>82</v>
      </c>
      <c r="AY979" s="19" t="s">
        <v>120</v>
      </c>
      <c r="BE979" s="218">
        <f>IF(N979="základní",J979,0)</f>
        <v>0</v>
      </c>
      <c r="BF979" s="218">
        <f>IF(N979="snížená",J979,0)</f>
        <v>0</v>
      </c>
      <c r="BG979" s="218">
        <f>IF(N979="zákl. přenesená",J979,0)</f>
        <v>0</v>
      </c>
      <c r="BH979" s="218">
        <f>IF(N979="sníž. přenesená",J979,0)</f>
        <v>0</v>
      </c>
      <c r="BI979" s="218">
        <f>IF(N979="nulová",J979,0)</f>
        <v>0</v>
      </c>
      <c r="BJ979" s="19" t="s">
        <v>78</v>
      </c>
      <c r="BK979" s="218">
        <f>ROUND(I979*H979,2)</f>
        <v>0</v>
      </c>
      <c r="BL979" s="19" t="s">
        <v>127</v>
      </c>
      <c r="BM979" s="217" t="s">
        <v>1003</v>
      </c>
    </row>
    <row r="980" spans="1:47" s="2" customFormat="1" ht="12">
      <c r="A980" s="40"/>
      <c r="B980" s="41"/>
      <c r="C980" s="42"/>
      <c r="D980" s="219" t="s">
        <v>129</v>
      </c>
      <c r="E980" s="42"/>
      <c r="F980" s="220" t="s">
        <v>1004</v>
      </c>
      <c r="G980" s="42"/>
      <c r="H980" s="42"/>
      <c r="I980" s="221"/>
      <c r="J980" s="42"/>
      <c r="K980" s="42"/>
      <c r="L980" s="46"/>
      <c r="M980" s="222"/>
      <c r="N980" s="223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129</v>
      </c>
      <c r="AU980" s="19" t="s">
        <v>82</v>
      </c>
    </row>
    <row r="981" spans="1:51" s="13" customFormat="1" ht="12">
      <c r="A981" s="13"/>
      <c r="B981" s="224"/>
      <c r="C981" s="225"/>
      <c r="D981" s="219" t="s">
        <v>131</v>
      </c>
      <c r="E981" s="226" t="s">
        <v>21</v>
      </c>
      <c r="F981" s="227" t="s">
        <v>1005</v>
      </c>
      <c r="G981" s="225"/>
      <c r="H981" s="228">
        <v>92.259</v>
      </c>
      <c r="I981" s="229"/>
      <c r="J981" s="225"/>
      <c r="K981" s="225"/>
      <c r="L981" s="230"/>
      <c r="M981" s="231"/>
      <c r="N981" s="232"/>
      <c r="O981" s="232"/>
      <c r="P981" s="232"/>
      <c r="Q981" s="232"/>
      <c r="R981" s="232"/>
      <c r="S981" s="232"/>
      <c r="T981" s="23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4" t="s">
        <v>131</v>
      </c>
      <c r="AU981" s="234" t="s">
        <v>82</v>
      </c>
      <c r="AV981" s="13" t="s">
        <v>82</v>
      </c>
      <c r="AW981" s="13" t="s">
        <v>34</v>
      </c>
      <c r="AX981" s="13" t="s">
        <v>73</v>
      </c>
      <c r="AY981" s="234" t="s">
        <v>120</v>
      </c>
    </row>
    <row r="982" spans="1:51" s="14" customFormat="1" ht="12">
      <c r="A982" s="14"/>
      <c r="B982" s="235"/>
      <c r="C982" s="236"/>
      <c r="D982" s="219" t="s">
        <v>131</v>
      </c>
      <c r="E982" s="237" t="s">
        <v>21</v>
      </c>
      <c r="F982" s="238" t="s">
        <v>134</v>
      </c>
      <c r="G982" s="236"/>
      <c r="H982" s="239">
        <v>92.259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5" t="s">
        <v>131</v>
      </c>
      <c r="AU982" s="245" t="s">
        <v>82</v>
      </c>
      <c r="AV982" s="14" t="s">
        <v>127</v>
      </c>
      <c r="AW982" s="14" t="s">
        <v>34</v>
      </c>
      <c r="AX982" s="14" t="s">
        <v>78</v>
      </c>
      <c r="AY982" s="245" t="s">
        <v>120</v>
      </c>
    </row>
    <row r="983" spans="1:65" s="2" customFormat="1" ht="14.4" customHeight="1">
      <c r="A983" s="40"/>
      <c r="B983" s="41"/>
      <c r="C983" s="206" t="s">
        <v>1006</v>
      </c>
      <c r="D983" s="206" t="s">
        <v>122</v>
      </c>
      <c r="E983" s="207" t="s">
        <v>1007</v>
      </c>
      <c r="F983" s="208" t="s">
        <v>1008</v>
      </c>
      <c r="G983" s="209" t="s">
        <v>295</v>
      </c>
      <c r="H983" s="210">
        <v>1752.921</v>
      </c>
      <c r="I983" s="211"/>
      <c r="J983" s="212">
        <f>ROUND(I983*H983,2)</f>
        <v>0</v>
      </c>
      <c r="K983" s="208" t="s">
        <v>126</v>
      </c>
      <c r="L983" s="46"/>
      <c r="M983" s="213" t="s">
        <v>21</v>
      </c>
      <c r="N983" s="214" t="s">
        <v>44</v>
      </c>
      <c r="O983" s="86"/>
      <c r="P983" s="215">
        <f>O983*H983</f>
        <v>0</v>
      </c>
      <c r="Q983" s="215">
        <v>0</v>
      </c>
      <c r="R983" s="215">
        <f>Q983*H983</f>
        <v>0</v>
      </c>
      <c r="S983" s="215">
        <v>0</v>
      </c>
      <c r="T983" s="216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17" t="s">
        <v>127</v>
      </c>
      <c r="AT983" s="217" t="s">
        <v>122</v>
      </c>
      <c r="AU983" s="217" t="s">
        <v>82</v>
      </c>
      <c r="AY983" s="19" t="s">
        <v>120</v>
      </c>
      <c r="BE983" s="218">
        <f>IF(N983="základní",J983,0)</f>
        <v>0</v>
      </c>
      <c r="BF983" s="218">
        <f>IF(N983="snížená",J983,0)</f>
        <v>0</v>
      </c>
      <c r="BG983" s="218">
        <f>IF(N983="zákl. přenesená",J983,0)</f>
        <v>0</v>
      </c>
      <c r="BH983" s="218">
        <f>IF(N983="sníž. přenesená",J983,0)</f>
        <v>0</v>
      </c>
      <c r="BI983" s="218">
        <f>IF(N983="nulová",J983,0)</f>
        <v>0</v>
      </c>
      <c r="BJ983" s="19" t="s">
        <v>78</v>
      </c>
      <c r="BK983" s="218">
        <f>ROUND(I983*H983,2)</f>
        <v>0</v>
      </c>
      <c r="BL983" s="19" t="s">
        <v>127</v>
      </c>
      <c r="BM983" s="217" t="s">
        <v>1009</v>
      </c>
    </row>
    <row r="984" spans="1:47" s="2" customFormat="1" ht="12">
      <c r="A984" s="40"/>
      <c r="B984" s="41"/>
      <c r="C984" s="42"/>
      <c r="D984" s="219" t="s">
        <v>129</v>
      </c>
      <c r="E984" s="42"/>
      <c r="F984" s="220" t="s">
        <v>1010</v>
      </c>
      <c r="G984" s="42"/>
      <c r="H984" s="42"/>
      <c r="I984" s="221"/>
      <c r="J984" s="42"/>
      <c r="K984" s="42"/>
      <c r="L984" s="46"/>
      <c r="M984" s="222"/>
      <c r="N984" s="223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129</v>
      </c>
      <c r="AU984" s="19" t="s">
        <v>82</v>
      </c>
    </row>
    <row r="985" spans="1:51" s="13" customFormat="1" ht="12">
      <c r="A985" s="13"/>
      <c r="B985" s="224"/>
      <c r="C985" s="225"/>
      <c r="D985" s="219" t="s">
        <v>131</v>
      </c>
      <c r="E985" s="226" t="s">
        <v>21</v>
      </c>
      <c r="F985" s="227" t="s">
        <v>1011</v>
      </c>
      <c r="G985" s="225"/>
      <c r="H985" s="228">
        <v>1752.921</v>
      </c>
      <c r="I985" s="229"/>
      <c r="J985" s="225"/>
      <c r="K985" s="225"/>
      <c r="L985" s="230"/>
      <c r="M985" s="231"/>
      <c r="N985" s="232"/>
      <c r="O985" s="232"/>
      <c r="P985" s="232"/>
      <c r="Q985" s="232"/>
      <c r="R985" s="232"/>
      <c r="S985" s="232"/>
      <c r="T985" s="23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4" t="s">
        <v>131</v>
      </c>
      <c r="AU985" s="234" t="s">
        <v>82</v>
      </c>
      <c r="AV985" s="13" t="s">
        <v>82</v>
      </c>
      <c r="AW985" s="13" t="s">
        <v>34</v>
      </c>
      <c r="AX985" s="13" t="s">
        <v>73</v>
      </c>
      <c r="AY985" s="234" t="s">
        <v>120</v>
      </c>
    </row>
    <row r="986" spans="1:51" s="14" customFormat="1" ht="12">
      <c r="A986" s="14"/>
      <c r="B986" s="235"/>
      <c r="C986" s="236"/>
      <c r="D986" s="219" t="s">
        <v>131</v>
      </c>
      <c r="E986" s="237" t="s">
        <v>21</v>
      </c>
      <c r="F986" s="238" t="s">
        <v>134</v>
      </c>
      <c r="G986" s="236"/>
      <c r="H986" s="239">
        <v>1752.921</v>
      </c>
      <c r="I986" s="240"/>
      <c r="J986" s="236"/>
      <c r="K986" s="236"/>
      <c r="L986" s="241"/>
      <c r="M986" s="242"/>
      <c r="N986" s="243"/>
      <c r="O986" s="243"/>
      <c r="P986" s="243"/>
      <c r="Q986" s="243"/>
      <c r="R986" s="243"/>
      <c r="S986" s="243"/>
      <c r="T986" s="24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5" t="s">
        <v>131</v>
      </c>
      <c r="AU986" s="245" t="s">
        <v>82</v>
      </c>
      <c r="AV986" s="14" t="s">
        <v>127</v>
      </c>
      <c r="AW986" s="14" t="s">
        <v>34</v>
      </c>
      <c r="AX986" s="14" t="s">
        <v>78</v>
      </c>
      <c r="AY986" s="245" t="s">
        <v>120</v>
      </c>
    </row>
    <row r="987" spans="1:65" s="2" customFormat="1" ht="14.4" customHeight="1">
      <c r="A987" s="40"/>
      <c r="B987" s="41"/>
      <c r="C987" s="206" t="s">
        <v>1012</v>
      </c>
      <c r="D987" s="206" t="s">
        <v>122</v>
      </c>
      <c r="E987" s="207" t="s">
        <v>1013</v>
      </c>
      <c r="F987" s="208" t="s">
        <v>1014</v>
      </c>
      <c r="G987" s="209" t="s">
        <v>295</v>
      </c>
      <c r="H987" s="210">
        <v>2166.976</v>
      </c>
      <c r="I987" s="211"/>
      <c r="J987" s="212">
        <f>ROUND(I987*H987,2)</f>
        <v>0</v>
      </c>
      <c r="K987" s="208" t="s">
        <v>126</v>
      </c>
      <c r="L987" s="46"/>
      <c r="M987" s="213" t="s">
        <v>21</v>
      </c>
      <c r="N987" s="214" t="s">
        <v>44</v>
      </c>
      <c r="O987" s="86"/>
      <c r="P987" s="215">
        <f>O987*H987</f>
        <v>0</v>
      </c>
      <c r="Q987" s="215">
        <v>0</v>
      </c>
      <c r="R987" s="215">
        <f>Q987*H987</f>
        <v>0</v>
      </c>
      <c r="S987" s="215">
        <v>0</v>
      </c>
      <c r="T987" s="216">
        <f>S987*H987</f>
        <v>0</v>
      </c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R987" s="217" t="s">
        <v>127</v>
      </c>
      <c r="AT987" s="217" t="s">
        <v>122</v>
      </c>
      <c r="AU987" s="217" t="s">
        <v>82</v>
      </c>
      <c r="AY987" s="19" t="s">
        <v>120</v>
      </c>
      <c r="BE987" s="218">
        <f>IF(N987="základní",J987,0)</f>
        <v>0</v>
      </c>
      <c r="BF987" s="218">
        <f>IF(N987="snížená",J987,0)</f>
        <v>0</v>
      </c>
      <c r="BG987" s="218">
        <f>IF(N987="zákl. přenesená",J987,0)</f>
        <v>0</v>
      </c>
      <c r="BH987" s="218">
        <f>IF(N987="sníž. přenesená",J987,0)</f>
        <v>0</v>
      </c>
      <c r="BI987" s="218">
        <f>IF(N987="nulová",J987,0)</f>
        <v>0</v>
      </c>
      <c r="BJ987" s="19" t="s">
        <v>78</v>
      </c>
      <c r="BK987" s="218">
        <f>ROUND(I987*H987,2)</f>
        <v>0</v>
      </c>
      <c r="BL987" s="19" t="s">
        <v>127</v>
      </c>
      <c r="BM987" s="217" t="s">
        <v>1015</v>
      </c>
    </row>
    <row r="988" spans="1:47" s="2" customFormat="1" ht="12">
      <c r="A988" s="40"/>
      <c r="B988" s="41"/>
      <c r="C988" s="42"/>
      <c r="D988" s="219" t="s">
        <v>129</v>
      </c>
      <c r="E988" s="42"/>
      <c r="F988" s="220" t="s">
        <v>1016</v>
      </c>
      <c r="G988" s="42"/>
      <c r="H988" s="42"/>
      <c r="I988" s="221"/>
      <c r="J988" s="42"/>
      <c r="K988" s="42"/>
      <c r="L988" s="46"/>
      <c r="M988" s="222"/>
      <c r="N988" s="223"/>
      <c r="O988" s="86"/>
      <c r="P988" s="86"/>
      <c r="Q988" s="86"/>
      <c r="R988" s="86"/>
      <c r="S988" s="86"/>
      <c r="T988" s="87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T988" s="19" t="s">
        <v>129</v>
      </c>
      <c r="AU988" s="19" t="s">
        <v>82</v>
      </c>
    </row>
    <row r="989" spans="1:51" s="13" customFormat="1" ht="12">
      <c r="A989" s="13"/>
      <c r="B989" s="224"/>
      <c r="C989" s="225"/>
      <c r="D989" s="219" t="s">
        <v>131</v>
      </c>
      <c r="E989" s="226" t="s">
        <v>21</v>
      </c>
      <c r="F989" s="227" t="s">
        <v>1017</v>
      </c>
      <c r="G989" s="225"/>
      <c r="H989" s="228">
        <v>2166.976</v>
      </c>
      <c r="I989" s="229"/>
      <c r="J989" s="225"/>
      <c r="K989" s="225"/>
      <c r="L989" s="230"/>
      <c r="M989" s="231"/>
      <c r="N989" s="232"/>
      <c r="O989" s="232"/>
      <c r="P989" s="232"/>
      <c r="Q989" s="232"/>
      <c r="R989" s="232"/>
      <c r="S989" s="232"/>
      <c r="T989" s="23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4" t="s">
        <v>131</v>
      </c>
      <c r="AU989" s="234" t="s">
        <v>82</v>
      </c>
      <c r="AV989" s="13" t="s">
        <v>82</v>
      </c>
      <c r="AW989" s="13" t="s">
        <v>34</v>
      </c>
      <c r="AX989" s="13" t="s">
        <v>73</v>
      </c>
      <c r="AY989" s="234" t="s">
        <v>120</v>
      </c>
    </row>
    <row r="990" spans="1:51" s="14" customFormat="1" ht="12">
      <c r="A990" s="14"/>
      <c r="B990" s="235"/>
      <c r="C990" s="236"/>
      <c r="D990" s="219" t="s">
        <v>131</v>
      </c>
      <c r="E990" s="237" t="s">
        <v>21</v>
      </c>
      <c r="F990" s="238" t="s">
        <v>134</v>
      </c>
      <c r="G990" s="236"/>
      <c r="H990" s="239">
        <v>2166.976</v>
      </c>
      <c r="I990" s="240"/>
      <c r="J990" s="236"/>
      <c r="K990" s="236"/>
      <c r="L990" s="241"/>
      <c r="M990" s="242"/>
      <c r="N990" s="243"/>
      <c r="O990" s="243"/>
      <c r="P990" s="243"/>
      <c r="Q990" s="243"/>
      <c r="R990" s="243"/>
      <c r="S990" s="243"/>
      <c r="T990" s="24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5" t="s">
        <v>131</v>
      </c>
      <c r="AU990" s="245" t="s">
        <v>82</v>
      </c>
      <c r="AV990" s="14" t="s">
        <v>127</v>
      </c>
      <c r="AW990" s="14" t="s">
        <v>34</v>
      </c>
      <c r="AX990" s="14" t="s">
        <v>78</v>
      </c>
      <c r="AY990" s="245" t="s">
        <v>120</v>
      </c>
    </row>
    <row r="991" spans="1:65" s="2" customFormat="1" ht="14.4" customHeight="1">
      <c r="A991" s="40"/>
      <c r="B991" s="41"/>
      <c r="C991" s="206" t="s">
        <v>1018</v>
      </c>
      <c r="D991" s="206" t="s">
        <v>122</v>
      </c>
      <c r="E991" s="207" t="s">
        <v>1019</v>
      </c>
      <c r="F991" s="208" t="s">
        <v>1020</v>
      </c>
      <c r="G991" s="209" t="s">
        <v>295</v>
      </c>
      <c r="H991" s="210">
        <v>92.259</v>
      </c>
      <c r="I991" s="211"/>
      <c r="J991" s="212">
        <f>ROUND(I991*H991,2)</f>
        <v>0</v>
      </c>
      <c r="K991" s="208" t="s">
        <v>21</v>
      </c>
      <c r="L991" s="46"/>
      <c r="M991" s="213" t="s">
        <v>21</v>
      </c>
      <c r="N991" s="214" t="s">
        <v>44</v>
      </c>
      <c r="O991" s="86"/>
      <c r="P991" s="215">
        <f>O991*H991</f>
        <v>0</v>
      </c>
      <c r="Q991" s="215">
        <v>0</v>
      </c>
      <c r="R991" s="215">
        <f>Q991*H991</f>
        <v>0</v>
      </c>
      <c r="S991" s="215">
        <v>0</v>
      </c>
      <c r="T991" s="216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17" t="s">
        <v>127</v>
      </c>
      <c r="AT991" s="217" t="s">
        <v>122</v>
      </c>
      <c r="AU991" s="217" t="s">
        <v>82</v>
      </c>
      <c r="AY991" s="19" t="s">
        <v>120</v>
      </c>
      <c r="BE991" s="218">
        <f>IF(N991="základní",J991,0)</f>
        <v>0</v>
      </c>
      <c r="BF991" s="218">
        <f>IF(N991="snížená",J991,0)</f>
        <v>0</v>
      </c>
      <c r="BG991" s="218">
        <f>IF(N991="zákl. přenesená",J991,0)</f>
        <v>0</v>
      </c>
      <c r="BH991" s="218">
        <f>IF(N991="sníž. přenesená",J991,0)</f>
        <v>0</v>
      </c>
      <c r="BI991" s="218">
        <f>IF(N991="nulová",J991,0)</f>
        <v>0</v>
      </c>
      <c r="BJ991" s="19" t="s">
        <v>78</v>
      </c>
      <c r="BK991" s="218">
        <f>ROUND(I991*H991,2)</f>
        <v>0</v>
      </c>
      <c r="BL991" s="19" t="s">
        <v>127</v>
      </c>
      <c r="BM991" s="217" t="s">
        <v>1021</v>
      </c>
    </row>
    <row r="992" spans="1:47" s="2" customFormat="1" ht="12">
      <c r="A992" s="40"/>
      <c r="B992" s="41"/>
      <c r="C992" s="42"/>
      <c r="D992" s="219" t="s">
        <v>129</v>
      </c>
      <c r="E992" s="42"/>
      <c r="F992" s="220" t="s">
        <v>1022</v>
      </c>
      <c r="G992" s="42"/>
      <c r="H992" s="42"/>
      <c r="I992" s="221"/>
      <c r="J992" s="42"/>
      <c r="K992" s="42"/>
      <c r="L992" s="46"/>
      <c r="M992" s="222"/>
      <c r="N992" s="223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129</v>
      </c>
      <c r="AU992" s="19" t="s">
        <v>82</v>
      </c>
    </row>
    <row r="993" spans="1:51" s="13" customFormat="1" ht="12">
      <c r="A993" s="13"/>
      <c r="B993" s="224"/>
      <c r="C993" s="225"/>
      <c r="D993" s="219" t="s">
        <v>131</v>
      </c>
      <c r="E993" s="226" t="s">
        <v>21</v>
      </c>
      <c r="F993" s="227" t="s">
        <v>1023</v>
      </c>
      <c r="G993" s="225"/>
      <c r="H993" s="228">
        <v>92.259</v>
      </c>
      <c r="I993" s="229"/>
      <c r="J993" s="225"/>
      <c r="K993" s="225"/>
      <c r="L993" s="230"/>
      <c r="M993" s="231"/>
      <c r="N993" s="232"/>
      <c r="O993" s="232"/>
      <c r="P993" s="232"/>
      <c r="Q993" s="232"/>
      <c r="R993" s="232"/>
      <c r="S993" s="232"/>
      <c r="T993" s="23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4" t="s">
        <v>131</v>
      </c>
      <c r="AU993" s="234" t="s">
        <v>82</v>
      </c>
      <c r="AV993" s="13" t="s">
        <v>82</v>
      </c>
      <c r="AW993" s="13" t="s">
        <v>34</v>
      </c>
      <c r="AX993" s="13" t="s">
        <v>78</v>
      </c>
      <c r="AY993" s="234" t="s">
        <v>120</v>
      </c>
    </row>
    <row r="994" spans="1:65" s="2" customFormat="1" ht="14.4" customHeight="1">
      <c r="A994" s="40"/>
      <c r="B994" s="41"/>
      <c r="C994" s="206" t="s">
        <v>1024</v>
      </c>
      <c r="D994" s="206" t="s">
        <v>122</v>
      </c>
      <c r="E994" s="207" t="s">
        <v>1025</v>
      </c>
      <c r="F994" s="208" t="s">
        <v>1026</v>
      </c>
      <c r="G994" s="209" t="s">
        <v>295</v>
      </c>
      <c r="H994" s="210">
        <v>575.558</v>
      </c>
      <c r="I994" s="211"/>
      <c r="J994" s="212">
        <f>ROUND(I994*H994,2)</f>
        <v>0</v>
      </c>
      <c r="K994" s="208" t="s">
        <v>126</v>
      </c>
      <c r="L994" s="46"/>
      <c r="M994" s="213" t="s">
        <v>21</v>
      </c>
      <c r="N994" s="214" t="s">
        <v>44</v>
      </c>
      <c r="O994" s="86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17" t="s">
        <v>127</v>
      </c>
      <c r="AT994" s="217" t="s">
        <v>122</v>
      </c>
      <c r="AU994" s="217" t="s">
        <v>82</v>
      </c>
      <c r="AY994" s="19" t="s">
        <v>120</v>
      </c>
      <c r="BE994" s="218">
        <f>IF(N994="základní",J994,0)</f>
        <v>0</v>
      </c>
      <c r="BF994" s="218">
        <f>IF(N994="snížená",J994,0)</f>
        <v>0</v>
      </c>
      <c r="BG994" s="218">
        <f>IF(N994="zákl. přenesená",J994,0)</f>
        <v>0</v>
      </c>
      <c r="BH994" s="218">
        <f>IF(N994="sníž. přenesená",J994,0)</f>
        <v>0</v>
      </c>
      <c r="BI994" s="218">
        <f>IF(N994="nulová",J994,0)</f>
        <v>0</v>
      </c>
      <c r="BJ994" s="19" t="s">
        <v>78</v>
      </c>
      <c r="BK994" s="218">
        <f>ROUND(I994*H994,2)</f>
        <v>0</v>
      </c>
      <c r="BL994" s="19" t="s">
        <v>127</v>
      </c>
      <c r="BM994" s="217" t="s">
        <v>1027</v>
      </c>
    </row>
    <row r="995" spans="1:47" s="2" customFormat="1" ht="12">
      <c r="A995" s="40"/>
      <c r="B995" s="41"/>
      <c r="C995" s="42"/>
      <c r="D995" s="219" t="s">
        <v>129</v>
      </c>
      <c r="E995" s="42"/>
      <c r="F995" s="220" t="s">
        <v>1028</v>
      </c>
      <c r="G995" s="42"/>
      <c r="H995" s="42"/>
      <c r="I995" s="221"/>
      <c r="J995" s="42"/>
      <c r="K995" s="42"/>
      <c r="L995" s="46"/>
      <c r="M995" s="222"/>
      <c r="N995" s="223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129</v>
      </c>
      <c r="AU995" s="19" t="s">
        <v>82</v>
      </c>
    </row>
    <row r="996" spans="1:51" s="13" customFormat="1" ht="12">
      <c r="A996" s="13"/>
      <c r="B996" s="224"/>
      <c r="C996" s="225"/>
      <c r="D996" s="219" t="s">
        <v>131</v>
      </c>
      <c r="E996" s="226" t="s">
        <v>21</v>
      </c>
      <c r="F996" s="227" t="s">
        <v>1029</v>
      </c>
      <c r="G996" s="225"/>
      <c r="H996" s="228">
        <v>575.558</v>
      </c>
      <c r="I996" s="229"/>
      <c r="J996" s="225"/>
      <c r="K996" s="225"/>
      <c r="L996" s="230"/>
      <c r="M996" s="231"/>
      <c r="N996" s="232"/>
      <c r="O996" s="232"/>
      <c r="P996" s="232"/>
      <c r="Q996" s="232"/>
      <c r="R996" s="232"/>
      <c r="S996" s="232"/>
      <c r="T996" s="23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34" t="s">
        <v>131</v>
      </c>
      <c r="AU996" s="234" t="s">
        <v>82</v>
      </c>
      <c r="AV996" s="13" t="s">
        <v>82</v>
      </c>
      <c r="AW996" s="13" t="s">
        <v>34</v>
      </c>
      <c r="AX996" s="13" t="s">
        <v>73</v>
      </c>
      <c r="AY996" s="234" t="s">
        <v>120</v>
      </c>
    </row>
    <row r="997" spans="1:51" s="14" customFormat="1" ht="12">
      <c r="A997" s="14"/>
      <c r="B997" s="235"/>
      <c r="C997" s="236"/>
      <c r="D997" s="219" t="s">
        <v>131</v>
      </c>
      <c r="E997" s="237" t="s">
        <v>21</v>
      </c>
      <c r="F997" s="238" t="s">
        <v>134</v>
      </c>
      <c r="G997" s="236"/>
      <c r="H997" s="239">
        <v>575.558</v>
      </c>
      <c r="I997" s="240"/>
      <c r="J997" s="236"/>
      <c r="K997" s="236"/>
      <c r="L997" s="241"/>
      <c r="M997" s="242"/>
      <c r="N997" s="243"/>
      <c r="O997" s="243"/>
      <c r="P997" s="243"/>
      <c r="Q997" s="243"/>
      <c r="R997" s="243"/>
      <c r="S997" s="243"/>
      <c r="T997" s="24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45" t="s">
        <v>131</v>
      </c>
      <c r="AU997" s="245" t="s">
        <v>82</v>
      </c>
      <c r="AV997" s="14" t="s">
        <v>127</v>
      </c>
      <c r="AW997" s="14" t="s">
        <v>34</v>
      </c>
      <c r="AX997" s="14" t="s">
        <v>78</v>
      </c>
      <c r="AY997" s="245" t="s">
        <v>120</v>
      </c>
    </row>
    <row r="998" spans="1:65" s="2" customFormat="1" ht="14.4" customHeight="1">
      <c r="A998" s="40"/>
      <c r="B998" s="41"/>
      <c r="C998" s="206" t="s">
        <v>1030</v>
      </c>
      <c r="D998" s="206" t="s">
        <v>122</v>
      </c>
      <c r="E998" s="207" t="s">
        <v>1031</v>
      </c>
      <c r="F998" s="208" t="s">
        <v>1032</v>
      </c>
      <c r="G998" s="209" t="s">
        <v>295</v>
      </c>
      <c r="H998" s="210">
        <v>84.469</v>
      </c>
      <c r="I998" s="211"/>
      <c r="J998" s="212">
        <f>ROUND(I998*H998,2)</f>
        <v>0</v>
      </c>
      <c r="K998" s="208" t="s">
        <v>126</v>
      </c>
      <c r="L998" s="46"/>
      <c r="M998" s="213" t="s">
        <v>21</v>
      </c>
      <c r="N998" s="214" t="s">
        <v>44</v>
      </c>
      <c r="O998" s="86"/>
      <c r="P998" s="215">
        <f>O998*H998</f>
        <v>0</v>
      </c>
      <c r="Q998" s="215">
        <v>0</v>
      </c>
      <c r="R998" s="215">
        <f>Q998*H998</f>
        <v>0</v>
      </c>
      <c r="S998" s="215">
        <v>0</v>
      </c>
      <c r="T998" s="216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17" t="s">
        <v>127</v>
      </c>
      <c r="AT998" s="217" t="s">
        <v>122</v>
      </c>
      <c r="AU998" s="217" t="s">
        <v>82</v>
      </c>
      <c r="AY998" s="19" t="s">
        <v>120</v>
      </c>
      <c r="BE998" s="218">
        <f>IF(N998="základní",J998,0)</f>
        <v>0</v>
      </c>
      <c r="BF998" s="218">
        <f>IF(N998="snížená",J998,0)</f>
        <v>0</v>
      </c>
      <c r="BG998" s="218">
        <f>IF(N998="zákl. přenesená",J998,0)</f>
        <v>0</v>
      </c>
      <c r="BH998" s="218">
        <f>IF(N998="sníž. přenesená",J998,0)</f>
        <v>0</v>
      </c>
      <c r="BI998" s="218">
        <f>IF(N998="nulová",J998,0)</f>
        <v>0</v>
      </c>
      <c r="BJ998" s="19" t="s">
        <v>78</v>
      </c>
      <c r="BK998" s="218">
        <f>ROUND(I998*H998,2)</f>
        <v>0</v>
      </c>
      <c r="BL998" s="19" t="s">
        <v>127</v>
      </c>
      <c r="BM998" s="217" t="s">
        <v>1033</v>
      </c>
    </row>
    <row r="999" spans="1:47" s="2" customFormat="1" ht="12">
      <c r="A999" s="40"/>
      <c r="B999" s="41"/>
      <c r="C999" s="42"/>
      <c r="D999" s="219" t="s">
        <v>129</v>
      </c>
      <c r="E999" s="42"/>
      <c r="F999" s="220" t="s">
        <v>1034</v>
      </c>
      <c r="G999" s="42"/>
      <c r="H999" s="42"/>
      <c r="I999" s="221"/>
      <c r="J999" s="42"/>
      <c r="K999" s="42"/>
      <c r="L999" s="46"/>
      <c r="M999" s="222"/>
      <c r="N999" s="223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129</v>
      </c>
      <c r="AU999" s="19" t="s">
        <v>82</v>
      </c>
    </row>
    <row r="1000" spans="1:51" s="13" customFormat="1" ht="12">
      <c r="A1000" s="13"/>
      <c r="B1000" s="224"/>
      <c r="C1000" s="225"/>
      <c r="D1000" s="219" t="s">
        <v>131</v>
      </c>
      <c r="E1000" s="226" t="s">
        <v>21</v>
      </c>
      <c r="F1000" s="227" t="s">
        <v>1035</v>
      </c>
      <c r="G1000" s="225"/>
      <c r="H1000" s="228">
        <v>84.469</v>
      </c>
      <c r="I1000" s="229"/>
      <c r="J1000" s="225"/>
      <c r="K1000" s="225"/>
      <c r="L1000" s="230"/>
      <c r="M1000" s="231"/>
      <c r="N1000" s="232"/>
      <c r="O1000" s="232"/>
      <c r="P1000" s="232"/>
      <c r="Q1000" s="232"/>
      <c r="R1000" s="232"/>
      <c r="S1000" s="232"/>
      <c r="T1000" s="23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4" t="s">
        <v>131</v>
      </c>
      <c r="AU1000" s="234" t="s">
        <v>82</v>
      </c>
      <c r="AV1000" s="13" t="s">
        <v>82</v>
      </c>
      <c r="AW1000" s="13" t="s">
        <v>34</v>
      </c>
      <c r="AX1000" s="13" t="s">
        <v>73</v>
      </c>
      <c r="AY1000" s="234" t="s">
        <v>120</v>
      </c>
    </row>
    <row r="1001" spans="1:51" s="14" customFormat="1" ht="12">
      <c r="A1001" s="14"/>
      <c r="B1001" s="235"/>
      <c r="C1001" s="236"/>
      <c r="D1001" s="219" t="s">
        <v>131</v>
      </c>
      <c r="E1001" s="237" t="s">
        <v>21</v>
      </c>
      <c r="F1001" s="238" t="s">
        <v>134</v>
      </c>
      <c r="G1001" s="236"/>
      <c r="H1001" s="239">
        <v>84.469</v>
      </c>
      <c r="I1001" s="240"/>
      <c r="J1001" s="236"/>
      <c r="K1001" s="236"/>
      <c r="L1001" s="241"/>
      <c r="M1001" s="242"/>
      <c r="N1001" s="243"/>
      <c r="O1001" s="243"/>
      <c r="P1001" s="243"/>
      <c r="Q1001" s="243"/>
      <c r="R1001" s="243"/>
      <c r="S1001" s="243"/>
      <c r="T1001" s="24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5" t="s">
        <v>131</v>
      </c>
      <c r="AU1001" s="245" t="s">
        <v>82</v>
      </c>
      <c r="AV1001" s="14" t="s">
        <v>127</v>
      </c>
      <c r="AW1001" s="14" t="s">
        <v>34</v>
      </c>
      <c r="AX1001" s="14" t="s">
        <v>78</v>
      </c>
      <c r="AY1001" s="245" t="s">
        <v>120</v>
      </c>
    </row>
    <row r="1002" spans="1:63" s="12" customFormat="1" ht="22.8" customHeight="1">
      <c r="A1002" s="12"/>
      <c r="B1002" s="190"/>
      <c r="C1002" s="191"/>
      <c r="D1002" s="192" t="s">
        <v>72</v>
      </c>
      <c r="E1002" s="204" t="s">
        <v>1036</v>
      </c>
      <c r="F1002" s="204" t="s">
        <v>1037</v>
      </c>
      <c r="G1002" s="191"/>
      <c r="H1002" s="191"/>
      <c r="I1002" s="194"/>
      <c r="J1002" s="205">
        <f>BK1002</f>
        <v>0</v>
      </c>
      <c r="K1002" s="191"/>
      <c r="L1002" s="196"/>
      <c r="M1002" s="197"/>
      <c r="N1002" s="198"/>
      <c r="O1002" s="198"/>
      <c r="P1002" s="199">
        <f>SUM(P1003:P1006)</f>
        <v>0</v>
      </c>
      <c r="Q1002" s="198"/>
      <c r="R1002" s="199">
        <f>SUM(R1003:R1006)</f>
        <v>0</v>
      </c>
      <c r="S1002" s="198"/>
      <c r="T1002" s="200">
        <f>SUM(T1003:T1006)</f>
        <v>0</v>
      </c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R1002" s="201" t="s">
        <v>78</v>
      </c>
      <c r="AT1002" s="202" t="s">
        <v>72</v>
      </c>
      <c r="AU1002" s="202" t="s">
        <v>78</v>
      </c>
      <c r="AY1002" s="201" t="s">
        <v>120</v>
      </c>
      <c r="BK1002" s="203">
        <f>SUM(BK1003:BK1006)</f>
        <v>0</v>
      </c>
    </row>
    <row r="1003" spans="1:65" s="2" customFormat="1" ht="14.4" customHeight="1">
      <c r="A1003" s="40"/>
      <c r="B1003" s="41"/>
      <c r="C1003" s="206" t="s">
        <v>1038</v>
      </c>
      <c r="D1003" s="206" t="s">
        <v>122</v>
      </c>
      <c r="E1003" s="207" t="s">
        <v>1039</v>
      </c>
      <c r="F1003" s="208" t="s">
        <v>1040</v>
      </c>
      <c r="G1003" s="209" t="s">
        <v>295</v>
      </c>
      <c r="H1003" s="210">
        <v>3081.134</v>
      </c>
      <c r="I1003" s="211"/>
      <c r="J1003" s="212">
        <f>ROUND(I1003*H1003,2)</f>
        <v>0</v>
      </c>
      <c r="K1003" s="208" t="s">
        <v>126</v>
      </c>
      <c r="L1003" s="46"/>
      <c r="M1003" s="213" t="s">
        <v>21</v>
      </c>
      <c r="N1003" s="214" t="s">
        <v>44</v>
      </c>
      <c r="O1003" s="86"/>
      <c r="P1003" s="215">
        <f>O1003*H1003</f>
        <v>0</v>
      </c>
      <c r="Q1003" s="215">
        <v>0</v>
      </c>
      <c r="R1003" s="215">
        <f>Q1003*H1003</f>
        <v>0</v>
      </c>
      <c r="S1003" s="215">
        <v>0</v>
      </c>
      <c r="T1003" s="216">
        <f>S1003*H1003</f>
        <v>0</v>
      </c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R1003" s="217" t="s">
        <v>127</v>
      </c>
      <c r="AT1003" s="217" t="s">
        <v>122</v>
      </c>
      <c r="AU1003" s="217" t="s">
        <v>82</v>
      </c>
      <c r="AY1003" s="19" t="s">
        <v>120</v>
      </c>
      <c r="BE1003" s="218">
        <f>IF(N1003="základní",J1003,0)</f>
        <v>0</v>
      </c>
      <c r="BF1003" s="218">
        <f>IF(N1003="snížená",J1003,0)</f>
        <v>0</v>
      </c>
      <c r="BG1003" s="218">
        <f>IF(N1003="zákl. přenesená",J1003,0)</f>
        <v>0</v>
      </c>
      <c r="BH1003" s="218">
        <f>IF(N1003="sníž. přenesená",J1003,0)</f>
        <v>0</v>
      </c>
      <c r="BI1003" s="218">
        <f>IF(N1003="nulová",J1003,0)</f>
        <v>0</v>
      </c>
      <c r="BJ1003" s="19" t="s">
        <v>78</v>
      </c>
      <c r="BK1003" s="218">
        <f>ROUND(I1003*H1003,2)</f>
        <v>0</v>
      </c>
      <c r="BL1003" s="19" t="s">
        <v>127</v>
      </c>
      <c r="BM1003" s="217" t="s">
        <v>1041</v>
      </c>
    </row>
    <row r="1004" spans="1:47" s="2" customFormat="1" ht="12">
      <c r="A1004" s="40"/>
      <c r="B1004" s="41"/>
      <c r="C1004" s="42"/>
      <c r="D1004" s="219" t="s">
        <v>129</v>
      </c>
      <c r="E1004" s="42"/>
      <c r="F1004" s="220" t="s">
        <v>1042</v>
      </c>
      <c r="G1004" s="42"/>
      <c r="H1004" s="42"/>
      <c r="I1004" s="221"/>
      <c r="J1004" s="42"/>
      <c r="K1004" s="42"/>
      <c r="L1004" s="46"/>
      <c r="M1004" s="222"/>
      <c r="N1004" s="223"/>
      <c r="O1004" s="86"/>
      <c r="P1004" s="86"/>
      <c r="Q1004" s="86"/>
      <c r="R1004" s="86"/>
      <c r="S1004" s="86"/>
      <c r="T1004" s="87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T1004" s="19" t="s">
        <v>129</v>
      </c>
      <c r="AU1004" s="19" t="s">
        <v>82</v>
      </c>
    </row>
    <row r="1005" spans="1:65" s="2" customFormat="1" ht="19.8" customHeight="1">
      <c r="A1005" s="40"/>
      <c r="B1005" s="41"/>
      <c r="C1005" s="206" t="s">
        <v>1043</v>
      </c>
      <c r="D1005" s="206" t="s">
        <v>122</v>
      </c>
      <c r="E1005" s="207" t="s">
        <v>1044</v>
      </c>
      <c r="F1005" s="208" t="s">
        <v>1045</v>
      </c>
      <c r="G1005" s="209" t="s">
        <v>295</v>
      </c>
      <c r="H1005" s="210">
        <v>3081.134</v>
      </c>
      <c r="I1005" s="211"/>
      <c r="J1005" s="212">
        <f>ROUND(I1005*H1005,2)</f>
        <v>0</v>
      </c>
      <c r="K1005" s="208" t="s">
        <v>126</v>
      </c>
      <c r="L1005" s="46"/>
      <c r="M1005" s="213" t="s">
        <v>21</v>
      </c>
      <c r="N1005" s="214" t="s">
        <v>44</v>
      </c>
      <c r="O1005" s="86"/>
      <c r="P1005" s="215">
        <f>O1005*H1005</f>
        <v>0</v>
      </c>
      <c r="Q1005" s="215">
        <v>0</v>
      </c>
      <c r="R1005" s="215">
        <f>Q1005*H1005</f>
        <v>0</v>
      </c>
      <c r="S1005" s="215">
        <v>0</v>
      </c>
      <c r="T1005" s="216">
        <f>S1005*H1005</f>
        <v>0</v>
      </c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R1005" s="217" t="s">
        <v>127</v>
      </c>
      <c r="AT1005" s="217" t="s">
        <v>122</v>
      </c>
      <c r="AU1005" s="217" t="s">
        <v>82</v>
      </c>
      <c r="AY1005" s="19" t="s">
        <v>120</v>
      </c>
      <c r="BE1005" s="218">
        <f>IF(N1005="základní",J1005,0)</f>
        <v>0</v>
      </c>
      <c r="BF1005" s="218">
        <f>IF(N1005="snížená",J1005,0)</f>
        <v>0</v>
      </c>
      <c r="BG1005" s="218">
        <f>IF(N1005="zákl. přenesená",J1005,0)</f>
        <v>0</v>
      </c>
      <c r="BH1005" s="218">
        <f>IF(N1005="sníž. přenesená",J1005,0)</f>
        <v>0</v>
      </c>
      <c r="BI1005" s="218">
        <f>IF(N1005="nulová",J1005,0)</f>
        <v>0</v>
      </c>
      <c r="BJ1005" s="19" t="s">
        <v>78</v>
      </c>
      <c r="BK1005" s="218">
        <f>ROUND(I1005*H1005,2)</f>
        <v>0</v>
      </c>
      <c r="BL1005" s="19" t="s">
        <v>127</v>
      </c>
      <c r="BM1005" s="217" t="s">
        <v>1046</v>
      </c>
    </row>
    <row r="1006" spans="1:47" s="2" customFormat="1" ht="12">
      <c r="A1006" s="40"/>
      <c r="B1006" s="41"/>
      <c r="C1006" s="42"/>
      <c r="D1006" s="219" t="s">
        <v>129</v>
      </c>
      <c r="E1006" s="42"/>
      <c r="F1006" s="220" t="s">
        <v>1047</v>
      </c>
      <c r="G1006" s="42"/>
      <c r="H1006" s="42"/>
      <c r="I1006" s="221"/>
      <c r="J1006" s="42"/>
      <c r="K1006" s="42"/>
      <c r="L1006" s="46"/>
      <c r="M1006" s="222"/>
      <c r="N1006" s="223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129</v>
      </c>
      <c r="AU1006" s="19" t="s">
        <v>82</v>
      </c>
    </row>
    <row r="1007" spans="1:63" s="12" customFormat="1" ht="25.9" customHeight="1">
      <c r="A1007" s="12"/>
      <c r="B1007" s="190"/>
      <c r="C1007" s="191"/>
      <c r="D1007" s="192" t="s">
        <v>72</v>
      </c>
      <c r="E1007" s="193" t="s">
        <v>1048</v>
      </c>
      <c r="F1007" s="193" t="s">
        <v>1049</v>
      </c>
      <c r="G1007" s="191"/>
      <c r="H1007" s="191"/>
      <c r="I1007" s="194"/>
      <c r="J1007" s="195">
        <f>BK1007</f>
        <v>0</v>
      </c>
      <c r="K1007" s="191"/>
      <c r="L1007" s="196"/>
      <c r="M1007" s="197"/>
      <c r="N1007" s="198"/>
      <c r="O1007" s="198"/>
      <c r="P1007" s="199">
        <f>P1008</f>
        <v>0</v>
      </c>
      <c r="Q1007" s="198"/>
      <c r="R1007" s="199">
        <f>R1008</f>
        <v>0.00078</v>
      </c>
      <c r="S1007" s="198"/>
      <c r="T1007" s="200">
        <f>T1008</f>
        <v>0</v>
      </c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R1007" s="201" t="s">
        <v>82</v>
      </c>
      <c r="AT1007" s="202" t="s">
        <v>72</v>
      </c>
      <c r="AU1007" s="202" t="s">
        <v>73</v>
      </c>
      <c r="AY1007" s="201" t="s">
        <v>120</v>
      </c>
      <c r="BK1007" s="203">
        <f>BK1008</f>
        <v>0</v>
      </c>
    </row>
    <row r="1008" spans="1:63" s="12" customFormat="1" ht="22.8" customHeight="1">
      <c r="A1008" s="12"/>
      <c r="B1008" s="190"/>
      <c r="C1008" s="191"/>
      <c r="D1008" s="192" t="s">
        <v>72</v>
      </c>
      <c r="E1008" s="204" t="s">
        <v>1050</v>
      </c>
      <c r="F1008" s="204" t="s">
        <v>1051</v>
      </c>
      <c r="G1008" s="191"/>
      <c r="H1008" s="191"/>
      <c r="I1008" s="194"/>
      <c r="J1008" s="205">
        <f>BK1008</f>
        <v>0</v>
      </c>
      <c r="K1008" s="191"/>
      <c r="L1008" s="196"/>
      <c r="M1008" s="197"/>
      <c r="N1008" s="198"/>
      <c r="O1008" s="198"/>
      <c r="P1008" s="199">
        <f>SUM(P1009:P1013)</f>
        <v>0</v>
      </c>
      <c r="Q1008" s="198"/>
      <c r="R1008" s="199">
        <f>SUM(R1009:R1013)</f>
        <v>0.00078</v>
      </c>
      <c r="S1008" s="198"/>
      <c r="T1008" s="200">
        <f>SUM(T1009:T1013)</f>
        <v>0</v>
      </c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R1008" s="201" t="s">
        <v>82</v>
      </c>
      <c r="AT1008" s="202" t="s">
        <v>72</v>
      </c>
      <c r="AU1008" s="202" t="s">
        <v>78</v>
      </c>
      <c r="AY1008" s="201" t="s">
        <v>120</v>
      </c>
      <c r="BK1008" s="203">
        <f>SUM(BK1009:BK1013)</f>
        <v>0</v>
      </c>
    </row>
    <row r="1009" spans="1:65" s="2" customFormat="1" ht="14.4" customHeight="1">
      <c r="A1009" s="40"/>
      <c r="B1009" s="41"/>
      <c r="C1009" s="206" t="s">
        <v>1052</v>
      </c>
      <c r="D1009" s="206" t="s">
        <v>122</v>
      </c>
      <c r="E1009" s="207" t="s">
        <v>1053</v>
      </c>
      <c r="F1009" s="208" t="s">
        <v>1054</v>
      </c>
      <c r="G1009" s="209" t="s">
        <v>125</v>
      </c>
      <c r="H1009" s="210">
        <v>5.2</v>
      </c>
      <c r="I1009" s="211"/>
      <c r="J1009" s="212">
        <f>ROUND(I1009*H1009,2)</f>
        <v>0</v>
      </c>
      <c r="K1009" s="208" t="s">
        <v>21</v>
      </c>
      <c r="L1009" s="46"/>
      <c r="M1009" s="213" t="s">
        <v>21</v>
      </c>
      <c r="N1009" s="214" t="s">
        <v>44</v>
      </c>
      <c r="O1009" s="86"/>
      <c r="P1009" s="215">
        <f>O1009*H1009</f>
        <v>0</v>
      </c>
      <c r="Q1009" s="215">
        <v>0.00015</v>
      </c>
      <c r="R1009" s="215">
        <f>Q1009*H1009</f>
        <v>0.00078</v>
      </c>
      <c r="S1009" s="215">
        <v>0</v>
      </c>
      <c r="T1009" s="216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17" t="s">
        <v>291</v>
      </c>
      <c r="AT1009" s="217" t="s">
        <v>122</v>
      </c>
      <c r="AU1009" s="217" t="s">
        <v>82</v>
      </c>
      <c r="AY1009" s="19" t="s">
        <v>120</v>
      </c>
      <c r="BE1009" s="218">
        <f>IF(N1009="základní",J1009,0)</f>
        <v>0</v>
      </c>
      <c r="BF1009" s="218">
        <f>IF(N1009="snížená",J1009,0)</f>
        <v>0</v>
      </c>
      <c r="BG1009" s="218">
        <f>IF(N1009="zákl. přenesená",J1009,0)</f>
        <v>0</v>
      </c>
      <c r="BH1009" s="218">
        <f>IF(N1009="sníž. přenesená",J1009,0)</f>
        <v>0</v>
      </c>
      <c r="BI1009" s="218">
        <f>IF(N1009="nulová",J1009,0)</f>
        <v>0</v>
      </c>
      <c r="BJ1009" s="19" t="s">
        <v>78</v>
      </c>
      <c r="BK1009" s="218">
        <f>ROUND(I1009*H1009,2)</f>
        <v>0</v>
      </c>
      <c r="BL1009" s="19" t="s">
        <v>291</v>
      </c>
      <c r="BM1009" s="217" t="s">
        <v>1055</v>
      </c>
    </row>
    <row r="1010" spans="1:47" s="2" customFormat="1" ht="12">
      <c r="A1010" s="40"/>
      <c r="B1010" s="41"/>
      <c r="C1010" s="42"/>
      <c r="D1010" s="219" t="s">
        <v>129</v>
      </c>
      <c r="E1010" s="42"/>
      <c r="F1010" s="220" t="s">
        <v>1056</v>
      </c>
      <c r="G1010" s="42"/>
      <c r="H1010" s="42"/>
      <c r="I1010" s="221"/>
      <c r="J1010" s="42"/>
      <c r="K1010" s="42"/>
      <c r="L1010" s="46"/>
      <c r="M1010" s="222"/>
      <c r="N1010" s="223"/>
      <c r="O1010" s="86"/>
      <c r="P1010" s="86"/>
      <c r="Q1010" s="86"/>
      <c r="R1010" s="86"/>
      <c r="S1010" s="86"/>
      <c r="T1010" s="87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T1010" s="19" t="s">
        <v>129</v>
      </c>
      <c r="AU1010" s="19" t="s">
        <v>82</v>
      </c>
    </row>
    <row r="1011" spans="1:51" s="13" customFormat="1" ht="12">
      <c r="A1011" s="13"/>
      <c r="B1011" s="224"/>
      <c r="C1011" s="225"/>
      <c r="D1011" s="219" t="s">
        <v>131</v>
      </c>
      <c r="E1011" s="226" t="s">
        <v>21</v>
      </c>
      <c r="F1011" s="227" t="s">
        <v>1057</v>
      </c>
      <c r="G1011" s="225"/>
      <c r="H1011" s="228">
        <v>5.2</v>
      </c>
      <c r="I1011" s="229"/>
      <c r="J1011" s="225"/>
      <c r="K1011" s="225"/>
      <c r="L1011" s="230"/>
      <c r="M1011" s="231"/>
      <c r="N1011" s="232"/>
      <c r="O1011" s="232"/>
      <c r="P1011" s="232"/>
      <c r="Q1011" s="232"/>
      <c r="R1011" s="232"/>
      <c r="S1011" s="232"/>
      <c r="T1011" s="23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34" t="s">
        <v>131</v>
      </c>
      <c r="AU1011" s="234" t="s">
        <v>82</v>
      </c>
      <c r="AV1011" s="13" t="s">
        <v>82</v>
      </c>
      <c r="AW1011" s="13" t="s">
        <v>34</v>
      </c>
      <c r="AX1011" s="13" t="s">
        <v>73</v>
      </c>
      <c r="AY1011" s="234" t="s">
        <v>120</v>
      </c>
    </row>
    <row r="1012" spans="1:51" s="15" customFormat="1" ht="12">
      <c r="A1012" s="15"/>
      <c r="B1012" s="246"/>
      <c r="C1012" s="247"/>
      <c r="D1012" s="219" t="s">
        <v>131</v>
      </c>
      <c r="E1012" s="248" t="s">
        <v>21</v>
      </c>
      <c r="F1012" s="249" t="s">
        <v>149</v>
      </c>
      <c r="G1012" s="247"/>
      <c r="H1012" s="250">
        <v>5.2</v>
      </c>
      <c r="I1012" s="251"/>
      <c r="J1012" s="247"/>
      <c r="K1012" s="247"/>
      <c r="L1012" s="252"/>
      <c r="M1012" s="253"/>
      <c r="N1012" s="254"/>
      <c r="O1012" s="254"/>
      <c r="P1012" s="254"/>
      <c r="Q1012" s="254"/>
      <c r="R1012" s="254"/>
      <c r="S1012" s="254"/>
      <c r="T1012" s="25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T1012" s="256" t="s">
        <v>131</v>
      </c>
      <c r="AU1012" s="256" t="s">
        <v>82</v>
      </c>
      <c r="AV1012" s="15" t="s">
        <v>141</v>
      </c>
      <c r="AW1012" s="15" t="s">
        <v>34</v>
      </c>
      <c r="AX1012" s="15" t="s">
        <v>73</v>
      </c>
      <c r="AY1012" s="256" t="s">
        <v>120</v>
      </c>
    </row>
    <row r="1013" spans="1:51" s="14" customFormat="1" ht="12">
      <c r="A1013" s="14"/>
      <c r="B1013" s="235"/>
      <c r="C1013" s="236"/>
      <c r="D1013" s="219" t="s">
        <v>131</v>
      </c>
      <c r="E1013" s="237" t="s">
        <v>21</v>
      </c>
      <c r="F1013" s="238" t="s">
        <v>134</v>
      </c>
      <c r="G1013" s="236"/>
      <c r="H1013" s="239">
        <v>5.2</v>
      </c>
      <c r="I1013" s="240"/>
      <c r="J1013" s="236"/>
      <c r="K1013" s="236"/>
      <c r="L1013" s="241"/>
      <c r="M1013" s="278"/>
      <c r="N1013" s="279"/>
      <c r="O1013" s="279"/>
      <c r="P1013" s="279"/>
      <c r="Q1013" s="279"/>
      <c r="R1013" s="279"/>
      <c r="S1013" s="279"/>
      <c r="T1013" s="280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5" t="s">
        <v>131</v>
      </c>
      <c r="AU1013" s="245" t="s">
        <v>82</v>
      </c>
      <c r="AV1013" s="14" t="s">
        <v>127</v>
      </c>
      <c r="AW1013" s="14" t="s">
        <v>34</v>
      </c>
      <c r="AX1013" s="14" t="s">
        <v>78</v>
      </c>
      <c r="AY1013" s="245" t="s">
        <v>120</v>
      </c>
    </row>
    <row r="1014" spans="1:31" s="2" customFormat="1" ht="6.95" customHeight="1">
      <c r="A1014" s="40"/>
      <c r="B1014" s="61"/>
      <c r="C1014" s="62"/>
      <c r="D1014" s="62"/>
      <c r="E1014" s="62"/>
      <c r="F1014" s="62"/>
      <c r="G1014" s="62"/>
      <c r="H1014" s="62"/>
      <c r="I1014" s="62"/>
      <c r="J1014" s="62"/>
      <c r="K1014" s="62"/>
      <c r="L1014" s="46"/>
      <c r="M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</row>
  </sheetData>
  <sheetProtection password="CC35" sheet="1" objects="1" scenarios="1" formatColumns="0" formatRows="0" autoFilter="0"/>
  <autoFilter ref="C89:K101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87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4.4" customHeight="1">
      <c r="B7" s="22"/>
      <c r="E7" s="135" t="str">
        <f>'Rekapitulace stavby'!K6</f>
        <v xml:space="preserve">III/190 2   Mrákov-Maxov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88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37" t="s">
        <v>1058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21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22</v>
      </c>
      <c r="E12" s="40"/>
      <c r="F12" s="138" t="s">
        <v>23</v>
      </c>
      <c r="G12" s="40"/>
      <c r="H12" s="40"/>
      <c r="I12" s="134" t="s">
        <v>24</v>
      </c>
      <c r="J12" s="139" t="str">
        <f>'Rekapitulace stavby'!AN8</f>
        <v>2. 4. 2019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26</v>
      </c>
      <c r="E14" s="40"/>
      <c r="F14" s="40"/>
      <c r="G14" s="40"/>
      <c r="H14" s="40"/>
      <c r="I14" s="134" t="s">
        <v>27</v>
      </c>
      <c r="J14" s="138" t="s">
        <v>21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21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27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27</v>
      </c>
      <c r="J20" s="138" t="s">
        <v>21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29</v>
      </c>
      <c r="J21" s="138" t="s">
        <v>21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27</v>
      </c>
      <c r="J23" s="138" t="s">
        <v>21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36</v>
      </c>
      <c r="F24" s="40"/>
      <c r="G24" s="40"/>
      <c r="H24" s="40"/>
      <c r="I24" s="134" t="s">
        <v>29</v>
      </c>
      <c r="J24" s="138" t="s">
        <v>21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0"/>
      <c r="B27" s="141"/>
      <c r="C27" s="140"/>
      <c r="D27" s="140"/>
      <c r="E27" s="142" t="s">
        <v>21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ROUND((SUM(BE80:BE114)),2)</f>
        <v>0</v>
      </c>
      <c r="G33" s="40"/>
      <c r="H33" s="40"/>
      <c r="I33" s="150">
        <v>0.21</v>
      </c>
      <c r="J33" s="149">
        <f>ROUND(((SUM(BE80:BE114))*I33),2)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ROUND((SUM(BF80:BF114)),2)</f>
        <v>0</v>
      </c>
      <c r="G34" s="40"/>
      <c r="H34" s="40"/>
      <c r="I34" s="150">
        <v>0.15</v>
      </c>
      <c r="J34" s="149">
        <f>ROUND(((SUM(BF80:BF114))*I34),2)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ROUND((SUM(BG80:BG114)),2)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ROUND((SUM(BH80:BH114)),2)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ROUND((SUM(BI80:BI114)),2)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90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62" t="str">
        <f>E7</f>
        <v xml:space="preserve">III/190 2   Mrákov-Maxov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88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sil.III/190 2 v úseku Mrákov-Maxov</v>
      </c>
      <c r="G52" s="42"/>
      <c r="H52" s="42"/>
      <c r="I52" s="34" t="s">
        <v>24</v>
      </c>
      <c r="J52" s="74" t="str">
        <f>IF(J12="","",J12)</f>
        <v>2. 4. 2019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34" t="s">
        <v>26</v>
      </c>
      <c r="D54" s="42"/>
      <c r="E54" s="42"/>
      <c r="F54" s="29" t="str">
        <f>E15</f>
        <v>SÚS PK,Domažlice</v>
      </c>
      <c r="G54" s="42"/>
      <c r="H54" s="42"/>
      <c r="I54" s="34" t="s">
        <v>32</v>
      </c>
      <c r="J54" s="38" t="str">
        <f>E21</f>
        <v>J.Miška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Richtrová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91</v>
      </c>
      <c r="D57" s="164"/>
      <c r="E57" s="164"/>
      <c r="F57" s="164"/>
      <c r="G57" s="164"/>
      <c r="H57" s="164"/>
      <c r="I57" s="164"/>
      <c r="J57" s="165" t="s">
        <v>92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93</v>
      </c>
    </row>
    <row r="60" spans="1:31" s="9" customFormat="1" ht="24.95" customHeight="1">
      <c r="A60" s="9"/>
      <c r="B60" s="167"/>
      <c r="C60" s="168"/>
      <c r="D60" s="169" t="s">
        <v>1059</v>
      </c>
      <c r="E60" s="170"/>
      <c r="F60" s="170"/>
      <c r="G60" s="170"/>
      <c r="H60" s="170"/>
      <c r="I60" s="170"/>
      <c r="J60" s="171">
        <f>J81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3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6" spans="1:31" s="2" customFormat="1" ht="6.95" customHeight="1">
      <c r="A66" s="40"/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24.95" customHeight="1">
      <c r="A67" s="40"/>
      <c r="B67" s="41"/>
      <c r="C67" s="25" t="s">
        <v>105</v>
      </c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12" customHeight="1">
      <c r="A69" s="40"/>
      <c r="B69" s="41"/>
      <c r="C69" s="34" t="s">
        <v>16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4.4" customHeight="1">
      <c r="A70" s="40"/>
      <c r="B70" s="41"/>
      <c r="C70" s="42"/>
      <c r="D70" s="42"/>
      <c r="E70" s="162" t="str">
        <f>E7</f>
        <v xml:space="preserve">III/190 2   Mrákov-Maxov</v>
      </c>
      <c r="F70" s="34"/>
      <c r="G70" s="34"/>
      <c r="H70" s="34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88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5.6" customHeight="1">
      <c r="A72" s="40"/>
      <c r="B72" s="41"/>
      <c r="C72" s="42"/>
      <c r="D72" s="42"/>
      <c r="E72" s="71" t="str">
        <f>E9</f>
        <v>VON - vedlejší a ostatní náklady</v>
      </c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22</v>
      </c>
      <c r="D74" s="42"/>
      <c r="E74" s="42"/>
      <c r="F74" s="29" t="str">
        <f>F12</f>
        <v>sil.III/190 2 v úseku Mrákov-Maxov</v>
      </c>
      <c r="G74" s="42"/>
      <c r="H74" s="42"/>
      <c r="I74" s="34" t="s">
        <v>24</v>
      </c>
      <c r="J74" s="74" t="str">
        <f>IF(J12="","",J12)</f>
        <v>2. 4. 2019</v>
      </c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5.6" customHeight="1">
      <c r="A76" s="40"/>
      <c r="B76" s="41"/>
      <c r="C76" s="34" t="s">
        <v>26</v>
      </c>
      <c r="D76" s="42"/>
      <c r="E76" s="42"/>
      <c r="F76" s="29" t="str">
        <f>E15</f>
        <v>SÚS PK,Domažlice</v>
      </c>
      <c r="G76" s="42"/>
      <c r="H76" s="42"/>
      <c r="I76" s="34" t="s">
        <v>32</v>
      </c>
      <c r="J76" s="38" t="str">
        <f>E21</f>
        <v>J.Miška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5.6" customHeight="1">
      <c r="A77" s="40"/>
      <c r="B77" s="41"/>
      <c r="C77" s="34" t="s">
        <v>30</v>
      </c>
      <c r="D77" s="42"/>
      <c r="E77" s="42"/>
      <c r="F77" s="29" t="str">
        <f>IF(E18="","",E18)</f>
        <v>Vyplň údaj</v>
      </c>
      <c r="G77" s="42"/>
      <c r="H77" s="42"/>
      <c r="I77" s="34" t="s">
        <v>35</v>
      </c>
      <c r="J77" s="38" t="str">
        <f>E24</f>
        <v>Richtrová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0.3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11" customFormat="1" ht="29.25" customHeight="1">
      <c r="A79" s="179"/>
      <c r="B79" s="180"/>
      <c r="C79" s="181" t="s">
        <v>106</v>
      </c>
      <c r="D79" s="182" t="s">
        <v>58</v>
      </c>
      <c r="E79" s="182" t="s">
        <v>54</v>
      </c>
      <c r="F79" s="182" t="s">
        <v>55</v>
      </c>
      <c r="G79" s="182" t="s">
        <v>107</v>
      </c>
      <c r="H79" s="182" t="s">
        <v>108</v>
      </c>
      <c r="I79" s="182" t="s">
        <v>109</v>
      </c>
      <c r="J79" s="182" t="s">
        <v>92</v>
      </c>
      <c r="K79" s="183" t="s">
        <v>110</v>
      </c>
      <c r="L79" s="184"/>
      <c r="M79" s="94" t="s">
        <v>21</v>
      </c>
      <c r="N79" s="95" t="s">
        <v>43</v>
      </c>
      <c r="O79" s="95" t="s">
        <v>111</v>
      </c>
      <c r="P79" s="95" t="s">
        <v>112</v>
      </c>
      <c r="Q79" s="95" t="s">
        <v>113</v>
      </c>
      <c r="R79" s="95" t="s">
        <v>114</v>
      </c>
      <c r="S79" s="95" t="s">
        <v>115</v>
      </c>
      <c r="T79" s="96" t="s">
        <v>116</v>
      </c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</row>
    <row r="80" spans="1:63" s="2" customFormat="1" ht="22.8" customHeight="1">
      <c r="A80" s="40"/>
      <c r="B80" s="41"/>
      <c r="C80" s="101" t="s">
        <v>117</v>
      </c>
      <c r="D80" s="42"/>
      <c r="E80" s="42"/>
      <c r="F80" s="42"/>
      <c r="G80" s="42"/>
      <c r="H80" s="42"/>
      <c r="I80" s="42"/>
      <c r="J80" s="185">
        <f>BK80</f>
        <v>0</v>
      </c>
      <c r="K80" s="42"/>
      <c r="L80" s="46"/>
      <c r="M80" s="97"/>
      <c r="N80" s="186"/>
      <c r="O80" s="98"/>
      <c r="P80" s="187">
        <f>P81</f>
        <v>0</v>
      </c>
      <c r="Q80" s="98"/>
      <c r="R80" s="187">
        <f>R81</f>
        <v>0</v>
      </c>
      <c r="S80" s="98"/>
      <c r="T80" s="188">
        <f>T81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T80" s="19" t="s">
        <v>72</v>
      </c>
      <c r="AU80" s="19" t="s">
        <v>93</v>
      </c>
      <c r="BK80" s="189">
        <f>BK81</f>
        <v>0</v>
      </c>
    </row>
    <row r="81" spans="1:63" s="12" customFormat="1" ht="25.9" customHeight="1">
      <c r="A81" s="12"/>
      <c r="B81" s="190"/>
      <c r="C81" s="191"/>
      <c r="D81" s="192" t="s">
        <v>72</v>
      </c>
      <c r="E81" s="193" t="s">
        <v>1060</v>
      </c>
      <c r="F81" s="193" t="s">
        <v>1061</v>
      </c>
      <c r="G81" s="191"/>
      <c r="H81" s="191"/>
      <c r="I81" s="194"/>
      <c r="J81" s="195">
        <f>BK81</f>
        <v>0</v>
      </c>
      <c r="K81" s="191"/>
      <c r="L81" s="196"/>
      <c r="M81" s="197"/>
      <c r="N81" s="198"/>
      <c r="O81" s="198"/>
      <c r="P81" s="199">
        <f>SUM(P82:P114)</f>
        <v>0</v>
      </c>
      <c r="Q81" s="198"/>
      <c r="R81" s="199">
        <f>SUM(R82:R114)</f>
        <v>0</v>
      </c>
      <c r="S81" s="198"/>
      <c r="T81" s="200">
        <f>SUM(T82:T114)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01" t="s">
        <v>162</v>
      </c>
      <c r="AT81" s="202" t="s">
        <v>72</v>
      </c>
      <c r="AU81" s="202" t="s">
        <v>73</v>
      </c>
      <c r="AY81" s="201" t="s">
        <v>120</v>
      </c>
      <c r="BK81" s="203">
        <f>SUM(BK82:BK114)</f>
        <v>0</v>
      </c>
    </row>
    <row r="82" spans="1:65" s="2" customFormat="1" ht="14.4" customHeight="1">
      <c r="A82" s="40"/>
      <c r="B82" s="41"/>
      <c r="C82" s="206" t="s">
        <v>78</v>
      </c>
      <c r="D82" s="206" t="s">
        <v>122</v>
      </c>
      <c r="E82" s="207" t="s">
        <v>1062</v>
      </c>
      <c r="F82" s="208" t="s">
        <v>1063</v>
      </c>
      <c r="G82" s="209" t="s">
        <v>1064</v>
      </c>
      <c r="H82" s="210">
        <v>1</v>
      </c>
      <c r="I82" s="211"/>
      <c r="J82" s="212">
        <f>ROUND(I82*H82,2)</f>
        <v>0</v>
      </c>
      <c r="K82" s="208" t="s">
        <v>126</v>
      </c>
      <c r="L82" s="46"/>
      <c r="M82" s="213" t="s">
        <v>21</v>
      </c>
      <c r="N82" s="214" t="s">
        <v>44</v>
      </c>
      <c r="O82" s="86"/>
      <c r="P82" s="215">
        <f>O82*H82</f>
        <v>0</v>
      </c>
      <c r="Q82" s="215">
        <v>0</v>
      </c>
      <c r="R82" s="215">
        <f>Q82*H82</f>
        <v>0</v>
      </c>
      <c r="S82" s="215">
        <v>0</v>
      </c>
      <c r="T82" s="216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17" t="s">
        <v>1065</v>
      </c>
      <c r="AT82" s="217" t="s">
        <v>122</v>
      </c>
      <c r="AU82" s="217" t="s">
        <v>78</v>
      </c>
      <c r="AY82" s="19" t="s">
        <v>120</v>
      </c>
      <c r="BE82" s="218">
        <f>IF(N82="základní",J82,0)</f>
        <v>0</v>
      </c>
      <c r="BF82" s="218">
        <f>IF(N82="snížená",J82,0)</f>
        <v>0</v>
      </c>
      <c r="BG82" s="218">
        <f>IF(N82="zákl. přenesená",J82,0)</f>
        <v>0</v>
      </c>
      <c r="BH82" s="218">
        <f>IF(N82="sníž. přenesená",J82,0)</f>
        <v>0</v>
      </c>
      <c r="BI82" s="218">
        <f>IF(N82="nulová",J82,0)</f>
        <v>0</v>
      </c>
      <c r="BJ82" s="19" t="s">
        <v>78</v>
      </c>
      <c r="BK82" s="218">
        <f>ROUND(I82*H82,2)</f>
        <v>0</v>
      </c>
      <c r="BL82" s="19" t="s">
        <v>1065</v>
      </c>
      <c r="BM82" s="217" t="s">
        <v>1066</v>
      </c>
    </row>
    <row r="83" spans="1:47" s="2" customFormat="1" ht="12">
      <c r="A83" s="40"/>
      <c r="B83" s="41"/>
      <c r="C83" s="42"/>
      <c r="D83" s="219" t="s">
        <v>129</v>
      </c>
      <c r="E83" s="42"/>
      <c r="F83" s="220" t="s">
        <v>1067</v>
      </c>
      <c r="G83" s="42"/>
      <c r="H83" s="42"/>
      <c r="I83" s="221"/>
      <c r="J83" s="42"/>
      <c r="K83" s="42"/>
      <c r="L83" s="46"/>
      <c r="M83" s="222"/>
      <c r="N83" s="223"/>
      <c r="O83" s="86"/>
      <c r="P83" s="86"/>
      <c r="Q83" s="86"/>
      <c r="R83" s="86"/>
      <c r="S83" s="86"/>
      <c r="T83" s="87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129</v>
      </c>
      <c r="AU83" s="19" t="s">
        <v>78</v>
      </c>
    </row>
    <row r="84" spans="1:65" s="2" customFormat="1" ht="14.4" customHeight="1">
      <c r="A84" s="40"/>
      <c r="B84" s="41"/>
      <c r="C84" s="206" t="s">
        <v>82</v>
      </c>
      <c r="D84" s="206" t="s">
        <v>122</v>
      </c>
      <c r="E84" s="207" t="s">
        <v>1068</v>
      </c>
      <c r="F84" s="208" t="s">
        <v>1069</v>
      </c>
      <c r="G84" s="209" t="s">
        <v>177</v>
      </c>
      <c r="H84" s="210">
        <v>5</v>
      </c>
      <c r="I84" s="211"/>
      <c r="J84" s="212">
        <f>ROUND(I84*H84,2)</f>
        <v>0</v>
      </c>
      <c r="K84" s="208" t="s">
        <v>126</v>
      </c>
      <c r="L84" s="46"/>
      <c r="M84" s="213" t="s">
        <v>21</v>
      </c>
      <c r="N84" s="214" t="s">
        <v>44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1065</v>
      </c>
      <c r="AT84" s="217" t="s">
        <v>122</v>
      </c>
      <c r="AU84" s="217" t="s">
        <v>78</v>
      </c>
      <c r="AY84" s="19" t="s">
        <v>120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78</v>
      </c>
      <c r="BK84" s="218">
        <f>ROUND(I84*H84,2)</f>
        <v>0</v>
      </c>
      <c r="BL84" s="19" t="s">
        <v>1065</v>
      </c>
      <c r="BM84" s="217" t="s">
        <v>1070</v>
      </c>
    </row>
    <row r="85" spans="1:47" s="2" customFormat="1" ht="12">
      <c r="A85" s="40"/>
      <c r="B85" s="41"/>
      <c r="C85" s="42"/>
      <c r="D85" s="219" t="s">
        <v>129</v>
      </c>
      <c r="E85" s="42"/>
      <c r="F85" s="220" t="s">
        <v>1071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129</v>
      </c>
      <c r="AU85" s="19" t="s">
        <v>78</v>
      </c>
    </row>
    <row r="86" spans="1:65" s="2" customFormat="1" ht="14.4" customHeight="1">
      <c r="A86" s="40"/>
      <c r="B86" s="41"/>
      <c r="C86" s="206" t="s">
        <v>141</v>
      </c>
      <c r="D86" s="206" t="s">
        <v>122</v>
      </c>
      <c r="E86" s="207" t="s">
        <v>1072</v>
      </c>
      <c r="F86" s="208" t="s">
        <v>1073</v>
      </c>
      <c r="G86" s="209" t="s">
        <v>1064</v>
      </c>
      <c r="H86" s="210">
        <v>1</v>
      </c>
      <c r="I86" s="211"/>
      <c r="J86" s="212">
        <f>ROUND(I86*H86,2)</f>
        <v>0</v>
      </c>
      <c r="K86" s="208" t="s">
        <v>126</v>
      </c>
      <c r="L86" s="46"/>
      <c r="M86" s="213" t="s">
        <v>21</v>
      </c>
      <c r="N86" s="214" t="s">
        <v>44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1065</v>
      </c>
      <c r="AT86" s="217" t="s">
        <v>122</v>
      </c>
      <c r="AU86" s="217" t="s">
        <v>78</v>
      </c>
      <c r="AY86" s="19" t="s">
        <v>120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78</v>
      </c>
      <c r="BK86" s="218">
        <f>ROUND(I86*H86,2)</f>
        <v>0</v>
      </c>
      <c r="BL86" s="19" t="s">
        <v>1065</v>
      </c>
      <c r="BM86" s="217" t="s">
        <v>1074</v>
      </c>
    </row>
    <row r="87" spans="1:47" s="2" customFormat="1" ht="12">
      <c r="A87" s="40"/>
      <c r="B87" s="41"/>
      <c r="C87" s="42"/>
      <c r="D87" s="219" t="s">
        <v>129</v>
      </c>
      <c r="E87" s="42"/>
      <c r="F87" s="220" t="s">
        <v>1075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129</v>
      </c>
      <c r="AU87" s="19" t="s">
        <v>78</v>
      </c>
    </row>
    <row r="88" spans="1:65" s="2" customFormat="1" ht="14.4" customHeight="1">
      <c r="A88" s="40"/>
      <c r="B88" s="41"/>
      <c r="C88" s="206" t="s">
        <v>127</v>
      </c>
      <c r="D88" s="206" t="s">
        <v>122</v>
      </c>
      <c r="E88" s="207" t="s">
        <v>1076</v>
      </c>
      <c r="F88" s="208" t="s">
        <v>1077</v>
      </c>
      <c r="G88" s="209" t="s">
        <v>1064</v>
      </c>
      <c r="H88" s="210">
        <v>1</v>
      </c>
      <c r="I88" s="211"/>
      <c r="J88" s="212">
        <f>ROUND(I88*H88,2)</f>
        <v>0</v>
      </c>
      <c r="K88" s="208" t="s">
        <v>126</v>
      </c>
      <c r="L88" s="46"/>
      <c r="M88" s="213" t="s">
        <v>21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1065</v>
      </c>
      <c r="AT88" s="217" t="s">
        <v>122</v>
      </c>
      <c r="AU88" s="217" t="s">
        <v>78</v>
      </c>
      <c r="AY88" s="19" t="s">
        <v>120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78</v>
      </c>
      <c r="BK88" s="218">
        <f>ROUND(I88*H88,2)</f>
        <v>0</v>
      </c>
      <c r="BL88" s="19" t="s">
        <v>1065</v>
      </c>
      <c r="BM88" s="217" t="s">
        <v>1078</v>
      </c>
    </row>
    <row r="89" spans="1:47" s="2" customFormat="1" ht="12">
      <c r="A89" s="40"/>
      <c r="B89" s="41"/>
      <c r="C89" s="42"/>
      <c r="D89" s="219" t="s">
        <v>129</v>
      </c>
      <c r="E89" s="42"/>
      <c r="F89" s="220" t="s">
        <v>1077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129</v>
      </c>
      <c r="AU89" s="19" t="s">
        <v>78</v>
      </c>
    </row>
    <row r="90" spans="1:65" s="2" customFormat="1" ht="14.4" customHeight="1">
      <c r="A90" s="40"/>
      <c r="B90" s="41"/>
      <c r="C90" s="206" t="s">
        <v>162</v>
      </c>
      <c r="D90" s="206" t="s">
        <v>122</v>
      </c>
      <c r="E90" s="207" t="s">
        <v>1079</v>
      </c>
      <c r="F90" s="208" t="s">
        <v>1080</v>
      </c>
      <c r="G90" s="209" t="s">
        <v>1064</v>
      </c>
      <c r="H90" s="210">
        <v>1</v>
      </c>
      <c r="I90" s="211"/>
      <c r="J90" s="212">
        <f>ROUND(I90*H90,2)</f>
        <v>0</v>
      </c>
      <c r="K90" s="208" t="s">
        <v>126</v>
      </c>
      <c r="L90" s="46"/>
      <c r="M90" s="213" t="s">
        <v>21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1065</v>
      </c>
      <c r="AT90" s="217" t="s">
        <v>122</v>
      </c>
      <c r="AU90" s="217" t="s">
        <v>78</v>
      </c>
      <c r="AY90" s="19" t="s">
        <v>120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78</v>
      </c>
      <c r="BK90" s="218">
        <f>ROUND(I90*H90,2)</f>
        <v>0</v>
      </c>
      <c r="BL90" s="19" t="s">
        <v>1065</v>
      </c>
      <c r="BM90" s="217" t="s">
        <v>1081</v>
      </c>
    </row>
    <row r="91" spans="1:47" s="2" customFormat="1" ht="12">
      <c r="A91" s="40"/>
      <c r="B91" s="41"/>
      <c r="C91" s="42"/>
      <c r="D91" s="219" t="s">
        <v>129</v>
      </c>
      <c r="E91" s="42"/>
      <c r="F91" s="220" t="s">
        <v>1080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129</v>
      </c>
      <c r="AU91" s="19" t="s">
        <v>78</v>
      </c>
    </row>
    <row r="92" spans="1:65" s="2" customFormat="1" ht="14.4" customHeight="1">
      <c r="A92" s="40"/>
      <c r="B92" s="41"/>
      <c r="C92" s="206" t="s">
        <v>168</v>
      </c>
      <c r="D92" s="206" t="s">
        <v>122</v>
      </c>
      <c r="E92" s="207" t="s">
        <v>1082</v>
      </c>
      <c r="F92" s="208" t="s">
        <v>1083</v>
      </c>
      <c r="G92" s="209" t="s">
        <v>1064</v>
      </c>
      <c r="H92" s="210">
        <v>1</v>
      </c>
      <c r="I92" s="211"/>
      <c r="J92" s="212">
        <f>ROUND(I92*H92,2)</f>
        <v>0</v>
      </c>
      <c r="K92" s="208" t="s">
        <v>126</v>
      </c>
      <c r="L92" s="46"/>
      <c r="M92" s="213" t="s">
        <v>21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1065</v>
      </c>
      <c r="AT92" s="217" t="s">
        <v>122</v>
      </c>
      <c r="AU92" s="217" t="s">
        <v>78</v>
      </c>
      <c r="AY92" s="19" t="s">
        <v>120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78</v>
      </c>
      <c r="BK92" s="218">
        <f>ROUND(I92*H92,2)</f>
        <v>0</v>
      </c>
      <c r="BL92" s="19" t="s">
        <v>1065</v>
      </c>
      <c r="BM92" s="217" t="s">
        <v>1084</v>
      </c>
    </row>
    <row r="93" spans="1:47" s="2" customFormat="1" ht="12">
      <c r="A93" s="40"/>
      <c r="B93" s="41"/>
      <c r="C93" s="42"/>
      <c r="D93" s="219" t="s">
        <v>129</v>
      </c>
      <c r="E93" s="42"/>
      <c r="F93" s="220" t="s">
        <v>1085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129</v>
      </c>
      <c r="AU93" s="19" t="s">
        <v>78</v>
      </c>
    </row>
    <row r="94" spans="1:65" s="2" customFormat="1" ht="14.4" customHeight="1">
      <c r="A94" s="40"/>
      <c r="B94" s="41"/>
      <c r="C94" s="206" t="s">
        <v>174</v>
      </c>
      <c r="D94" s="206" t="s">
        <v>122</v>
      </c>
      <c r="E94" s="207" t="s">
        <v>1086</v>
      </c>
      <c r="F94" s="208" t="s">
        <v>1087</v>
      </c>
      <c r="G94" s="209" t="s">
        <v>433</v>
      </c>
      <c r="H94" s="210">
        <v>1</v>
      </c>
      <c r="I94" s="211"/>
      <c r="J94" s="212">
        <f>ROUND(I94*H94,2)</f>
        <v>0</v>
      </c>
      <c r="K94" s="208" t="s">
        <v>126</v>
      </c>
      <c r="L94" s="46"/>
      <c r="M94" s="213" t="s">
        <v>21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1065</v>
      </c>
      <c r="AT94" s="217" t="s">
        <v>122</v>
      </c>
      <c r="AU94" s="217" t="s">
        <v>78</v>
      </c>
      <c r="AY94" s="19" t="s">
        <v>120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78</v>
      </c>
      <c r="BK94" s="218">
        <f>ROUND(I94*H94,2)</f>
        <v>0</v>
      </c>
      <c r="BL94" s="19" t="s">
        <v>1065</v>
      </c>
      <c r="BM94" s="217" t="s">
        <v>1088</v>
      </c>
    </row>
    <row r="95" spans="1:47" s="2" customFormat="1" ht="12">
      <c r="A95" s="40"/>
      <c r="B95" s="41"/>
      <c r="C95" s="42"/>
      <c r="D95" s="219" t="s">
        <v>129</v>
      </c>
      <c r="E95" s="42"/>
      <c r="F95" s="220" t="s">
        <v>1087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129</v>
      </c>
      <c r="AU95" s="19" t="s">
        <v>78</v>
      </c>
    </row>
    <row r="96" spans="1:65" s="2" customFormat="1" ht="14.4" customHeight="1">
      <c r="A96" s="40"/>
      <c r="B96" s="41"/>
      <c r="C96" s="206" t="s">
        <v>181</v>
      </c>
      <c r="D96" s="206" t="s">
        <v>122</v>
      </c>
      <c r="E96" s="207" t="s">
        <v>1089</v>
      </c>
      <c r="F96" s="208" t="s">
        <v>1087</v>
      </c>
      <c r="G96" s="209" t="s">
        <v>433</v>
      </c>
      <c r="H96" s="210">
        <v>4</v>
      </c>
      <c r="I96" s="211"/>
      <c r="J96" s="212">
        <f>ROUND(I96*H96,2)</f>
        <v>0</v>
      </c>
      <c r="K96" s="208" t="s">
        <v>126</v>
      </c>
      <c r="L96" s="46"/>
      <c r="M96" s="213" t="s">
        <v>21</v>
      </c>
      <c r="N96" s="214" t="s">
        <v>44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1065</v>
      </c>
      <c r="AT96" s="217" t="s">
        <v>122</v>
      </c>
      <c r="AU96" s="217" t="s">
        <v>78</v>
      </c>
      <c r="AY96" s="19" t="s">
        <v>120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78</v>
      </c>
      <c r="BK96" s="218">
        <f>ROUND(I96*H96,2)</f>
        <v>0</v>
      </c>
      <c r="BL96" s="19" t="s">
        <v>1065</v>
      </c>
      <c r="BM96" s="217" t="s">
        <v>1090</v>
      </c>
    </row>
    <row r="97" spans="1:47" s="2" customFormat="1" ht="12">
      <c r="A97" s="40"/>
      <c r="B97" s="41"/>
      <c r="C97" s="42"/>
      <c r="D97" s="219" t="s">
        <v>129</v>
      </c>
      <c r="E97" s="42"/>
      <c r="F97" s="220" t="s">
        <v>1091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129</v>
      </c>
      <c r="AU97" s="19" t="s">
        <v>78</v>
      </c>
    </row>
    <row r="98" spans="1:51" s="13" customFormat="1" ht="12">
      <c r="A98" s="13"/>
      <c r="B98" s="224"/>
      <c r="C98" s="225"/>
      <c r="D98" s="219" t="s">
        <v>131</v>
      </c>
      <c r="E98" s="226" t="s">
        <v>21</v>
      </c>
      <c r="F98" s="227" t="s">
        <v>127</v>
      </c>
      <c r="G98" s="225"/>
      <c r="H98" s="228">
        <v>4</v>
      </c>
      <c r="I98" s="229"/>
      <c r="J98" s="225"/>
      <c r="K98" s="225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131</v>
      </c>
      <c r="AU98" s="234" t="s">
        <v>78</v>
      </c>
      <c r="AV98" s="13" t="s">
        <v>82</v>
      </c>
      <c r="AW98" s="13" t="s">
        <v>34</v>
      </c>
      <c r="AX98" s="13" t="s">
        <v>78</v>
      </c>
      <c r="AY98" s="234" t="s">
        <v>120</v>
      </c>
    </row>
    <row r="99" spans="1:65" s="2" customFormat="1" ht="14.4" customHeight="1">
      <c r="A99" s="40"/>
      <c r="B99" s="41"/>
      <c r="C99" s="206" t="s">
        <v>187</v>
      </c>
      <c r="D99" s="206" t="s">
        <v>122</v>
      </c>
      <c r="E99" s="207" t="s">
        <v>1092</v>
      </c>
      <c r="F99" s="208" t="s">
        <v>1087</v>
      </c>
      <c r="G99" s="209" t="s">
        <v>433</v>
      </c>
      <c r="H99" s="210">
        <v>2</v>
      </c>
      <c r="I99" s="211"/>
      <c r="J99" s="212">
        <f>ROUND(I99*H99,2)</f>
        <v>0</v>
      </c>
      <c r="K99" s="208" t="s">
        <v>126</v>
      </c>
      <c r="L99" s="46"/>
      <c r="M99" s="213" t="s">
        <v>21</v>
      </c>
      <c r="N99" s="214" t="s">
        <v>44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1065</v>
      </c>
      <c r="AT99" s="217" t="s">
        <v>122</v>
      </c>
      <c r="AU99" s="217" t="s">
        <v>78</v>
      </c>
      <c r="AY99" s="19" t="s">
        <v>120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78</v>
      </c>
      <c r="BK99" s="218">
        <f>ROUND(I99*H99,2)</f>
        <v>0</v>
      </c>
      <c r="BL99" s="19" t="s">
        <v>1065</v>
      </c>
      <c r="BM99" s="217" t="s">
        <v>1093</v>
      </c>
    </row>
    <row r="100" spans="1:47" s="2" customFormat="1" ht="12">
      <c r="A100" s="40"/>
      <c r="B100" s="41"/>
      <c r="C100" s="42"/>
      <c r="D100" s="219" t="s">
        <v>129</v>
      </c>
      <c r="E100" s="42"/>
      <c r="F100" s="220" t="s">
        <v>1087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129</v>
      </c>
      <c r="AU100" s="19" t="s">
        <v>78</v>
      </c>
    </row>
    <row r="101" spans="1:47" s="2" customFormat="1" ht="12">
      <c r="A101" s="40"/>
      <c r="B101" s="41"/>
      <c r="C101" s="42"/>
      <c r="D101" s="219" t="s">
        <v>607</v>
      </c>
      <c r="E101" s="42"/>
      <c r="F101" s="277" t="s">
        <v>1094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607</v>
      </c>
      <c r="AU101" s="19" t="s">
        <v>78</v>
      </c>
    </row>
    <row r="102" spans="1:65" s="2" customFormat="1" ht="14.4" customHeight="1">
      <c r="A102" s="40"/>
      <c r="B102" s="41"/>
      <c r="C102" s="206" t="s">
        <v>210</v>
      </c>
      <c r="D102" s="206" t="s">
        <v>122</v>
      </c>
      <c r="E102" s="207" t="s">
        <v>1095</v>
      </c>
      <c r="F102" s="208" t="s">
        <v>1096</v>
      </c>
      <c r="G102" s="209" t="s">
        <v>433</v>
      </c>
      <c r="H102" s="210">
        <v>1</v>
      </c>
      <c r="I102" s="211"/>
      <c r="J102" s="212">
        <f>ROUND(I102*H102,2)</f>
        <v>0</v>
      </c>
      <c r="K102" s="208" t="s">
        <v>126</v>
      </c>
      <c r="L102" s="46"/>
      <c r="M102" s="213" t="s">
        <v>21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1065</v>
      </c>
      <c r="AT102" s="217" t="s">
        <v>122</v>
      </c>
      <c r="AU102" s="217" t="s">
        <v>78</v>
      </c>
      <c r="AY102" s="19" t="s">
        <v>120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78</v>
      </c>
      <c r="BK102" s="218">
        <f>ROUND(I102*H102,2)</f>
        <v>0</v>
      </c>
      <c r="BL102" s="19" t="s">
        <v>1065</v>
      </c>
      <c r="BM102" s="217" t="s">
        <v>1097</v>
      </c>
    </row>
    <row r="103" spans="1:47" s="2" customFormat="1" ht="12">
      <c r="A103" s="40"/>
      <c r="B103" s="41"/>
      <c r="C103" s="42"/>
      <c r="D103" s="219" t="s">
        <v>129</v>
      </c>
      <c r="E103" s="42"/>
      <c r="F103" s="220" t="s">
        <v>1096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129</v>
      </c>
      <c r="AU103" s="19" t="s">
        <v>78</v>
      </c>
    </row>
    <row r="104" spans="1:65" s="2" customFormat="1" ht="14.4" customHeight="1">
      <c r="A104" s="40"/>
      <c r="B104" s="41"/>
      <c r="C104" s="206" t="s">
        <v>224</v>
      </c>
      <c r="D104" s="206" t="s">
        <v>122</v>
      </c>
      <c r="E104" s="207" t="s">
        <v>1098</v>
      </c>
      <c r="F104" s="208" t="s">
        <v>1099</v>
      </c>
      <c r="G104" s="209" t="s">
        <v>1064</v>
      </c>
      <c r="H104" s="210">
        <v>1</v>
      </c>
      <c r="I104" s="211"/>
      <c r="J104" s="212">
        <f>ROUND(I104*H104,2)</f>
        <v>0</v>
      </c>
      <c r="K104" s="208" t="s">
        <v>126</v>
      </c>
      <c r="L104" s="46"/>
      <c r="M104" s="213" t="s">
        <v>21</v>
      </c>
      <c r="N104" s="214" t="s">
        <v>44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1065</v>
      </c>
      <c r="AT104" s="217" t="s">
        <v>122</v>
      </c>
      <c r="AU104" s="217" t="s">
        <v>78</v>
      </c>
      <c r="AY104" s="19" t="s">
        <v>120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78</v>
      </c>
      <c r="BK104" s="218">
        <f>ROUND(I104*H104,2)</f>
        <v>0</v>
      </c>
      <c r="BL104" s="19" t="s">
        <v>1065</v>
      </c>
      <c r="BM104" s="217" t="s">
        <v>1100</v>
      </c>
    </row>
    <row r="105" spans="1:47" s="2" customFormat="1" ht="12">
      <c r="A105" s="40"/>
      <c r="B105" s="41"/>
      <c r="C105" s="42"/>
      <c r="D105" s="219" t="s">
        <v>129</v>
      </c>
      <c r="E105" s="42"/>
      <c r="F105" s="220" t="s">
        <v>1099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129</v>
      </c>
      <c r="AU105" s="19" t="s">
        <v>78</v>
      </c>
    </row>
    <row r="106" spans="1:65" s="2" customFormat="1" ht="14.4" customHeight="1">
      <c r="A106" s="40"/>
      <c r="B106" s="41"/>
      <c r="C106" s="206" t="s">
        <v>252</v>
      </c>
      <c r="D106" s="206" t="s">
        <v>122</v>
      </c>
      <c r="E106" s="207" t="s">
        <v>1101</v>
      </c>
      <c r="F106" s="208" t="s">
        <v>1102</v>
      </c>
      <c r="G106" s="209" t="s">
        <v>1103</v>
      </c>
      <c r="H106" s="210">
        <v>1</v>
      </c>
      <c r="I106" s="211"/>
      <c r="J106" s="212">
        <f>ROUND(I106*H106,2)</f>
        <v>0</v>
      </c>
      <c r="K106" s="208" t="s">
        <v>126</v>
      </c>
      <c r="L106" s="46"/>
      <c r="M106" s="213" t="s">
        <v>21</v>
      </c>
      <c r="N106" s="214" t="s">
        <v>44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1065</v>
      </c>
      <c r="AT106" s="217" t="s">
        <v>122</v>
      </c>
      <c r="AU106" s="217" t="s">
        <v>78</v>
      </c>
      <c r="AY106" s="19" t="s">
        <v>120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78</v>
      </c>
      <c r="BK106" s="218">
        <f>ROUND(I106*H106,2)</f>
        <v>0</v>
      </c>
      <c r="BL106" s="19" t="s">
        <v>1065</v>
      </c>
      <c r="BM106" s="217" t="s">
        <v>1104</v>
      </c>
    </row>
    <row r="107" spans="1:47" s="2" customFormat="1" ht="12">
      <c r="A107" s="40"/>
      <c r="B107" s="41"/>
      <c r="C107" s="42"/>
      <c r="D107" s="219" t="s">
        <v>129</v>
      </c>
      <c r="E107" s="42"/>
      <c r="F107" s="220" t="s">
        <v>1105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129</v>
      </c>
      <c r="AU107" s="19" t="s">
        <v>78</v>
      </c>
    </row>
    <row r="108" spans="1:65" s="2" customFormat="1" ht="14.4" customHeight="1">
      <c r="A108" s="40"/>
      <c r="B108" s="41"/>
      <c r="C108" s="206" t="s">
        <v>261</v>
      </c>
      <c r="D108" s="206" t="s">
        <v>122</v>
      </c>
      <c r="E108" s="207" t="s">
        <v>1106</v>
      </c>
      <c r="F108" s="208" t="s">
        <v>1107</v>
      </c>
      <c r="G108" s="209" t="s">
        <v>1064</v>
      </c>
      <c r="H108" s="210">
        <v>1</v>
      </c>
      <c r="I108" s="211"/>
      <c r="J108" s="212">
        <f>ROUND(I108*H108,2)</f>
        <v>0</v>
      </c>
      <c r="K108" s="208" t="s">
        <v>126</v>
      </c>
      <c r="L108" s="46"/>
      <c r="M108" s="213" t="s">
        <v>21</v>
      </c>
      <c r="N108" s="214" t="s">
        <v>44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1065</v>
      </c>
      <c r="AT108" s="217" t="s">
        <v>122</v>
      </c>
      <c r="AU108" s="217" t="s">
        <v>78</v>
      </c>
      <c r="AY108" s="19" t="s">
        <v>120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78</v>
      </c>
      <c r="BK108" s="218">
        <f>ROUND(I108*H108,2)</f>
        <v>0</v>
      </c>
      <c r="BL108" s="19" t="s">
        <v>1065</v>
      </c>
      <c r="BM108" s="217" t="s">
        <v>1108</v>
      </c>
    </row>
    <row r="109" spans="1:47" s="2" customFormat="1" ht="12">
      <c r="A109" s="40"/>
      <c r="B109" s="41"/>
      <c r="C109" s="42"/>
      <c r="D109" s="219" t="s">
        <v>129</v>
      </c>
      <c r="E109" s="42"/>
      <c r="F109" s="220" t="s">
        <v>1109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129</v>
      </c>
      <c r="AU109" s="19" t="s">
        <v>78</v>
      </c>
    </row>
    <row r="110" spans="1:65" s="2" customFormat="1" ht="14.4" customHeight="1">
      <c r="A110" s="40"/>
      <c r="B110" s="41"/>
      <c r="C110" s="206" t="s">
        <v>268</v>
      </c>
      <c r="D110" s="206" t="s">
        <v>122</v>
      </c>
      <c r="E110" s="207" t="s">
        <v>1110</v>
      </c>
      <c r="F110" s="208" t="s">
        <v>1111</v>
      </c>
      <c r="G110" s="209" t="s">
        <v>1064</v>
      </c>
      <c r="H110" s="210">
        <v>1</v>
      </c>
      <c r="I110" s="211"/>
      <c r="J110" s="212">
        <f>ROUND(I110*H110,2)</f>
        <v>0</v>
      </c>
      <c r="K110" s="208" t="s">
        <v>126</v>
      </c>
      <c r="L110" s="46"/>
      <c r="M110" s="213" t="s">
        <v>21</v>
      </c>
      <c r="N110" s="214" t="s">
        <v>44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1065</v>
      </c>
      <c r="AT110" s="217" t="s">
        <v>122</v>
      </c>
      <c r="AU110" s="217" t="s">
        <v>78</v>
      </c>
      <c r="AY110" s="19" t="s">
        <v>120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78</v>
      </c>
      <c r="BK110" s="218">
        <f>ROUND(I110*H110,2)</f>
        <v>0</v>
      </c>
      <c r="BL110" s="19" t="s">
        <v>1065</v>
      </c>
      <c r="BM110" s="217" t="s">
        <v>1112</v>
      </c>
    </row>
    <row r="111" spans="1:47" s="2" customFormat="1" ht="12">
      <c r="A111" s="40"/>
      <c r="B111" s="41"/>
      <c r="C111" s="42"/>
      <c r="D111" s="219" t="s">
        <v>129</v>
      </c>
      <c r="E111" s="42"/>
      <c r="F111" s="220" t="s">
        <v>1113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129</v>
      </c>
      <c r="AU111" s="19" t="s">
        <v>78</v>
      </c>
    </row>
    <row r="112" spans="1:65" s="2" customFormat="1" ht="14.4" customHeight="1">
      <c r="A112" s="40"/>
      <c r="B112" s="41"/>
      <c r="C112" s="206" t="s">
        <v>8</v>
      </c>
      <c r="D112" s="206" t="s">
        <v>122</v>
      </c>
      <c r="E112" s="207" t="s">
        <v>1114</v>
      </c>
      <c r="F112" s="208" t="s">
        <v>1115</v>
      </c>
      <c r="G112" s="209" t="s">
        <v>433</v>
      </c>
      <c r="H112" s="210">
        <v>1</v>
      </c>
      <c r="I112" s="211"/>
      <c r="J112" s="212">
        <f>ROUND(I112*H112,2)</f>
        <v>0</v>
      </c>
      <c r="K112" s="208" t="s">
        <v>126</v>
      </c>
      <c r="L112" s="46"/>
      <c r="M112" s="213" t="s">
        <v>21</v>
      </c>
      <c r="N112" s="214" t="s">
        <v>44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1065</v>
      </c>
      <c r="AT112" s="217" t="s">
        <v>122</v>
      </c>
      <c r="AU112" s="217" t="s">
        <v>78</v>
      </c>
      <c r="AY112" s="19" t="s">
        <v>120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78</v>
      </c>
      <c r="BK112" s="218">
        <f>ROUND(I112*H112,2)</f>
        <v>0</v>
      </c>
      <c r="BL112" s="19" t="s">
        <v>1065</v>
      </c>
      <c r="BM112" s="217" t="s">
        <v>1116</v>
      </c>
    </row>
    <row r="113" spans="1:47" s="2" customFormat="1" ht="12">
      <c r="A113" s="40"/>
      <c r="B113" s="41"/>
      <c r="C113" s="42"/>
      <c r="D113" s="219" t="s">
        <v>129</v>
      </c>
      <c r="E113" s="42"/>
      <c r="F113" s="220" t="s">
        <v>1115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129</v>
      </c>
      <c r="AU113" s="19" t="s">
        <v>78</v>
      </c>
    </row>
    <row r="114" spans="1:47" s="2" customFormat="1" ht="12">
      <c r="A114" s="40"/>
      <c r="B114" s="41"/>
      <c r="C114" s="42"/>
      <c r="D114" s="219" t="s">
        <v>607</v>
      </c>
      <c r="E114" s="42"/>
      <c r="F114" s="277" t="s">
        <v>1117</v>
      </c>
      <c r="G114" s="42"/>
      <c r="H114" s="42"/>
      <c r="I114" s="221"/>
      <c r="J114" s="42"/>
      <c r="K114" s="42"/>
      <c r="L114" s="46"/>
      <c r="M114" s="281"/>
      <c r="N114" s="282"/>
      <c r="O114" s="283"/>
      <c r="P114" s="283"/>
      <c r="Q114" s="283"/>
      <c r="R114" s="283"/>
      <c r="S114" s="283"/>
      <c r="T114" s="284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607</v>
      </c>
      <c r="AU114" s="19" t="s">
        <v>78</v>
      </c>
    </row>
    <row r="115" spans="1:31" s="2" customFormat="1" ht="6.95" customHeight="1">
      <c r="A115" s="40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46"/>
      <c r="M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</sheetData>
  <sheetProtection password="CC35" sheet="1" objects="1" scenarios="1" formatColumns="0" formatRows="0" autoFilter="0"/>
  <autoFilter ref="C79:K114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5" customWidth="1"/>
    <col min="2" max="2" width="1.7109375" style="285" customWidth="1"/>
    <col min="3" max="4" width="5.00390625" style="285" customWidth="1"/>
    <col min="5" max="5" width="11.7109375" style="285" customWidth="1"/>
    <col min="6" max="6" width="9.140625" style="285" customWidth="1"/>
    <col min="7" max="7" width="5.00390625" style="285" customWidth="1"/>
    <col min="8" max="8" width="77.8515625" style="285" customWidth="1"/>
    <col min="9" max="10" width="20.00390625" style="285" customWidth="1"/>
    <col min="11" max="11" width="1.7109375" style="285" customWidth="1"/>
  </cols>
  <sheetData>
    <row r="1" s="1" customFormat="1" ht="37.5" customHeight="1"/>
    <row r="2" spans="2:11" s="1" customFormat="1" ht="7.5" customHeight="1">
      <c r="B2" s="286"/>
      <c r="C2" s="287"/>
      <c r="D2" s="287"/>
      <c r="E2" s="287"/>
      <c r="F2" s="287"/>
      <c r="G2" s="287"/>
      <c r="H2" s="287"/>
      <c r="I2" s="287"/>
      <c r="J2" s="287"/>
      <c r="K2" s="288"/>
    </row>
    <row r="3" spans="2:11" s="17" customFormat="1" ht="45" customHeight="1">
      <c r="B3" s="289"/>
      <c r="C3" s="290" t="s">
        <v>1118</v>
      </c>
      <c r="D3" s="290"/>
      <c r="E3" s="290"/>
      <c r="F3" s="290"/>
      <c r="G3" s="290"/>
      <c r="H3" s="290"/>
      <c r="I3" s="290"/>
      <c r="J3" s="290"/>
      <c r="K3" s="291"/>
    </row>
    <row r="4" spans="2:11" s="1" customFormat="1" ht="25.5" customHeight="1">
      <c r="B4" s="292"/>
      <c r="C4" s="293" t="s">
        <v>1119</v>
      </c>
      <c r="D4" s="293"/>
      <c r="E4" s="293"/>
      <c r="F4" s="293"/>
      <c r="G4" s="293"/>
      <c r="H4" s="293"/>
      <c r="I4" s="293"/>
      <c r="J4" s="293"/>
      <c r="K4" s="294"/>
    </row>
    <row r="5" spans="2:11" s="1" customFormat="1" ht="5.25" customHeight="1">
      <c r="B5" s="292"/>
      <c r="C5" s="295"/>
      <c r="D5" s="295"/>
      <c r="E5" s="295"/>
      <c r="F5" s="295"/>
      <c r="G5" s="295"/>
      <c r="H5" s="295"/>
      <c r="I5" s="295"/>
      <c r="J5" s="295"/>
      <c r="K5" s="294"/>
    </row>
    <row r="6" spans="2:11" s="1" customFormat="1" ht="15" customHeight="1">
      <c r="B6" s="292"/>
      <c r="C6" s="296" t="s">
        <v>1120</v>
      </c>
      <c r="D6" s="296"/>
      <c r="E6" s="296"/>
      <c r="F6" s="296"/>
      <c r="G6" s="296"/>
      <c r="H6" s="296"/>
      <c r="I6" s="296"/>
      <c r="J6" s="296"/>
      <c r="K6" s="294"/>
    </row>
    <row r="7" spans="2:11" s="1" customFormat="1" ht="15" customHeight="1">
      <c r="B7" s="297"/>
      <c r="C7" s="296" t="s">
        <v>1121</v>
      </c>
      <c r="D7" s="296"/>
      <c r="E7" s="296"/>
      <c r="F7" s="296"/>
      <c r="G7" s="296"/>
      <c r="H7" s="296"/>
      <c r="I7" s="296"/>
      <c r="J7" s="296"/>
      <c r="K7" s="294"/>
    </row>
    <row r="8" spans="2:11" s="1" customFormat="1" ht="12.75" customHeight="1">
      <c r="B8" s="297"/>
      <c r="C8" s="296"/>
      <c r="D8" s="296"/>
      <c r="E8" s="296"/>
      <c r="F8" s="296"/>
      <c r="G8" s="296"/>
      <c r="H8" s="296"/>
      <c r="I8" s="296"/>
      <c r="J8" s="296"/>
      <c r="K8" s="294"/>
    </row>
    <row r="9" spans="2:11" s="1" customFormat="1" ht="15" customHeight="1">
      <c r="B9" s="297"/>
      <c r="C9" s="296" t="s">
        <v>1122</v>
      </c>
      <c r="D9" s="296"/>
      <c r="E9" s="296"/>
      <c r="F9" s="296"/>
      <c r="G9" s="296"/>
      <c r="H9" s="296"/>
      <c r="I9" s="296"/>
      <c r="J9" s="296"/>
      <c r="K9" s="294"/>
    </row>
    <row r="10" spans="2:11" s="1" customFormat="1" ht="15" customHeight="1">
      <c r="B10" s="297"/>
      <c r="C10" s="296"/>
      <c r="D10" s="296" t="s">
        <v>1123</v>
      </c>
      <c r="E10" s="296"/>
      <c r="F10" s="296"/>
      <c r="G10" s="296"/>
      <c r="H10" s="296"/>
      <c r="I10" s="296"/>
      <c r="J10" s="296"/>
      <c r="K10" s="294"/>
    </row>
    <row r="11" spans="2:11" s="1" customFormat="1" ht="15" customHeight="1">
      <c r="B11" s="297"/>
      <c r="C11" s="298"/>
      <c r="D11" s="296" t="s">
        <v>1124</v>
      </c>
      <c r="E11" s="296"/>
      <c r="F11" s="296"/>
      <c r="G11" s="296"/>
      <c r="H11" s="296"/>
      <c r="I11" s="296"/>
      <c r="J11" s="296"/>
      <c r="K11" s="294"/>
    </row>
    <row r="12" spans="2:11" s="1" customFormat="1" ht="15" customHeight="1">
      <c r="B12" s="297"/>
      <c r="C12" s="298"/>
      <c r="D12" s="296"/>
      <c r="E12" s="296"/>
      <c r="F12" s="296"/>
      <c r="G12" s="296"/>
      <c r="H12" s="296"/>
      <c r="I12" s="296"/>
      <c r="J12" s="296"/>
      <c r="K12" s="294"/>
    </row>
    <row r="13" spans="2:11" s="1" customFormat="1" ht="15" customHeight="1">
      <c r="B13" s="297"/>
      <c r="C13" s="298"/>
      <c r="D13" s="299" t="s">
        <v>1125</v>
      </c>
      <c r="E13" s="296"/>
      <c r="F13" s="296"/>
      <c r="G13" s="296"/>
      <c r="H13" s="296"/>
      <c r="I13" s="296"/>
      <c r="J13" s="296"/>
      <c r="K13" s="294"/>
    </row>
    <row r="14" spans="2:11" s="1" customFormat="1" ht="12.75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4"/>
    </row>
    <row r="15" spans="2:11" s="1" customFormat="1" ht="15" customHeight="1">
      <c r="B15" s="297"/>
      <c r="C15" s="298"/>
      <c r="D15" s="296" t="s">
        <v>1126</v>
      </c>
      <c r="E15" s="296"/>
      <c r="F15" s="296"/>
      <c r="G15" s="296"/>
      <c r="H15" s="296"/>
      <c r="I15" s="296"/>
      <c r="J15" s="296"/>
      <c r="K15" s="294"/>
    </row>
    <row r="16" spans="2:11" s="1" customFormat="1" ht="15" customHeight="1">
      <c r="B16" s="297"/>
      <c r="C16" s="298"/>
      <c r="D16" s="296" t="s">
        <v>1127</v>
      </c>
      <c r="E16" s="296"/>
      <c r="F16" s="296"/>
      <c r="G16" s="296"/>
      <c r="H16" s="296"/>
      <c r="I16" s="296"/>
      <c r="J16" s="296"/>
      <c r="K16" s="294"/>
    </row>
    <row r="17" spans="2:11" s="1" customFormat="1" ht="15" customHeight="1">
      <c r="B17" s="297"/>
      <c r="C17" s="298"/>
      <c r="D17" s="296" t="s">
        <v>1128</v>
      </c>
      <c r="E17" s="296"/>
      <c r="F17" s="296"/>
      <c r="G17" s="296"/>
      <c r="H17" s="296"/>
      <c r="I17" s="296"/>
      <c r="J17" s="296"/>
      <c r="K17" s="294"/>
    </row>
    <row r="18" spans="2:11" s="1" customFormat="1" ht="15" customHeight="1">
      <c r="B18" s="297"/>
      <c r="C18" s="298"/>
      <c r="D18" s="298"/>
      <c r="E18" s="300" t="s">
        <v>80</v>
      </c>
      <c r="F18" s="296" t="s">
        <v>1129</v>
      </c>
      <c r="G18" s="296"/>
      <c r="H18" s="296"/>
      <c r="I18" s="296"/>
      <c r="J18" s="296"/>
      <c r="K18" s="294"/>
    </row>
    <row r="19" spans="2:11" s="1" customFormat="1" ht="15" customHeight="1">
      <c r="B19" s="297"/>
      <c r="C19" s="298"/>
      <c r="D19" s="298"/>
      <c r="E19" s="300" t="s">
        <v>85</v>
      </c>
      <c r="F19" s="296" t="s">
        <v>1130</v>
      </c>
      <c r="G19" s="296"/>
      <c r="H19" s="296"/>
      <c r="I19" s="296"/>
      <c r="J19" s="296"/>
      <c r="K19" s="294"/>
    </row>
    <row r="20" spans="2:11" s="1" customFormat="1" ht="15" customHeight="1">
      <c r="B20" s="297"/>
      <c r="C20" s="298"/>
      <c r="D20" s="298"/>
      <c r="E20" s="300" t="s">
        <v>1131</v>
      </c>
      <c r="F20" s="296" t="s">
        <v>1132</v>
      </c>
      <c r="G20" s="296"/>
      <c r="H20" s="296"/>
      <c r="I20" s="296"/>
      <c r="J20" s="296"/>
      <c r="K20" s="294"/>
    </row>
    <row r="21" spans="2:11" s="1" customFormat="1" ht="15" customHeight="1">
      <c r="B21" s="297"/>
      <c r="C21" s="298"/>
      <c r="D21" s="298"/>
      <c r="E21" s="300" t="s">
        <v>83</v>
      </c>
      <c r="F21" s="296" t="s">
        <v>1133</v>
      </c>
      <c r="G21" s="296"/>
      <c r="H21" s="296"/>
      <c r="I21" s="296"/>
      <c r="J21" s="296"/>
      <c r="K21" s="294"/>
    </row>
    <row r="22" spans="2:11" s="1" customFormat="1" ht="15" customHeight="1">
      <c r="B22" s="297"/>
      <c r="C22" s="298"/>
      <c r="D22" s="298"/>
      <c r="E22" s="300" t="s">
        <v>1134</v>
      </c>
      <c r="F22" s="296" t="s">
        <v>1135</v>
      </c>
      <c r="G22" s="296"/>
      <c r="H22" s="296"/>
      <c r="I22" s="296"/>
      <c r="J22" s="296"/>
      <c r="K22" s="294"/>
    </row>
    <row r="23" spans="2:11" s="1" customFormat="1" ht="15" customHeight="1">
      <c r="B23" s="297"/>
      <c r="C23" s="298"/>
      <c r="D23" s="298"/>
      <c r="E23" s="300" t="s">
        <v>1136</v>
      </c>
      <c r="F23" s="296" t="s">
        <v>1137</v>
      </c>
      <c r="G23" s="296"/>
      <c r="H23" s="296"/>
      <c r="I23" s="296"/>
      <c r="J23" s="296"/>
      <c r="K23" s="294"/>
    </row>
    <row r="24" spans="2:11" s="1" customFormat="1" ht="12.75" customHeight="1">
      <c r="B24" s="297"/>
      <c r="C24" s="298"/>
      <c r="D24" s="298"/>
      <c r="E24" s="298"/>
      <c r="F24" s="298"/>
      <c r="G24" s="298"/>
      <c r="H24" s="298"/>
      <c r="I24" s="298"/>
      <c r="J24" s="298"/>
      <c r="K24" s="294"/>
    </row>
    <row r="25" spans="2:11" s="1" customFormat="1" ht="15" customHeight="1">
      <c r="B25" s="297"/>
      <c r="C25" s="296" t="s">
        <v>1138</v>
      </c>
      <c r="D25" s="296"/>
      <c r="E25" s="296"/>
      <c r="F25" s="296"/>
      <c r="G25" s="296"/>
      <c r="H25" s="296"/>
      <c r="I25" s="296"/>
      <c r="J25" s="296"/>
      <c r="K25" s="294"/>
    </row>
    <row r="26" spans="2:11" s="1" customFormat="1" ht="15" customHeight="1">
      <c r="B26" s="297"/>
      <c r="C26" s="296" t="s">
        <v>1139</v>
      </c>
      <c r="D26" s="296"/>
      <c r="E26" s="296"/>
      <c r="F26" s="296"/>
      <c r="G26" s="296"/>
      <c r="H26" s="296"/>
      <c r="I26" s="296"/>
      <c r="J26" s="296"/>
      <c r="K26" s="294"/>
    </row>
    <row r="27" spans="2:11" s="1" customFormat="1" ht="15" customHeight="1">
      <c r="B27" s="297"/>
      <c r="C27" s="296"/>
      <c r="D27" s="296" t="s">
        <v>1140</v>
      </c>
      <c r="E27" s="296"/>
      <c r="F27" s="296"/>
      <c r="G27" s="296"/>
      <c r="H27" s="296"/>
      <c r="I27" s="296"/>
      <c r="J27" s="296"/>
      <c r="K27" s="294"/>
    </row>
    <row r="28" spans="2:11" s="1" customFormat="1" ht="15" customHeight="1">
      <c r="B28" s="297"/>
      <c r="C28" s="298"/>
      <c r="D28" s="296" t="s">
        <v>1141</v>
      </c>
      <c r="E28" s="296"/>
      <c r="F28" s="296"/>
      <c r="G28" s="296"/>
      <c r="H28" s="296"/>
      <c r="I28" s="296"/>
      <c r="J28" s="296"/>
      <c r="K28" s="294"/>
    </row>
    <row r="29" spans="2:11" s="1" customFormat="1" ht="12.75" customHeight="1">
      <c r="B29" s="297"/>
      <c r="C29" s="298"/>
      <c r="D29" s="298"/>
      <c r="E29" s="298"/>
      <c r="F29" s="298"/>
      <c r="G29" s="298"/>
      <c r="H29" s="298"/>
      <c r="I29" s="298"/>
      <c r="J29" s="298"/>
      <c r="K29" s="294"/>
    </row>
    <row r="30" spans="2:11" s="1" customFormat="1" ht="15" customHeight="1">
      <c r="B30" s="297"/>
      <c r="C30" s="298"/>
      <c r="D30" s="296" t="s">
        <v>1142</v>
      </c>
      <c r="E30" s="296"/>
      <c r="F30" s="296"/>
      <c r="G30" s="296"/>
      <c r="H30" s="296"/>
      <c r="I30" s="296"/>
      <c r="J30" s="296"/>
      <c r="K30" s="294"/>
    </row>
    <row r="31" spans="2:11" s="1" customFormat="1" ht="15" customHeight="1">
      <c r="B31" s="297"/>
      <c r="C31" s="298"/>
      <c r="D31" s="296" t="s">
        <v>1143</v>
      </c>
      <c r="E31" s="296"/>
      <c r="F31" s="296"/>
      <c r="G31" s="296"/>
      <c r="H31" s="296"/>
      <c r="I31" s="296"/>
      <c r="J31" s="296"/>
      <c r="K31" s="294"/>
    </row>
    <row r="32" spans="2:11" s="1" customFormat="1" ht="12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4"/>
    </row>
    <row r="33" spans="2:11" s="1" customFormat="1" ht="15" customHeight="1">
      <c r="B33" s="297"/>
      <c r="C33" s="298"/>
      <c r="D33" s="296" t="s">
        <v>1144</v>
      </c>
      <c r="E33" s="296"/>
      <c r="F33" s="296"/>
      <c r="G33" s="296"/>
      <c r="H33" s="296"/>
      <c r="I33" s="296"/>
      <c r="J33" s="296"/>
      <c r="K33" s="294"/>
    </row>
    <row r="34" spans="2:11" s="1" customFormat="1" ht="15" customHeight="1">
      <c r="B34" s="297"/>
      <c r="C34" s="298"/>
      <c r="D34" s="296" t="s">
        <v>1145</v>
      </c>
      <c r="E34" s="296"/>
      <c r="F34" s="296"/>
      <c r="G34" s="296"/>
      <c r="H34" s="296"/>
      <c r="I34" s="296"/>
      <c r="J34" s="296"/>
      <c r="K34" s="294"/>
    </row>
    <row r="35" spans="2:11" s="1" customFormat="1" ht="15" customHeight="1">
      <c r="B35" s="297"/>
      <c r="C35" s="298"/>
      <c r="D35" s="296" t="s">
        <v>1146</v>
      </c>
      <c r="E35" s="296"/>
      <c r="F35" s="296"/>
      <c r="G35" s="296"/>
      <c r="H35" s="296"/>
      <c r="I35" s="296"/>
      <c r="J35" s="296"/>
      <c r="K35" s="294"/>
    </row>
    <row r="36" spans="2:11" s="1" customFormat="1" ht="15" customHeight="1">
      <c r="B36" s="297"/>
      <c r="C36" s="298"/>
      <c r="D36" s="296"/>
      <c r="E36" s="299" t="s">
        <v>106</v>
      </c>
      <c r="F36" s="296"/>
      <c r="G36" s="296" t="s">
        <v>1147</v>
      </c>
      <c r="H36" s="296"/>
      <c r="I36" s="296"/>
      <c r="J36" s="296"/>
      <c r="K36" s="294"/>
    </row>
    <row r="37" spans="2:11" s="1" customFormat="1" ht="30.75" customHeight="1">
      <c r="B37" s="297"/>
      <c r="C37" s="298"/>
      <c r="D37" s="296"/>
      <c r="E37" s="299" t="s">
        <v>1148</v>
      </c>
      <c r="F37" s="296"/>
      <c r="G37" s="296" t="s">
        <v>1149</v>
      </c>
      <c r="H37" s="296"/>
      <c r="I37" s="296"/>
      <c r="J37" s="296"/>
      <c r="K37" s="294"/>
    </row>
    <row r="38" spans="2:11" s="1" customFormat="1" ht="15" customHeight="1">
      <c r="B38" s="297"/>
      <c r="C38" s="298"/>
      <c r="D38" s="296"/>
      <c r="E38" s="299" t="s">
        <v>54</v>
      </c>
      <c r="F38" s="296"/>
      <c r="G38" s="296" t="s">
        <v>1150</v>
      </c>
      <c r="H38" s="296"/>
      <c r="I38" s="296"/>
      <c r="J38" s="296"/>
      <c r="K38" s="294"/>
    </row>
    <row r="39" spans="2:11" s="1" customFormat="1" ht="15" customHeight="1">
      <c r="B39" s="297"/>
      <c r="C39" s="298"/>
      <c r="D39" s="296"/>
      <c r="E39" s="299" t="s">
        <v>55</v>
      </c>
      <c r="F39" s="296"/>
      <c r="G39" s="296" t="s">
        <v>1151</v>
      </c>
      <c r="H39" s="296"/>
      <c r="I39" s="296"/>
      <c r="J39" s="296"/>
      <c r="K39" s="294"/>
    </row>
    <row r="40" spans="2:11" s="1" customFormat="1" ht="15" customHeight="1">
      <c r="B40" s="297"/>
      <c r="C40" s="298"/>
      <c r="D40" s="296"/>
      <c r="E40" s="299" t="s">
        <v>107</v>
      </c>
      <c r="F40" s="296"/>
      <c r="G40" s="296" t="s">
        <v>1152</v>
      </c>
      <c r="H40" s="296"/>
      <c r="I40" s="296"/>
      <c r="J40" s="296"/>
      <c r="K40" s="294"/>
    </row>
    <row r="41" spans="2:11" s="1" customFormat="1" ht="15" customHeight="1">
      <c r="B41" s="297"/>
      <c r="C41" s="298"/>
      <c r="D41" s="296"/>
      <c r="E41" s="299" t="s">
        <v>108</v>
      </c>
      <c r="F41" s="296"/>
      <c r="G41" s="296" t="s">
        <v>1153</v>
      </c>
      <c r="H41" s="296"/>
      <c r="I41" s="296"/>
      <c r="J41" s="296"/>
      <c r="K41" s="294"/>
    </row>
    <row r="42" spans="2:11" s="1" customFormat="1" ht="15" customHeight="1">
      <c r="B42" s="297"/>
      <c r="C42" s="298"/>
      <c r="D42" s="296"/>
      <c r="E42" s="299" t="s">
        <v>1154</v>
      </c>
      <c r="F42" s="296"/>
      <c r="G42" s="296" t="s">
        <v>1155</v>
      </c>
      <c r="H42" s="296"/>
      <c r="I42" s="296"/>
      <c r="J42" s="296"/>
      <c r="K42" s="294"/>
    </row>
    <row r="43" spans="2:11" s="1" customFormat="1" ht="15" customHeight="1">
      <c r="B43" s="297"/>
      <c r="C43" s="298"/>
      <c r="D43" s="296"/>
      <c r="E43" s="299"/>
      <c r="F43" s="296"/>
      <c r="G43" s="296" t="s">
        <v>1156</v>
      </c>
      <c r="H43" s="296"/>
      <c r="I43" s="296"/>
      <c r="J43" s="296"/>
      <c r="K43" s="294"/>
    </row>
    <row r="44" spans="2:11" s="1" customFormat="1" ht="15" customHeight="1">
      <c r="B44" s="297"/>
      <c r="C44" s="298"/>
      <c r="D44" s="296"/>
      <c r="E44" s="299" t="s">
        <v>1157</v>
      </c>
      <c r="F44" s="296"/>
      <c r="G44" s="296" t="s">
        <v>1158</v>
      </c>
      <c r="H44" s="296"/>
      <c r="I44" s="296"/>
      <c r="J44" s="296"/>
      <c r="K44" s="294"/>
    </row>
    <row r="45" spans="2:11" s="1" customFormat="1" ht="15" customHeight="1">
      <c r="B45" s="297"/>
      <c r="C45" s="298"/>
      <c r="D45" s="296"/>
      <c r="E45" s="299" t="s">
        <v>110</v>
      </c>
      <c r="F45" s="296"/>
      <c r="G45" s="296" t="s">
        <v>1159</v>
      </c>
      <c r="H45" s="296"/>
      <c r="I45" s="296"/>
      <c r="J45" s="296"/>
      <c r="K45" s="294"/>
    </row>
    <row r="46" spans="2:11" s="1" customFormat="1" ht="12.75" customHeight="1">
      <c r="B46" s="297"/>
      <c r="C46" s="298"/>
      <c r="D46" s="296"/>
      <c r="E46" s="296"/>
      <c r="F46" s="296"/>
      <c r="G46" s="296"/>
      <c r="H46" s="296"/>
      <c r="I46" s="296"/>
      <c r="J46" s="296"/>
      <c r="K46" s="294"/>
    </row>
    <row r="47" spans="2:11" s="1" customFormat="1" ht="15" customHeight="1">
      <c r="B47" s="297"/>
      <c r="C47" s="298"/>
      <c r="D47" s="296" t="s">
        <v>1160</v>
      </c>
      <c r="E47" s="296"/>
      <c r="F47" s="296"/>
      <c r="G47" s="296"/>
      <c r="H47" s="296"/>
      <c r="I47" s="296"/>
      <c r="J47" s="296"/>
      <c r="K47" s="294"/>
    </row>
    <row r="48" spans="2:11" s="1" customFormat="1" ht="15" customHeight="1">
      <c r="B48" s="297"/>
      <c r="C48" s="298"/>
      <c r="D48" s="298"/>
      <c r="E48" s="296" t="s">
        <v>1161</v>
      </c>
      <c r="F48" s="296"/>
      <c r="G48" s="296"/>
      <c r="H48" s="296"/>
      <c r="I48" s="296"/>
      <c r="J48" s="296"/>
      <c r="K48" s="294"/>
    </row>
    <row r="49" spans="2:11" s="1" customFormat="1" ht="15" customHeight="1">
      <c r="B49" s="297"/>
      <c r="C49" s="298"/>
      <c r="D49" s="298"/>
      <c r="E49" s="296" t="s">
        <v>1162</v>
      </c>
      <c r="F49" s="296"/>
      <c r="G49" s="296"/>
      <c r="H49" s="296"/>
      <c r="I49" s="296"/>
      <c r="J49" s="296"/>
      <c r="K49" s="294"/>
    </row>
    <row r="50" spans="2:11" s="1" customFormat="1" ht="15" customHeight="1">
      <c r="B50" s="297"/>
      <c r="C50" s="298"/>
      <c r="D50" s="298"/>
      <c r="E50" s="296" t="s">
        <v>1163</v>
      </c>
      <c r="F50" s="296"/>
      <c r="G50" s="296"/>
      <c r="H50" s="296"/>
      <c r="I50" s="296"/>
      <c r="J50" s="296"/>
      <c r="K50" s="294"/>
    </row>
    <row r="51" spans="2:11" s="1" customFormat="1" ht="15" customHeight="1">
      <c r="B51" s="297"/>
      <c r="C51" s="298"/>
      <c r="D51" s="296" t="s">
        <v>1164</v>
      </c>
      <c r="E51" s="296"/>
      <c r="F51" s="296"/>
      <c r="G51" s="296"/>
      <c r="H51" s="296"/>
      <c r="I51" s="296"/>
      <c r="J51" s="296"/>
      <c r="K51" s="294"/>
    </row>
    <row r="52" spans="2:11" s="1" customFormat="1" ht="25.5" customHeight="1">
      <c r="B52" s="292"/>
      <c r="C52" s="293" t="s">
        <v>1165</v>
      </c>
      <c r="D52" s="293"/>
      <c r="E52" s="293"/>
      <c r="F52" s="293"/>
      <c r="G52" s="293"/>
      <c r="H52" s="293"/>
      <c r="I52" s="293"/>
      <c r="J52" s="293"/>
      <c r="K52" s="294"/>
    </row>
    <row r="53" spans="2:11" s="1" customFormat="1" ht="5.25" customHeight="1">
      <c r="B53" s="292"/>
      <c r="C53" s="295"/>
      <c r="D53" s="295"/>
      <c r="E53" s="295"/>
      <c r="F53" s="295"/>
      <c r="G53" s="295"/>
      <c r="H53" s="295"/>
      <c r="I53" s="295"/>
      <c r="J53" s="295"/>
      <c r="K53" s="294"/>
    </row>
    <row r="54" spans="2:11" s="1" customFormat="1" ht="15" customHeight="1">
      <c r="B54" s="292"/>
      <c r="C54" s="296" t="s">
        <v>1166</v>
      </c>
      <c r="D54" s="296"/>
      <c r="E54" s="296"/>
      <c r="F54" s="296"/>
      <c r="G54" s="296"/>
      <c r="H54" s="296"/>
      <c r="I54" s="296"/>
      <c r="J54" s="296"/>
      <c r="K54" s="294"/>
    </row>
    <row r="55" spans="2:11" s="1" customFormat="1" ht="15" customHeight="1">
      <c r="B55" s="292"/>
      <c r="C55" s="296" t="s">
        <v>1167</v>
      </c>
      <c r="D55" s="296"/>
      <c r="E55" s="296"/>
      <c r="F55" s="296"/>
      <c r="G55" s="296"/>
      <c r="H55" s="296"/>
      <c r="I55" s="296"/>
      <c r="J55" s="296"/>
      <c r="K55" s="294"/>
    </row>
    <row r="56" spans="2:11" s="1" customFormat="1" ht="12.75" customHeight="1">
      <c r="B56" s="292"/>
      <c r="C56" s="296"/>
      <c r="D56" s="296"/>
      <c r="E56" s="296"/>
      <c r="F56" s="296"/>
      <c r="G56" s="296"/>
      <c r="H56" s="296"/>
      <c r="I56" s="296"/>
      <c r="J56" s="296"/>
      <c r="K56" s="294"/>
    </row>
    <row r="57" spans="2:11" s="1" customFormat="1" ht="15" customHeight="1">
      <c r="B57" s="292"/>
      <c r="C57" s="296" t="s">
        <v>1168</v>
      </c>
      <c r="D57" s="296"/>
      <c r="E57" s="296"/>
      <c r="F57" s="296"/>
      <c r="G57" s="296"/>
      <c r="H57" s="296"/>
      <c r="I57" s="296"/>
      <c r="J57" s="296"/>
      <c r="K57" s="294"/>
    </row>
    <row r="58" spans="2:11" s="1" customFormat="1" ht="15" customHeight="1">
      <c r="B58" s="292"/>
      <c r="C58" s="298"/>
      <c r="D58" s="296" t="s">
        <v>1169</v>
      </c>
      <c r="E58" s="296"/>
      <c r="F58" s="296"/>
      <c r="G58" s="296"/>
      <c r="H58" s="296"/>
      <c r="I58" s="296"/>
      <c r="J58" s="296"/>
      <c r="K58" s="294"/>
    </row>
    <row r="59" spans="2:11" s="1" customFormat="1" ht="15" customHeight="1">
      <c r="B59" s="292"/>
      <c r="C59" s="298"/>
      <c r="D59" s="296" t="s">
        <v>1170</v>
      </c>
      <c r="E59" s="296"/>
      <c r="F59" s="296"/>
      <c r="G59" s="296"/>
      <c r="H59" s="296"/>
      <c r="I59" s="296"/>
      <c r="J59" s="296"/>
      <c r="K59" s="294"/>
    </row>
    <row r="60" spans="2:11" s="1" customFormat="1" ht="15" customHeight="1">
      <c r="B60" s="292"/>
      <c r="C60" s="298"/>
      <c r="D60" s="296" t="s">
        <v>1171</v>
      </c>
      <c r="E60" s="296"/>
      <c r="F60" s="296"/>
      <c r="G60" s="296"/>
      <c r="H60" s="296"/>
      <c r="I60" s="296"/>
      <c r="J60" s="296"/>
      <c r="K60" s="294"/>
    </row>
    <row r="61" spans="2:11" s="1" customFormat="1" ht="15" customHeight="1">
      <c r="B61" s="292"/>
      <c r="C61" s="298"/>
      <c r="D61" s="296" t="s">
        <v>1172</v>
      </c>
      <c r="E61" s="296"/>
      <c r="F61" s="296"/>
      <c r="G61" s="296"/>
      <c r="H61" s="296"/>
      <c r="I61" s="296"/>
      <c r="J61" s="296"/>
      <c r="K61" s="294"/>
    </row>
    <row r="62" spans="2:11" s="1" customFormat="1" ht="15" customHeight="1">
      <c r="B62" s="292"/>
      <c r="C62" s="298"/>
      <c r="D62" s="301" t="s">
        <v>1173</v>
      </c>
      <c r="E62" s="301"/>
      <c r="F62" s="301"/>
      <c r="G62" s="301"/>
      <c r="H62" s="301"/>
      <c r="I62" s="301"/>
      <c r="J62" s="301"/>
      <c r="K62" s="294"/>
    </row>
    <row r="63" spans="2:11" s="1" customFormat="1" ht="15" customHeight="1">
      <c r="B63" s="292"/>
      <c r="C63" s="298"/>
      <c r="D63" s="296" t="s">
        <v>1174</v>
      </c>
      <c r="E63" s="296"/>
      <c r="F63" s="296"/>
      <c r="G63" s="296"/>
      <c r="H63" s="296"/>
      <c r="I63" s="296"/>
      <c r="J63" s="296"/>
      <c r="K63" s="294"/>
    </row>
    <row r="64" spans="2:11" s="1" customFormat="1" ht="12.75" customHeight="1">
      <c r="B64" s="292"/>
      <c r="C64" s="298"/>
      <c r="D64" s="298"/>
      <c r="E64" s="302"/>
      <c r="F64" s="298"/>
      <c r="G64" s="298"/>
      <c r="H64" s="298"/>
      <c r="I64" s="298"/>
      <c r="J64" s="298"/>
      <c r="K64" s="294"/>
    </row>
    <row r="65" spans="2:11" s="1" customFormat="1" ht="15" customHeight="1">
      <c r="B65" s="292"/>
      <c r="C65" s="298"/>
      <c r="D65" s="296" t="s">
        <v>1175</v>
      </c>
      <c r="E65" s="296"/>
      <c r="F65" s="296"/>
      <c r="G65" s="296"/>
      <c r="H65" s="296"/>
      <c r="I65" s="296"/>
      <c r="J65" s="296"/>
      <c r="K65" s="294"/>
    </row>
    <row r="66" spans="2:11" s="1" customFormat="1" ht="15" customHeight="1">
      <c r="B66" s="292"/>
      <c r="C66" s="298"/>
      <c r="D66" s="301" t="s">
        <v>1176</v>
      </c>
      <c r="E66" s="301"/>
      <c r="F66" s="301"/>
      <c r="G66" s="301"/>
      <c r="H66" s="301"/>
      <c r="I66" s="301"/>
      <c r="J66" s="301"/>
      <c r="K66" s="294"/>
    </row>
    <row r="67" spans="2:11" s="1" customFormat="1" ht="15" customHeight="1">
      <c r="B67" s="292"/>
      <c r="C67" s="298"/>
      <c r="D67" s="296" t="s">
        <v>1177</v>
      </c>
      <c r="E67" s="296"/>
      <c r="F67" s="296"/>
      <c r="G67" s="296"/>
      <c r="H67" s="296"/>
      <c r="I67" s="296"/>
      <c r="J67" s="296"/>
      <c r="K67" s="294"/>
    </row>
    <row r="68" spans="2:11" s="1" customFormat="1" ht="15" customHeight="1">
      <c r="B68" s="292"/>
      <c r="C68" s="298"/>
      <c r="D68" s="296" t="s">
        <v>1178</v>
      </c>
      <c r="E68" s="296"/>
      <c r="F68" s="296"/>
      <c r="G68" s="296"/>
      <c r="H68" s="296"/>
      <c r="I68" s="296"/>
      <c r="J68" s="296"/>
      <c r="K68" s="294"/>
    </row>
    <row r="69" spans="2:11" s="1" customFormat="1" ht="15" customHeight="1">
      <c r="B69" s="292"/>
      <c r="C69" s="298"/>
      <c r="D69" s="296" t="s">
        <v>1179</v>
      </c>
      <c r="E69" s="296"/>
      <c r="F69" s="296"/>
      <c r="G69" s="296"/>
      <c r="H69" s="296"/>
      <c r="I69" s="296"/>
      <c r="J69" s="296"/>
      <c r="K69" s="294"/>
    </row>
    <row r="70" spans="2:11" s="1" customFormat="1" ht="15" customHeight="1">
      <c r="B70" s="292"/>
      <c r="C70" s="298"/>
      <c r="D70" s="296" t="s">
        <v>1180</v>
      </c>
      <c r="E70" s="296"/>
      <c r="F70" s="296"/>
      <c r="G70" s="296"/>
      <c r="H70" s="296"/>
      <c r="I70" s="296"/>
      <c r="J70" s="296"/>
      <c r="K70" s="294"/>
    </row>
    <row r="71" spans="2:11" s="1" customFormat="1" ht="12.75" customHeight="1">
      <c r="B71" s="303"/>
      <c r="C71" s="304"/>
      <c r="D71" s="304"/>
      <c r="E71" s="304"/>
      <c r="F71" s="304"/>
      <c r="G71" s="304"/>
      <c r="H71" s="304"/>
      <c r="I71" s="304"/>
      <c r="J71" s="304"/>
      <c r="K71" s="305"/>
    </row>
    <row r="72" spans="2:11" s="1" customFormat="1" ht="18.75" customHeight="1">
      <c r="B72" s="306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s="1" customFormat="1" ht="18.75" customHeight="1">
      <c r="B73" s="307"/>
      <c r="C73" s="307"/>
      <c r="D73" s="307"/>
      <c r="E73" s="307"/>
      <c r="F73" s="307"/>
      <c r="G73" s="307"/>
      <c r="H73" s="307"/>
      <c r="I73" s="307"/>
      <c r="J73" s="307"/>
      <c r="K73" s="307"/>
    </row>
    <row r="74" spans="2:11" s="1" customFormat="1" ht="7.5" customHeight="1">
      <c r="B74" s="308"/>
      <c r="C74" s="309"/>
      <c r="D74" s="309"/>
      <c r="E74" s="309"/>
      <c r="F74" s="309"/>
      <c r="G74" s="309"/>
      <c r="H74" s="309"/>
      <c r="I74" s="309"/>
      <c r="J74" s="309"/>
      <c r="K74" s="310"/>
    </row>
    <row r="75" spans="2:11" s="1" customFormat="1" ht="45" customHeight="1">
      <c r="B75" s="311"/>
      <c r="C75" s="312" t="s">
        <v>1181</v>
      </c>
      <c r="D75" s="312"/>
      <c r="E75" s="312"/>
      <c r="F75" s="312"/>
      <c r="G75" s="312"/>
      <c r="H75" s="312"/>
      <c r="I75" s="312"/>
      <c r="J75" s="312"/>
      <c r="K75" s="313"/>
    </row>
    <row r="76" spans="2:11" s="1" customFormat="1" ht="17.25" customHeight="1">
      <c r="B76" s="311"/>
      <c r="C76" s="314" t="s">
        <v>1182</v>
      </c>
      <c r="D76" s="314"/>
      <c r="E76" s="314"/>
      <c r="F76" s="314" t="s">
        <v>1183</v>
      </c>
      <c r="G76" s="315"/>
      <c r="H76" s="314" t="s">
        <v>55</v>
      </c>
      <c r="I76" s="314" t="s">
        <v>58</v>
      </c>
      <c r="J76" s="314" t="s">
        <v>1184</v>
      </c>
      <c r="K76" s="313"/>
    </row>
    <row r="77" spans="2:11" s="1" customFormat="1" ht="17.25" customHeight="1">
      <c r="B77" s="311"/>
      <c r="C77" s="316" t="s">
        <v>1185</v>
      </c>
      <c r="D77" s="316"/>
      <c r="E77" s="316"/>
      <c r="F77" s="317" t="s">
        <v>1186</v>
      </c>
      <c r="G77" s="318"/>
      <c r="H77" s="316"/>
      <c r="I77" s="316"/>
      <c r="J77" s="316" t="s">
        <v>1187</v>
      </c>
      <c r="K77" s="313"/>
    </row>
    <row r="78" spans="2:11" s="1" customFormat="1" ht="5.25" customHeight="1">
      <c r="B78" s="311"/>
      <c r="C78" s="319"/>
      <c r="D78" s="319"/>
      <c r="E78" s="319"/>
      <c r="F78" s="319"/>
      <c r="G78" s="320"/>
      <c r="H78" s="319"/>
      <c r="I78" s="319"/>
      <c r="J78" s="319"/>
      <c r="K78" s="313"/>
    </row>
    <row r="79" spans="2:11" s="1" customFormat="1" ht="15" customHeight="1">
      <c r="B79" s="311"/>
      <c r="C79" s="299" t="s">
        <v>54</v>
      </c>
      <c r="D79" s="321"/>
      <c r="E79" s="321"/>
      <c r="F79" s="322" t="s">
        <v>1188</v>
      </c>
      <c r="G79" s="323"/>
      <c r="H79" s="299" t="s">
        <v>1189</v>
      </c>
      <c r="I79" s="299" t="s">
        <v>1190</v>
      </c>
      <c r="J79" s="299">
        <v>20</v>
      </c>
      <c r="K79" s="313"/>
    </row>
    <row r="80" spans="2:11" s="1" customFormat="1" ht="15" customHeight="1">
      <c r="B80" s="311"/>
      <c r="C80" s="299" t="s">
        <v>1191</v>
      </c>
      <c r="D80" s="299"/>
      <c r="E80" s="299"/>
      <c r="F80" s="322" t="s">
        <v>1188</v>
      </c>
      <c r="G80" s="323"/>
      <c r="H80" s="299" t="s">
        <v>1192</v>
      </c>
      <c r="I80" s="299" t="s">
        <v>1190</v>
      </c>
      <c r="J80" s="299">
        <v>120</v>
      </c>
      <c r="K80" s="313"/>
    </row>
    <row r="81" spans="2:11" s="1" customFormat="1" ht="15" customHeight="1">
      <c r="B81" s="324"/>
      <c r="C81" s="299" t="s">
        <v>1193</v>
      </c>
      <c r="D81" s="299"/>
      <c r="E81" s="299"/>
      <c r="F81" s="322" t="s">
        <v>1194</v>
      </c>
      <c r="G81" s="323"/>
      <c r="H81" s="299" t="s">
        <v>1195</v>
      </c>
      <c r="I81" s="299" t="s">
        <v>1190</v>
      </c>
      <c r="J81" s="299">
        <v>50</v>
      </c>
      <c r="K81" s="313"/>
    </row>
    <row r="82" spans="2:11" s="1" customFormat="1" ht="15" customHeight="1">
      <c r="B82" s="324"/>
      <c r="C82" s="299" t="s">
        <v>1196</v>
      </c>
      <c r="D82" s="299"/>
      <c r="E82" s="299"/>
      <c r="F82" s="322" t="s">
        <v>1188</v>
      </c>
      <c r="G82" s="323"/>
      <c r="H82" s="299" t="s">
        <v>1197</v>
      </c>
      <c r="I82" s="299" t="s">
        <v>1198</v>
      </c>
      <c r="J82" s="299"/>
      <c r="K82" s="313"/>
    </row>
    <row r="83" spans="2:11" s="1" customFormat="1" ht="15" customHeight="1">
      <c r="B83" s="324"/>
      <c r="C83" s="325" t="s">
        <v>1199</v>
      </c>
      <c r="D83" s="325"/>
      <c r="E83" s="325"/>
      <c r="F83" s="326" t="s">
        <v>1194</v>
      </c>
      <c r="G83" s="325"/>
      <c r="H83" s="325" t="s">
        <v>1200</v>
      </c>
      <c r="I83" s="325" t="s">
        <v>1190</v>
      </c>
      <c r="J83" s="325">
        <v>15</v>
      </c>
      <c r="K83" s="313"/>
    </row>
    <row r="84" spans="2:11" s="1" customFormat="1" ht="15" customHeight="1">
      <c r="B84" s="324"/>
      <c r="C84" s="325" t="s">
        <v>1201</v>
      </c>
      <c r="D84" s="325"/>
      <c r="E84" s="325"/>
      <c r="F84" s="326" t="s">
        <v>1194</v>
      </c>
      <c r="G84" s="325"/>
      <c r="H84" s="325" t="s">
        <v>1202</v>
      </c>
      <c r="I84" s="325" t="s">
        <v>1190</v>
      </c>
      <c r="J84" s="325">
        <v>15</v>
      </c>
      <c r="K84" s="313"/>
    </row>
    <row r="85" spans="2:11" s="1" customFormat="1" ht="15" customHeight="1">
      <c r="B85" s="324"/>
      <c r="C85" s="325" t="s">
        <v>1203</v>
      </c>
      <c r="D85" s="325"/>
      <c r="E85" s="325"/>
      <c r="F85" s="326" t="s">
        <v>1194</v>
      </c>
      <c r="G85" s="325"/>
      <c r="H85" s="325" t="s">
        <v>1204</v>
      </c>
      <c r="I85" s="325" t="s">
        <v>1190</v>
      </c>
      <c r="J85" s="325">
        <v>20</v>
      </c>
      <c r="K85" s="313"/>
    </row>
    <row r="86" spans="2:11" s="1" customFormat="1" ht="15" customHeight="1">
      <c r="B86" s="324"/>
      <c r="C86" s="325" t="s">
        <v>1205</v>
      </c>
      <c r="D86" s="325"/>
      <c r="E86" s="325"/>
      <c r="F86" s="326" t="s">
        <v>1194</v>
      </c>
      <c r="G86" s="325"/>
      <c r="H86" s="325" t="s">
        <v>1206</v>
      </c>
      <c r="I86" s="325" t="s">
        <v>1190</v>
      </c>
      <c r="J86" s="325">
        <v>20</v>
      </c>
      <c r="K86" s="313"/>
    </row>
    <row r="87" spans="2:11" s="1" customFormat="1" ht="15" customHeight="1">
      <c r="B87" s="324"/>
      <c r="C87" s="299" t="s">
        <v>1207</v>
      </c>
      <c r="D87" s="299"/>
      <c r="E87" s="299"/>
      <c r="F87" s="322" t="s">
        <v>1194</v>
      </c>
      <c r="G87" s="323"/>
      <c r="H87" s="299" t="s">
        <v>1208</v>
      </c>
      <c r="I87" s="299" t="s">
        <v>1190</v>
      </c>
      <c r="J87" s="299">
        <v>50</v>
      </c>
      <c r="K87" s="313"/>
    </row>
    <row r="88" spans="2:11" s="1" customFormat="1" ht="15" customHeight="1">
      <c r="B88" s="324"/>
      <c r="C88" s="299" t="s">
        <v>1209</v>
      </c>
      <c r="D88" s="299"/>
      <c r="E88" s="299"/>
      <c r="F88" s="322" t="s">
        <v>1194</v>
      </c>
      <c r="G88" s="323"/>
      <c r="H88" s="299" t="s">
        <v>1210</v>
      </c>
      <c r="I88" s="299" t="s">
        <v>1190</v>
      </c>
      <c r="J88" s="299">
        <v>20</v>
      </c>
      <c r="K88" s="313"/>
    </row>
    <row r="89" spans="2:11" s="1" customFormat="1" ht="15" customHeight="1">
      <c r="B89" s="324"/>
      <c r="C89" s="299" t="s">
        <v>1211</v>
      </c>
      <c r="D89" s="299"/>
      <c r="E89" s="299"/>
      <c r="F89" s="322" t="s">
        <v>1194</v>
      </c>
      <c r="G89" s="323"/>
      <c r="H89" s="299" t="s">
        <v>1212</v>
      </c>
      <c r="I89" s="299" t="s">
        <v>1190</v>
      </c>
      <c r="J89" s="299">
        <v>20</v>
      </c>
      <c r="K89" s="313"/>
    </row>
    <row r="90" spans="2:11" s="1" customFormat="1" ht="15" customHeight="1">
      <c r="B90" s="324"/>
      <c r="C90" s="299" t="s">
        <v>1213</v>
      </c>
      <c r="D90" s="299"/>
      <c r="E90" s="299"/>
      <c r="F90" s="322" t="s">
        <v>1194</v>
      </c>
      <c r="G90" s="323"/>
      <c r="H90" s="299" t="s">
        <v>1214</v>
      </c>
      <c r="I90" s="299" t="s">
        <v>1190</v>
      </c>
      <c r="J90" s="299">
        <v>50</v>
      </c>
      <c r="K90" s="313"/>
    </row>
    <row r="91" spans="2:11" s="1" customFormat="1" ht="15" customHeight="1">
      <c r="B91" s="324"/>
      <c r="C91" s="299" t="s">
        <v>1215</v>
      </c>
      <c r="D91" s="299"/>
      <c r="E91" s="299"/>
      <c r="F91" s="322" t="s">
        <v>1194</v>
      </c>
      <c r="G91" s="323"/>
      <c r="H91" s="299" t="s">
        <v>1215</v>
      </c>
      <c r="I91" s="299" t="s">
        <v>1190</v>
      </c>
      <c r="J91" s="299">
        <v>50</v>
      </c>
      <c r="K91" s="313"/>
    </row>
    <row r="92" spans="2:11" s="1" customFormat="1" ht="15" customHeight="1">
      <c r="B92" s="324"/>
      <c r="C92" s="299" t="s">
        <v>1216</v>
      </c>
      <c r="D92" s="299"/>
      <c r="E92" s="299"/>
      <c r="F92" s="322" t="s">
        <v>1194</v>
      </c>
      <c r="G92" s="323"/>
      <c r="H92" s="299" t="s">
        <v>1217</v>
      </c>
      <c r="I92" s="299" t="s">
        <v>1190</v>
      </c>
      <c r="J92" s="299">
        <v>255</v>
      </c>
      <c r="K92" s="313"/>
    </row>
    <row r="93" spans="2:11" s="1" customFormat="1" ht="15" customHeight="1">
      <c r="B93" s="324"/>
      <c r="C93" s="299" t="s">
        <v>1218</v>
      </c>
      <c r="D93" s="299"/>
      <c r="E93" s="299"/>
      <c r="F93" s="322" t="s">
        <v>1188</v>
      </c>
      <c r="G93" s="323"/>
      <c r="H93" s="299" t="s">
        <v>1219</v>
      </c>
      <c r="I93" s="299" t="s">
        <v>1220</v>
      </c>
      <c r="J93" s="299"/>
      <c r="K93" s="313"/>
    </row>
    <row r="94" spans="2:11" s="1" customFormat="1" ht="15" customHeight="1">
      <c r="B94" s="324"/>
      <c r="C94" s="299" t="s">
        <v>1221</v>
      </c>
      <c r="D94" s="299"/>
      <c r="E94" s="299"/>
      <c r="F94" s="322" t="s">
        <v>1188</v>
      </c>
      <c r="G94" s="323"/>
      <c r="H94" s="299" t="s">
        <v>1222</v>
      </c>
      <c r="I94" s="299" t="s">
        <v>1223</v>
      </c>
      <c r="J94" s="299"/>
      <c r="K94" s="313"/>
    </row>
    <row r="95" spans="2:11" s="1" customFormat="1" ht="15" customHeight="1">
      <c r="B95" s="324"/>
      <c r="C95" s="299" t="s">
        <v>1224</v>
      </c>
      <c r="D95" s="299"/>
      <c r="E95" s="299"/>
      <c r="F95" s="322" t="s">
        <v>1188</v>
      </c>
      <c r="G95" s="323"/>
      <c r="H95" s="299" t="s">
        <v>1224</v>
      </c>
      <c r="I95" s="299" t="s">
        <v>1223</v>
      </c>
      <c r="J95" s="299"/>
      <c r="K95" s="313"/>
    </row>
    <row r="96" spans="2:11" s="1" customFormat="1" ht="15" customHeight="1">
      <c r="B96" s="324"/>
      <c r="C96" s="299" t="s">
        <v>39</v>
      </c>
      <c r="D96" s="299"/>
      <c r="E96" s="299"/>
      <c r="F96" s="322" t="s">
        <v>1188</v>
      </c>
      <c r="G96" s="323"/>
      <c r="H96" s="299" t="s">
        <v>1225</v>
      </c>
      <c r="I96" s="299" t="s">
        <v>1223</v>
      </c>
      <c r="J96" s="299"/>
      <c r="K96" s="313"/>
    </row>
    <row r="97" spans="2:11" s="1" customFormat="1" ht="15" customHeight="1">
      <c r="B97" s="324"/>
      <c r="C97" s="299" t="s">
        <v>49</v>
      </c>
      <c r="D97" s="299"/>
      <c r="E97" s="299"/>
      <c r="F97" s="322" t="s">
        <v>1188</v>
      </c>
      <c r="G97" s="323"/>
      <c r="H97" s="299" t="s">
        <v>1226</v>
      </c>
      <c r="I97" s="299" t="s">
        <v>1223</v>
      </c>
      <c r="J97" s="299"/>
      <c r="K97" s="313"/>
    </row>
    <row r="98" spans="2:11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pans="2:11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pans="2:11" s="1" customFormat="1" ht="18.75" customHeight="1"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</row>
    <row r="101" spans="2:11" s="1" customFormat="1" ht="7.5" customHeight="1">
      <c r="B101" s="308"/>
      <c r="C101" s="309"/>
      <c r="D101" s="309"/>
      <c r="E101" s="309"/>
      <c r="F101" s="309"/>
      <c r="G101" s="309"/>
      <c r="H101" s="309"/>
      <c r="I101" s="309"/>
      <c r="J101" s="309"/>
      <c r="K101" s="310"/>
    </row>
    <row r="102" spans="2:11" s="1" customFormat="1" ht="45" customHeight="1">
      <c r="B102" s="311"/>
      <c r="C102" s="312" t="s">
        <v>1227</v>
      </c>
      <c r="D102" s="312"/>
      <c r="E102" s="312"/>
      <c r="F102" s="312"/>
      <c r="G102" s="312"/>
      <c r="H102" s="312"/>
      <c r="I102" s="312"/>
      <c r="J102" s="312"/>
      <c r="K102" s="313"/>
    </row>
    <row r="103" spans="2:11" s="1" customFormat="1" ht="17.25" customHeight="1">
      <c r="B103" s="311"/>
      <c r="C103" s="314" t="s">
        <v>1182</v>
      </c>
      <c r="D103" s="314"/>
      <c r="E103" s="314"/>
      <c r="F103" s="314" t="s">
        <v>1183</v>
      </c>
      <c r="G103" s="315"/>
      <c r="H103" s="314" t="s">
        <v>55</v>
      </c>
      <c r="I103" s="314" t="s">
        <v>58</v>
      </c>
      <c r="J103" s="314" t="s">
        <v>1184</v>
      </c>
      <c r="K103" s="313"/>
    </row>
    <row r="104" spans="2:11" s="1" customFormat="1" ht="17.25" customHeight="1">
      <c r="B104" s="311"/>
      <c r="C104" s="316" t="s">
        <v>1185</v>
      </c>
      <c r="D104" s="316"/>
      <c r="E104" s="316"/>
      <c r="F104" s="317" t="s">
        <v>1186</v>
      </c>
      <c r="G104" s="318"/>
      <c r="H104" s="316"/>
      <c r="I104" s="316"/>
      <c r="J104" s="316" t="s">
        <v>1187</v>
      </c>
      <c r="K104" s="313"/>
    </row>
    <row r="105" spans="2:11" s="1" customFormat="1" ht="5.25" customHeight="1">
      <c r="B105" s="311"/>
      <c r="C105" s="314"/>
      <c r="D105" s="314"/>
      <c r="E105" s="314"/>
      <c r="F105" s="314"/>
      <c r="G105" s="332"/>
      <c r="H105" s="314"/>
      <c r="I105" s="314"/>
      <c r="J105" s="314"/>
      <c r="K105" s="313"/>
    </row>
    <row r="106" spans="2:11" s="1" customFormat="1" ht="15" customHeight="1">
      <c r="B106" s="311"/>
      <c r="C106" s="299" t="s">
        <v>54</v>
      </c>
      <c r="D106" s="321"/>
      <c r="E106" s="321"/>
      <c r="F106" s="322" t="s">
        <v>1188</v>
      </c>
      <c r="G106" s="299"/>
      <c r="H106" s="299" t="s">
        <v>1228</v>
      </c>
      <c r="I106" s="299" t="s">
        <v>1190</v>
      </c>
      <c r="J106" s="299">
        <v>20</v>
      </c>
      <c r="K106" s="313"/>
    </row>
    <row r="107" spans="2:11" s="1" customFormat="1" ht="15" customHeight="1">
      <c r="B107" s="311"/>
      <c r="C107" s="299" t="s">
        <v>1191</v>
      </c>
      <c r="D107" s="299"/>
      <c r="E107" s="299"/>
      <c r="F107" s="322" t="s">
        <v>1188</v>
      </c>
      <c r="G107" s="299"/>
      <c r="H107" s="299" t="s">
        <v>1228</v>
      </c>
      <c r="I107" s="299" t="s">
        <v>1190</v>
      </c>
      <c r="J107" s="299">
        <v>120</v>
      </c>
      <c r="K107" s="313"/>
    </row>
    <row r="108" spans="2:11" s="1" customFormat="1" ht="15" customHeight="1">
      <c r="B108" s="324"/>
      <c r="C108" s="299" t="s">
        <v>1193</v>
      </c>
      <c r="D108" s="299"/>
      <c r="E108" s="299"/>
      <c r="F108" s="322" t="s">
        <v>1194</v>
      </c>
      <c r="G108" s="299"/>
      <c r="H108" s="299" t="s">
        <v>1228</v>
      </c>
      <c r="I108" s="299" t="s">
        <v>1190</v>
      </c>
      <c r="J108" s="299">
        <v>50</v>
      </c>
      <c r="K108" s="313"/>
    </row>
    <row r="109" spans="2:11" s="1" customFormat="1" ht="15" customHeight="1">
      <c r="B109" s="324"/>
      <c r="C109" s="299" t="s">
        <v>1196</v>
      </c>
      <c r="D109" s="299"/>
      <c r="E109" s="299"/>
      <c r="F109" s="322" t="s">
        <v>1188</v>
      </c>
      <c r="G109" s="299"/>
      <c r="H109" s="299" t="s">
        <v>1228</v>
      </c>
      <c r="I109" s="299" t="s">
        <v>1198</v>
      </c>
      <c r="J109" s="299"/>
      <c r="K109" s="313"/>
    </row>
    <row r="110" spans="2:11" s="1" customFormat="1" ht="15" customHeight="1">
      <c r="B110" s="324"/>
      <c r="C110" s="299" t="s">
        <v>1207</v>
      </c>
      <c r="D110" s="299"/>
      <c r="E110" s="299"/>
      <c r="F110" s="322" t="s">
        <v>1194</v>
      </c>
      <c r="G110" s="299"/>
      <c r="H110" s="299" t="s">
        <v>1228</v>
      </c>
      <c r="I110" s="299" t="s">
        <v>1190</v>
      </c>
      <c r="J110" s="299">
        <v>50</v>
      </c>
      <c r="K110" s="313"/>
    </row>
    <row r="111" spans="2:11" s="1" customFormat="1" ht="15" customHeight="1">
      <c r="B111" s="324"/>
      <c r="C111" s="299" t="s">
        <v>1215</v>
      </c>
      <c r="D111" s="299"/>
      <c r="E111" s="299"/>
      <c r="F111" s="322" t="s">
        <v>1194</v>
      </c>
      <c r="G111" s="299"/>
      <c r="H111" s="299" t="s">
        <v>1228</v>
      </c>
      <c r="I111" s="299" t="s">
        <v>1190</v>
      </c>
      <c r="J111" s="299">
        <v>50</v>
      </c>
      <c r="K111" s="313"/>
    </row>
    <row r="112" spans="2:11" s="1" customFormat="1" ht="15" customHeight="1">
      <c r="B112" s="324"/>
      <c r="C112" s="299" t="s">
        <v>1213</v>
      </c>
      <c r="D112" s="299"/>
      <c r="E112" s="299"/>
      <c r="F112" s="322" t="s">
        <v>1194</v>
      </c>
      <c r="G112" s="299"/>
      <c r="H112" s="299" t="s">
        <v>1228</v>
      </c>
      <c r="I112" s="299" t="s">
        <v>1190</v>
      </c>
      <c r="J112" s="299">
        <v>50</v>
      </c>
      <c r="K112" s="313"/>
    </row>
    <row r="113" spans="2:11" s="1" customFormat="1" ht="15" customHeight="1">
      <c r="B113" s="324"/>
      <c r="C113" s="299" t="s">
        <v>54</v>
      </c>
      <c r="D113" s="299"/>
      <c r="E113" s="299"/>
      <c r="F113" s="322" t="s">
        <v>1188</v>
      </c>
      <c r="G113" s="299"/>
      <c r="H113" s="299" t="s">
        <v>1229</v>
      </c>
      <c r="I113" s="299" t="s">
        <v>1190</v>
      </c>
      <c r="J113" s="299">
        <v>20</v>
      </c>
      <c r="K113" s="313"/>
    </row>
    <row r="114" spans="2:11" s="1" customFormat="1" ht="15" customHeight="1">
      <c r="B114" s="324"/>
      <c r="C114" s="299" t="s">
        <v>1230</v>
      </c>
      <c r="D114" s="299"/>
      <c r="E114" s="299"/>
      <c r="F114" s="322" t="s">
        <v>1188</v>
      </c>
      <c r="G114" s="299"/>
      <c r="H114" s="299" t="s">
        <v>1231</v>
      </c>
      <c r="I114" s="299" t="s">
        <v>1190</v>
      </c>
      <c r="J114" s="299">
        <v>120</v>
      </c>
      <c r="K114" s="313"/>
    </row>
    <row r="115" spans="2:11" s="1" customFormat="1" ht="15" customHeight="1">
      <c r="B115" s="324"/>
      <c r="C115" s="299" t="s">
        <v>39</v>
      </c>
      <c r="D115" s="299"/>
      <c r="E115" s="299"/>
      <c r="F115" s="322" t="s">
        <v>1188</v>
      </c>
      <c r="G115" s="299"/>
      <c r="H115" s="299" t="s">
        <v>1232</v>
      </c>
      <c r="I115" s="299" t="s">
        <v>1223</v>
      </c>
      <c r="J115" s="299"/>
      <c r="K115" s="313"/>
    </row>
    <row r="116" spans="2:11" s="1" customFormat="1" ht="15" customHeight="1">
      <c r="B116" s="324"/>
      <c r="C116" s="299" t="s">
        <v>49</v>
      </c>
      <c r="D116" s="299"/>
      <c r="E116" s="299"/>
      <c r="F116" s="322" t="s">
        <v>1188</v>
      </c>
      <c r="G116" s="299"/>
      <c r="H116" s="299" t="s">
        <v>1233</v>
      </c>
      <c r="I116" s="299" t="s">
        <v>1223</v>
      </c>
      <c r="J116" s="299"/>
      <c r="K116" s="313"/>
    </row>
    <row r="117" spans="2:11" s="1" customFormat="1" ht="15" customHeight="1">
      <c r="B117" s="324"/>
      <c r="C117" s="299" t="s">
        <v>58</v>
      </c>
      <c r="D117" s="299"/>
      <c r="E117" s="299"/>
      <c r="F117" s="322" t="s">
        <v>1188</v>
      </c>
      <c r="G117" s="299"/>
      <c r="H117" s="299" t="s">
        <v>1234</v>
      </c>
      <c r="I117" s="299" t="s">
        <v>1235</v>
      </c>
      <c r="J117" s="299"/>
      <c r="K117" s="313"/>
    </row>
    <row r="118" spans="2:11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pans="2:11" s="1" customFormat="1" ht="18.75" customHeight="1">
      <c r="B119" s="334"/>
      <c r="C119" s="335"/>
      <c r="D119" s="335"/>
      <c r="E119" s="335"/>
      <c r="F119" s="336"/>
      <c r="G119" s="335"/>
      <c r="H119" s="335"/>
      <c r="I119" s="335"/>
      <c r="J119" s="335"/>
      <c r="K119" s="334"/>
    </row>
    <row r="120" spans="2:11" s="1" customFormat="1" ht="18.75" customHeight="1"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</row>
    <row r="121" spans="2:11" s="1" customFormat="1" ht="7.5" customHeight="1">
      <c r="B121" s="337"/>
      <c r="C121" s="338"/>
      <c r="D121" s="338"/>
      <c r="E121" s="338"/>
      <c r="F121" s="338"/>
      <c r="G121" s="338"/>
      <c r="H121" s="338"/>
      <c r="I121" s="338"/>
      <c r="J121" s="338"/>
      <c r="K121" s="339"/>
    </row>
    <row r="122" spans="2:11" s="1" customFormat="1" ht="45" customHeight="1">
      <c r="B122" s="340"/>
      <c r="C122" s="290" t="s">
        <v>1236</v>
      </c>
      <c r="D122" s="290"/>
      <c r="E122" s="290"/>
      <c r="F122" s="290"/>
      <c r="G122" s="290"/>
      <c r="H122" s="290"/>
      <c r="I122" s="290"/>
      <c r="J122" s="290"/>
      <c r="K122" s="341"/>
    </row>
    <row r="123" spans="2:11" s="1" customFormat="1" ht="17.25" customHeight="1">
      <c r="B123" s="342"/>
      <c r="C123" s="314" t="s">
        <v>1182</v>
      </c>
      <c r="D123" s="314"/>
      <c r="E123" s="314"/>
      <c r="F123" s="314" t="s">
        <v>1183</v>
      </c>
      <c r="G123" s="315"/>
      <c r="H123" s="314" t="s">
        <v>55</v>
      </c>
      <c r="I123" s="314" t="s">
        <v>58</v>
      </c>
      <c r="J123" s="314" t="s">
        <v>1184</v>
      </c>
      <c r="K123" s="343"/>
    </row>
    <row r="124" spans="2:11" s="1" customFormat="1" ht="17.25" customHeight="1">
      <c r="B124" s="342"/>
      <c r="C124" s="316" t="s">
        <v>1185</v>
      </c>
      <c r="D124" s="316"/>
      <c r="E124" s="316"/>
      <c r="F124" s="317" t="s">
        <v>1186</v>
      </c>
      <c r="G124" s="318"/>
      <c r="H124" s="316"/>
      <c r="I124" s="316"/>
      <c r="J124" s="316" t="s">
        <v>1187</v>
      </c>
      <c r="K124" s="343"/>
    </row>
    <row r="125" spans="2:11" s="1" customFormat="1" ht="5.25" customHeight="1">
      <c r="B125" s="344"/>
      <c r="C125" s="319"/>
      <c r="D125" s="319"/>
      <c r="E125" s="319"/>
      <c r="F125" s="319"/>
      <c r="G125" s="345"/>
      <c r="H125" s="319"/>
      <c r="I125" s="319"/>
      <c r="J125" s="319"/>
      <c r="K125" s="346"/>
    </row>
    <row r="126" spans="2:11" s="1" customFormat="1" ht="15" customHeight="1">
      <c r="B126" s="344"/>
      <c r="C126" s="299" t="s">
        <v>1191</v>
      </c>
      <c r="D126" s="321"/>
      <c r="E126" s="321"/>
      <c r="F126" s="322" t="s">
        <v>1188</v>
      </c>
      <c r="G126" s="299"/>
      <c r="H126" s="299" t="s">
        <v>1228</v>
      </c>
      <c r="I126" s="299" t="s">
        <v>1190</v>
      </c>
      <c r="J126" s="299">
        <v>120</v>
      </c>
      <c r="K126" s="347"/>
    </row>
    <row r="127" spans="2:11" s="1" customFormat="1" ht="15" customHeight="1">
      <c r="B127" s="344"/>
      <c r="C127" s="299" t="s">
        <v>1237</v>
      </c>
      <c r="D127" s="299"/>
      <c r="E127" s="299"/>
      <c r="F127" s="322" t="s">
        <v>1188</v>
      </c>
      <c r="G127" s="299"/>
      <c r="H127" s="299" t="s">
        <v>1238</v>
      </c>
      <c r="I127" s="299" t="s">
        <v>1190</v>
      </c>
      <c r="J127" s="299" t="s">
        <v>1239</v>
      </c>
      <c r="K127" s="347"/>
    </row>
    <row r="128" spans="2:11" s="1" customFormat="1" ht="15" customHeight="1">
      <c r="B128" s="344"/>
      <c r="C128" s="299" t="s">
        <v>1136</v>
      </c>
      <c r="D128" s="299"/>
      <c r="E128" s="299"/>
      <c r="F128" s="322" t="s">
        <v>1188</v>
      </c>
      <c r="G128" s="299"/>
      <c r="H128" s="299" t="s">
        <v>1240</v>
      </c>
      <c r="I128" s="299" t="s">
        <v>1190</v>
      </c>
      <c r="J128" s="299" t="s">
        <v>1239</v>
      </c>
      <c r="K128" s="347"/>
    </row>
    <row r="129" spans="2:11" s="1" customFormat="1" ht="15" customHeight="1">
      <c r="B129" s="344"/>
      <c r="C129" s="299" t="s">
        <v>1199</v>
      </c>
      <c r="D129" s="299"/>
      <c r="E129" s="299"/>
      <c r="F129" s="322" t="s">
        <v>1194</v>
      </c>
      <c r="G129" s="299"/>
      <c r="H129" s="299" t="s">
        <v>1200</v>
      </c>
      <c r="I129" s="299" t="s">
        <v>1190</v>
      </c>
      <c r="J129" s="299">
        <v>15</v>
      </c>
      <c r="K129" s="347"/>
    </row>
    <row r="130" spans="2:11" s="1" customFormat="1" ht="15" customHeight="1">
      <c r="B130" s="344"/>
      <c r="C130" s="325" t="s">
        <v>1201</v>
      </c>
      <c r="D130" s="325"/>
      <c r="E130" s="325"/>
      <c r="F130" s="326" t="s">
        <v>1194</v>
      </c>
      <c r="G130" s="325"/>
      <c r="H130" s="325" t="s">
        <v>1202</v>
      </c>
      <c r="I130" s="325" t="s">
        <v>1190</v>
      </c>
      <c r="J130" s="325">
        <v>15</v>
      </c>
      <c r="K130" s="347"/>
    </row>
    <row r="131" spans="2:11" s="1" customFormat="1" ht="15" customHeight="1">
      <c r="B131" s="344"/>
      <c r="C131" s="325" t="s">
        <v>1203</v>
      </c>
      <c r="D131" s="325"/>
      <c r="E131" s="325"/>
      <c r="F131" s="326" t="s">
        <v>1194</v>
      </c>
      <c r="G131" s="325"/>
      <c r="H131" s="325" t="s">
        <v>1204</v>
      </c>
      <c r="I131" s="325" t="s">
        <v>1190</v>
      </c>
      <c r="J131" s="325">
        <v>20</v>
      </c>
      <c r="K131" s="347"/>
    </row>
    <row r="132" spans="2:11" s="1" customFormat="1" ht="15" customHeight="1">
      <c r="B132" s="344"/>
      <c r="C132" s="325" t="s">
        <v>1205</v>
      </c>
      <c r="D132" s="325"/>
      <c r="E132" s="325"/>
      <c r="F132" s="326" t="s">
        <v>1194</v>
      </c>
      <c r="G132" s="325"/>
      <c r="H132" s="325" t="s">
        <v>1206</v>
      </c>
      <c r="I132" s="325" t="s">
        <v>1190</v>
      </c>
      <c r="J132" s="325">
        <v>20</v>
      </c>
      <c r="K132" s="347"/>
    </row>
    <row r="133" spans="2:11" s="1" customFormat="1" ht="15" customHeight="1">
      <c r="B133" s="344"/>
      <c r="C133" s="299" t="s">
        <v>1193</v>
      </c>
      <c r="D133" s="299"/>
      <c r="E133" s="299"/>
      <c r="F133" s="322" t="s">
        <v>1194</v>
      </c>
      <c r="G133" s="299"/>
      <c r="H133" s="299" t="s">
        <v>1228</v>
      </c>
      <c r="I133" s="299" t="s">
        <v>1190</v>
      </c>
      <c r="J133" s="299">
        <v>50</v>
      </c>
      <c r="K133" s="347"/>
    </row>
    <row r="134" spans="2:11" s="1" customFormat="1" ht="15" customHeight="1">
      <c r="B134" s="344"/>
      <c r="C134" s="299" t="s">
        <v>1207</v>
      </c>
      <c r="D134" s="299"/>
      <c r="E134" s="299"/>
      <c r="F134" s="322" t="s">
        <v>1194</v>
      </c>
      <c r="G134" s="299"/>
      <c r="H134" s="299" t="s">
        <v>1228</v>
      </c>
      <c r="I134" s="299" t="s">
        <v>1190</v>
      </c>
      <c r="J134" s="299">
        <v>50</v>
      </c>
      <c r="K134" s="347"/>
    </row>
    <row r="135" spans="2:11" s="1" customFormat="1" ht="15" customHeight="1">
      <c r="B135" s="344"/>
      <c r="C135" s="299" t="s">
        <v>1213</v>
      </c>
      <c r="D135" s="299"/>
      <c r="E135" s="299"/>
      <c r="F135" s="322" t="s">
        <v>1194</v>
      </c>
      <c r="G135" s="299"/>
      <c r="H135" s="299" t="s">
        <v>1228</v>
      </c>
      <c r="I135" s="299" t="s">
        <v>1190</v>
      </c>
      <c r="J135" s="299">
        <v>50</v>
      </c>
      <c r="K135" s="347"/>
    </row>
    <row r="136" spans="2:11" s="1" customFormat="1" ht="15" customHeight="1">
      <c r="B136" s="344"/>
      <c r="C136" s="299" t="s">
        <v>1215</v>
      </c>
      <c r="D136" s="299"/>
      <c r="E136" s="299"/>
      <c r="F136" s="322" t="s">
        <v>1194</v>
      </c>
      <c r="G136" s="299"/>
      <c r="H136" s="299" t="s">
        <v>1228</v>
      </c>
      <c r="I136" s="299" t="s">
        <v>1190</v>
      </c>
      <c r="J136" s="299">
        <v>50</v>
      </c>
      <c r="K136" s="347"/>
    </row>
    <row r="137" spans="2:11" s="1" customFormat="1" ht="15" customHeight="1">
      <c r="B137" s="344"/>
      <c r="C137" s="299" t="s">
        <v>1216</v>
      </c>
      <c r="D137" s="299"/>
      <c r="E137" s="299"/>
      <c r="F137" s="322" t="s">
        <v>1194</v>
      </c>
      <c r="G137" s="299"/>
      <c r="H137" s="299" t="s">
        <v>1241</v>
      </c>
      <c r="I137" s="299" t="s">
        <v>1190</v>
      </c>
      <c r="J137" s="299">
        <v>255</v>
      </c>
      <c r="K137" s="347"/>
    </row>
    <row r="138" spans="2:11" s="1" customFormat="1" ht="15" customHeight="1">
      <c r="B138" s="344"/>
      <c r="C138" s="299" t="s">
        <v>1218</v>
      </c>
      <c r="D138" s="299"/>
      <c r="E138" s="299"/>
      <c r="F138" s="322" t="s">
        <v>1188</v>
      </c>
      <c r="G138" s="299"/>
      <c r="H138" s="299" t="s">
        <v>1242</v>
      </c>
      <c r="I138" s="299" t="s">
        <v>1220</v>
      </c>
      <c r="J138" s="299"/>
      <c r="K138" s="347"/>
    </row>
    <row r="139" spans="2:11" s="1" customFormat="1" ht="15" customHeight="1">
      <c r="B139" s="344"/>
      <c r="C139" s="299" t="s">
        <v>1221</v>
      </c>
      <c r="D139" s="299"/>
      <c r="E139" s="299"/>
      <c r="F139" s="322" t="s">
        <v>1188</v>
      </c>
      <c r="G139" s="299"/>
      <c r="H139" s="299" t="s">
        <v>1243</v>
      </c>
      <c r="I139" s="299" t="s">
        <v>1223</v>
      </c>
      <c r="J139" s="299"/>
      <c r="K139" s="347"/>
    </row>
    <row r="140" spans="2:11" s="1" customFormat="1" ht="15" customHeight="1">
      <c r="B140" s="344"/>
      <c r="C140" s="299" t="s">
        <v>1224</v>
      </c>
      <c r="D140" s="299"/>
      <c r="E140" s="299"/>
      <c r="F140" s="322" t="s">
        <v>1188</v>
      </c>
      <c r="G140" s="299"/>
      <c r="H140" s="299" t="s">
        <v>1224</v>
      </c>
      <c r="I140" s="299" t="s">
        <v>1223</v>
      </c>
      <c r="J140" s="299"/>
      <c r="K140" s="347"/>
    </row>
    <row r="141" spans="2:11" s="1" customFormat="1" ht="15" customHeight="1">
      <c r="B141" s="344"/>
      <c r="C141" s="299" t="s">
        <v>39</v>
      </c>
      <c r="D141" s="299"/>
      <c r="E141" s="299"/>
      <c r="F141" s="322" t="s">
        <v>1188</v>
      </c>
      <c r="G141" s="299"/>
      <c r="H141" s="299" t="s">
        <v>1244</v>
      </c>
      <c r="I141" s="299" t="s">
        <v>1223</v>
      </c>
      <c r="J141" s="299"/>
      <c r="K141" s="347"/>
    </row>
    <row r="142" spans="2:11" s="1" customFormat="1" ht="15" customHeight="1">
      <c r="B142" s="344"/>
      <c r="C142" s="299" t="s">
        <v>1245</v>
      </c>
      <c r="D142" s="299"/>
      <c r="E142" s="299"/>
      <c r="F142" s="322" t="s">
        <v>1188</v>
      </c>
      <c r="G142" s="299"/>
      <c r="H142" s="299" t="s">
        <v>1246</v>
      </c>
      <c r="I142" s="299" t="s">
        <v>1223</v>
      </c>
      <c r="J142" s="299"/>
      <c r="K142" s="347"/>
    </row>
    <row r="143" spans="2:11" s="1" customFormat="1" ht="15" customHeight="1">
      <c r="B143" s="348"/>
      <c r="C143" s="349"/>
      <c r="D143" s="349"/>
      <c r="E143" s="349"/>
      <c r="F143" s="349"/>
      <c r="G143" s="349"/>
      <c r="H143" s="349"/>
      <c r="I143" s="349"/>
      <c r="J143" s="349"/>
      <c r="K143" s="350"/>
    </row>
    <row r="144" spans="2:11" s="1" customFormat="1" ht="18.75" customHeight="1">
      <c r="B144" s="335"/>
      <c r="C144" s="335"/>
      <c r="D144" s="335"/>
      <c r="E144" s="335"/>
      <c r="F144" s="336"/>
      <c r="G144" s="335"/>
      <c r="H144" s="335"/>
      <c r="I144" s="335"/>
      <c r="J144" s="335"/>
      <c r="K144" s="335"/>
    </row>
    <row r="145" spans="2:11" s="1" customFormat="1" ht="18.75" customHeight="1">
      <c r="B145" s="307"/>
      <c r="C145" s="307"/>
      <c r="D145" s="307"/>
      <c r="E145" s="307"/>
      <c r="F145" s="307"/>
      <c r="G145" s="307"/>
      <c r="H145" s="307"/>
      <c r="I145" s="307"/>
      <c r="J145" s="307"/>
      <c r="K145" s="307"/>
    </row>
    <row r="146" spans="2:11" s="1" customFormat="1" ht="7.5" customHeight="1">
      <c r="B146" s="308"/>
      <c r="C146" s="309"/>
      <c r="D146" s="309"/>
      <c r="E146" s="309"/>
      <c r="F146" s="309"/>
      <c r="G146" s="309"/>
      <c r="H146" s="309"/>
      <c r="I146" s="309"/>
      <c r="J146" s="309"/>
      <c r="K146" s="310"/>
    </row>
    <row r="147" spans="2:11" s="1" customFormat="1" ht="45" customHeight="1">
      <c r="B147" s="311"/>
      <c r="C147" s="312" t="s">
        <v>1247</v>
      </c>
      <c r="D147" s="312"/>
      <c r="E147" s="312"/>
      <c r="F147" s="312"/>
      <c r="G147" s="312"/>
      <c r="H147" s="312"/>
      <c r="I147" s="312"/>
      <c r="J147" s="312"/>
      <c r="K147" s="313"/>
    </row>
    <row r="148" spans="2:11" s="1" customFormat="1" ht="17.25" customHeight="1">
      <c r="B148" s="311"/>
      <c r="C148" s="314" t="s">
        <v>1182</v>
      </c>
      <c r="D148" s="314"/>
      <c r="E148" s="314"/>
      <c r="F148" s="314" t="s">
        <v>1183</v>
      </c>
      <c r="G148" s="315"/>
      <c r="H148" s="314" t="s">
        <v>55</v>
      </c>
      <c r="I148" s="314" t="s">
        <v>58</v>
      </c>
      <c r="J148" s="314" t="s">
        <v>1184</v>
      </c>
      <c r="K148" s="313"/>
    </row>
    <row r="149" spans="2:11" s="1" customFormat="1" ht="17.25" customHeight="1">
      <c r="B149" s="311"/>
      <c r="C149" s="316" t="s">
        <v>1185</v>
      </c>
      <c r="D149" s="316"/>
      <c r="E149" s="316"/>
      <c r="F149" s="317" t="s">
        <v>1186</v>
      </c>
      <c r="G149" s="318"/>
      <c r="H149" s="316"/>
      <c r="I149" s="316"/>
      <c r="J149" s="316" t="s">
        <v>1187</v>
      </c>
      <c r="K149" s="313"/>
    </row>
    <row r="150" spans="2:11" s="1" customFormat="1" ht="5.25" customHeight="1">
      <c r="B150" s="324"/>
      <c r="C150" s="319"/>
      <c r="D150" s="319"/>
      <c r="E150" s="319"/>
      <c r="F150" s="319"/>
      <c r="G150" s="320"/>
      <c r="H150" s="319"/>
      <c r="I150" s="319"/>
      <c r="J150" s="319"/>
      <c r="K150" s="347"/>
    </row>
    <row r="151" spans="2:11" s="1" customFormat="1" ht="15" customHeight="1">
      <c r="B151" s="324"/>
      <c r="C151" s="351" t="s">
        <v>1191</v>
      </c>
      <c r="D151" s="299"/>
      <c r="E151" s="299"/>
      <c r="F151" s="352" t="s">
        <v>1188</v>
      </c>
      <c r="G151" s="299"/>
      <c r="H151" s="351" t="s">
        <v>1228</v>
      </c>
      <c r="I151" s="351" t="s">
        <v>1190</v>
      </c>
      <c r="J151" s="351">
        <v>120</v>
      </c>
      <c r="K151" s="347"/>
    </row>
    <row r="152" spans="2:11" s="1" customFormat="1" ht="15" customHeight="1">
      <c r="B152" s="324"/>
      <c r="C152" s="351" t="s">
        <v>1237</v>
      </c>
      <c r="D152" s="299"/>
      <c r="E152" s="299"/>
      <c r="F152" s="352" t="s">
        <v>1188</v>
      </c>
      <c r="G152" s="299"/>
      <c r="H152" s="351" t="s">
        <v>1248</v>
      </c>
      <c r="I152" s="351" t="s">
        <v>1190</v>
      </c>
      <c r="J152" s="351" t="s">
        <v>1239</v>
      </c>
      <c r="K152" s="347"/>
    </row>
    <row r="153" spans="2:11" s="1" customFormat="1" ht="15" customHeight="1">
      <c r="B153" s="324"/>
      <c r="C153" s="351" t="s">
        <v>1136</v>
      </c>
      <c r="D153" s="299"/>
      <c r="E153" s="299"/>
      <c r="F153" s="352" t="s">
        <v>1188</v>
      </c>
      <c r="G153" s="299"/>
      <c r="H153" s="351" t="s">
        <v>1249</v>
      </c>
      <c r="I153" s="351" t="s">
        <v>1190</v>
      </c>
      <c r="J153" s="351" t="s">
        <v>1239</v>
      </c>
      <c r="K153" s="347"/>
    </row>
    <row r="154" spans="2:11" s="1" customFormat="1" ht="15" customHeight="1">
      <c r="B154" s="324"/>
      <c r="C154" s="351" t="s">
        <v>1193</v>
      </c>
      <c r="D154" s="299"/>
      <c r="E154" s="299"/>
      <c r="F154" s="352" t="s">
        <v>1194</v>
      </c>
      <c r="G154" s="299"/>
      <c r="H154" s="351" t="s">
        <v>1228</v>
      </c>
      <c r="I154" s="351" t="s">
        <v>1190</v>
      </c>
      <c r="J154" s="351">
        <v>50</v>
      </c>
      <c r="K154" s="347"/>
    </row>
    <row r="155" spans="2:11" s="1" customFormat="1" ht="15" customHeight="1">
      <c r="B155" s="324"/>
      <c r="C155" s="351" t="s">
        <v>1196</v>
      </c>
      <c r="D155" s="299"/>
      <c r="E155" s="299"/>
      <c r="F155" s="352" t="s">
        <v>1188</v>
      </c>
      <c r="G155" s="299"/>
      <c r="H155" s="351" t="s">
        <v>1228</v>
      </c>
      <c r="I155" s="351" t="s">
        <v>1198</v>
      </c>
      <c r="J155" s="351"/>
      <c r="K155" s="347"/>
    </row>
    <row r="156" spans="2:11" s="1" customFormat="1" ht="15" customHeight="1">
      <c r="B156" s="324"/>
      <c r="C156" s="351" t="s">
        <v>1207</v>
      </c>
      <c r="D156" s="299"/>
      <c r="E156" s="299"/>
      <c r="F156" s="352" t="s">
        <v>1194</v>
      </c>
      <c r="G156" s="299"/>
      <c r="H156" s="351" t="s">
        <v>1228</v>
      </c>
      <c r="I156" s="351" t="s">
        <v>1190</v>
      </c>
      <c r="J156" s="351">
        <v>50</v>
      </c>
      <c r="K156" s="347"/>
    </row>
    <row r="157" spans="2:11" s="1" customFormat="1" ht="15" customHeight="1">
      <c r="B157" s="324"/>
      <c r="C157" s="351" t="s">
        <v>1215</v>
      </c>
      <c r="D157" s="299"/>
      <c r="E157" s="299"/>
      <c r="F157" s="352" t="s">
        <v>1194</v>
      </c>
      <c r="G157" s="299"/>
      <c r="H157" s="351" t="s">
        <v>1228</v>
      </c>
      <c r="I157" s="351" t="s">
        <v>1190</v>
      </c>
      <c r="J157" s="351">
        <v>50</v>
      </c>
      <c r="K157" s="347"/>
    </row>
    <row r="158" spans="2:11" s="1" customFormat="1" ht="15" customHeight="1">
      <c r="B158" s="324"/>
      <c r="C158" s="351" t="s">
        <v>1213</v>
      </c>
      <c r="D158" s="299"/>
      <c r="E158" s="299"/>
      <c r="F158" s="352" t="s">
        <v>1194</v>
      </c>
      <c r="G158" s="299"/>
      <c r="H158" s="351" t="s">
        <v>1228</v>
      </c>
      <c r="I158" s="351" t="s">
        <v>1190</v>
      </c>
      <c r="J158" s="351">
        <v>50</v>
      </c>
      <c r="K158" s="347"/>
    </row>
    <row r="159" spans="2:11" s="1" customFormat="1" ht="15" customHeight="1">
      <c r="B159" s="324"/>
      <c r="C159" s="351" t="s">
        <v>91</v>
      </c>
      <c r="D159" s="299"/>
      <c r="E159" s="299"/>
      <c r="F159" s="352" t="s">
        <v>1188</v>
      </c>
      <c r="G159" s="299"/>
      <c r="H159" s="351" t="s">
        <v>1250</v>
      </c>
      <c r="I159" s="351" t="s">
        <v>1190</v>
      </c>
      <c r="J159" s="351" t="s">
        <v>1251</v>
      </c>
      <c r="K159" s="347"/>
    </row>
    <row r="160" spans="2:11" s="1" customFormat="1" ht="15" customHeight="1">
      <c r="B160" s="324"/>
      <c r="C160" s="351" t="s">
        <v>1252</v>
      </c>
      <c r="D160" s="299"/>
      <c r="E160" s="299"/>
      <c r="F160" s="352" t="s">
        <v>1188</v>
      </c>
      <c r="G160" s="299"/>
      <c r="H160" s="351" t="s">
        <v>1253</v>
      </c>
      <c r="I160" s="351" t="s">
        <v>1223</v>
      </c>
      <c r="J160" s="351"/>
      <c r="K160" s="347"/>
    </row>
    <row r="161" spans="2:11" s="1" customFormat="1" ht="15" customHeight="1">
      <c r="B161" s="353"/>
      <c r="C161" s="333"/>
      <c r="D161" s="333"/>
      <c r="E161" s="333"/>
      <c r="F161" s="333"/>
      <c r="G161" s="333"/>
      <c r="H161" s="333"/>
      <c r="I161" s="333"/>
      <c r="J161" s="333"/>
      <c r="K161" s="354"/>
    </row>
    <row r="162" spans="2:11" s="1" customFormat="1" ht="18.75" customHeight="1">
      <c r="B162" s="335"/>
      <c r="C162" s="345"/>
      <c r="D162" s="345"/>
      <c r="E162" s="345"/>
      <c r="F162" s="355"/>
      <c r="G162" s="345"/>
      <c r="H162" s="345"/>
      <c r="I162" s="345"/>
      <c r="J162" s="345"/>
      <c r="K162" s="335"/>
    </row>
    <row r="163" spans="2:11" s="1" customFormat="1" ht="18.75" customHeight="1">
      <c r="B163" s="307"/>
      <c r="C163" s="307"/>
      <c r="D163" s="307"/>
      <c r="E163" s="307"/>
      <c r="F163" s="307"/>
      <c r="G163" s="307"/>
      <c r="H163" s="307"/>
      <c r="I163" s="307"/>
      <c r="J163" s="307"/>
      <c r="K163" s="307"/>
    </row>
    <row r="164" spans="2:11" s="1" customFormat="1" ht="7.5" customHeight="1">
      <c r="B164" s="286"/>
      <c r="C164" s="287"/>
      <c r="D164" s="287"/>
      <c r="E164" s="287"/>
      <c r="F164" s="287"/>
      <c r="G164" s="287"/>
      <c r="H164" s="287"/>
      <c r="I164" s="287"/>
      <c r="J164" s="287"/>
      <c r="K164" s="288"/>
    </row>
    <row r="165" spans="2:11" s="1" customFormat="1" ht="45" customHeight="1">
      <c r="B165" s="289"/>
      <c r="C165" s="290" t="s">
        <v>1254</v>
      </c>
      <c r="D165" s="290"/>
      <c r="E165" s="290"/>
      <c r="F165" s="290"/>
      <c r="G165" s="290"/>
      <c r="H165" s="290"/>
      <c r="I165" s="290"/>
      <c r="J165" s="290"/>
      <c r="K165" s="291"/>
    </row>
    <row r="166" spans="2:11" s="1" customFormat="1" ht="17.25" customHeight="1">
      <c r="B166" s="289"/>
      <c r="C166" s="314" t="s">
        <v>1182</v>
      </c>
      <c r="D166" s="314"/>
      <c r="E166" s="314"/>
      <c r="F166" s="314" t="s">
        <v>1183</v>
      </c>
      <c r="G166" s="356"/>
      <c r="H166" s="357" t="s">
        <v>55</v>
      </c>
      <c r="I166" s="357" t="s">
        <v>58</v>
      </c>
      <c r="J166" s="314" t="s">
        <v>1184</v>
      </c>
      <c r="K166" s="291"/>
    </row>
    <row r="167" spans="2:11" s="1" customFormat="1" ht="17.25" customHeight="1">
      <c r="B167" s="292"/>
      <c r="C167" s="316" t="s">
        <v>1185</v>
      </c>
      <c r="D167" s="316"/>
      <c r="E167" s="316"/>
      <c r="F167" s="317" t="s">
        <v>1186</v>
      </c>
      <c r="G167" s="358"/>
      <c r="H167" s="359"/>
      <c r="I167" s="359"/>
      <c r="J167" s="316" t="s">
        <v>1187</v>
      </c>
      <c r="K167" s="294"/>
    </row>
    <row r="168" spans="2:11" s="1" customFormat="1" ht="5.25" customHeight="1">
      <c r="B168" s="324"/>
      <c r="C168" s="319"/>
      <c r="D168" s="319"/>
      <c r="E168" s="319"/>
      <c r="F168" s="319"/>
      <c r="G168" s="320"/>
      <c r="H168" s="319"/>
      <c r="I168" s="319"/>
      <c r="J168" s="319"/>
      <c r="K168" s="347"/>
    </row>
    <row r="169" spans="2:11" s="1" customFormat="1" ht="15" customHeight="1">
      <c r="B169" s="324"/>
      <c r="C169" s="299" t="s">
        <v>1191</v>
      </c>
      <c r="D169" s="299"/>
      <c r="E169" s="299"/>
      <c r="F169" s="322" t="s">
        <v>1188</v>
      </c>
      <c r="G169" s="299"/>
      <c r="H169" s="299" t="s">
        <v>1228</v>
      </c>
      <c r="I169" s="299" t="s">
        <v>1190</v>
      </c>
      <c r="J169" s="299">
        <v>120</v>
      </c>
      <c r="K169" s="347"/>
    </row>
    <row r="170" spans="2:11" s="1" customFormat="1" ht="15" customHeight="1">
      <c r="B170" s="324"/>
      <c r="C170" s="299" t="s">
        <v>1237</v>
      </c>
      <c r="D170" s="299"/>
      <c r="E170" s="299"/>
      <c r="F170" s="322" t="s">
        <v>1188</v>
      </c>
      <c r="G170" s="299"/>
      <c r="H170" s="299" t="s">
        <v>1238</v>
      </c>
      <c r="I170" s="299" t="s">
        <v>1190</v>
      </c>
      <c r="J170" s="299" t="s">
        <v>1239</v>
      </c>
      <c r="K170" s="347"/>
    </row>
    <row r="171" spans="2:11" s="1" customFormat="1" ht="15" customHeight="1">
      <c r="B171" s="324"/>
      <c r="C171" s="299" t="s">
        <v>1136</v>
      </c>
      <c r="D171" s="299"/>
      <c r="E171" s="299"/>
      <c r="F171" s="322" t="s">
        <v>1188</v>
      </c>
      <c r="G171" s="299"/>
      <c r="H171" s="299" t="s">
        <v>1255</v>
      </c>
      <c r="I171" s="299" t="s">
        <v>1190</v>
      </c>
      <c r="J171" s="299" t="s">
        <v>1239</v>
      </c>
      <c r="K171" s="347"/>
    </row>
    <row r="172" spans="2:11" s="1" customFormat="1" ht="15" customHeight="1">
      <c r="B172" s="324"/>
      <c r="C172" s="299" t="s">
        <v>1193</v>
      </c>
      <c r="D172" s="299"/>
      <c r="E172" s="299"/>
      <c r="F172" s="322" t="s">
        <v>1194</v>
      </c>
      <c r="G172" s="299"/>
      <c r="H172" s="299" t="s">
        <v>1255</v>
      </c>
      <c r="I172" s="299" t="s">
        <v>1190</v>
      </c>
      <c r="J172" s="299">
        <v>50</v>
      </c>
      <c r="K172" s="347"/>
    </row>
    <row r="173" spans="2:11" s="1" customFormat="1" ht="15" customHeight="1">
      <c r="B173" s="324"/>
      <c r="C173" s="299" t="s">
        <v>1196</v>
      </c>
      <c r="D173" s="299"/>
      <c r="E173" s="299"/>
      <c r="F173" s="322" t="s">
        <v>1188</v>
      </c>
      <c r="G173" s="299"/>
      <c r="H173" s="299" t="s">
        <v>1255</v>
      </c>
      <c r="I173" s="299" t="s">
        <v>1198</v>
      </c>
      <c r="J173" s="299"/>
      <c r="K173" s="347"/>
    </row>
    <row r="174" spans="2:11" s="1" customFormat="1" ht="15" customHeight="1">
      <c r="B174" s="324"/>
      <c r="C174" s="299" t="s">
        <v>1207</v>
      </c>
      <c r="D174" s="299"/>
      <c r="E174" s="299"/>
      <c r="F174" s="322" t="s">
        <v>1194</v>
      </c>
      <c r="G174" s="299"/>
      <c r="H174" s="299" t="s">
        <v>1255</v>
      </c>
      <c r="I174" s="299" t="s">
        <v>1190</v>
      </c>
      <c r="J174" s="299">
        <v>50</v>
      </c>
      <c r="K174" s="347"/>
    </row>
    <row r="175" spans="2:11" s="1" customFormat="1" ht="15" customHeight="1">
      <c r="B175" s="324"/>
      <c r="C175" s="299" t="s">
        <v>1215</v>
      </c>
      <c r="D175" s="299"/>
      <c r="E175" s="299"/>
      <c r="F175" s="322" t="s">
        <v>1194</v>
      </c>
      <c r="G175" s="299"/>
      <c r="H175" s="299" t="s">
        <v>1255</v>
      </c>
      <c r="I175" s="299" t="s">
        <v>1190</v>
      </c>
      <c r="J175" s="299">
        <v>50</v>
      </c>
      <c r="K175" s="347"/>
    </row>
    <row r="176" spans="2:11" s="1" customFormat="1" ht="15" customHeight="1">
      <c r="B176" s="324"/>
      <c r="C176" s="299" t="s">
        <v>1213</v>
      </c>
      <c r="D176" s="299"/>
      <c r="E176" s="299"/>
      <c r="F176" s="322" t="s">
        <v>1194</v>
      </c>
      <c r="G176" s="299"/>
      <c r="H176" s="299" t="s">
        <v>1255</v>
      </c>
      <c r="I176" s="299" t="s">
        <v>1190</v>
      </c>
      <c r="J176" s="299">
        <v>50</v>
      </c>
      <c r="K176" s="347"/>
    </row>
    <row r="177" spans="2:11" s="1" customFormat="1" ht="15" customHeight="1">
      <c r="B177" s="324"/>
      <c r="C177" s="299" t="s">
        <v>106</v>
      </c>
      <c r="D177" s="299"/>
      <c r="E177" s="299"/>
      <c r="F177" s="322" t="s">
        <v>1188</v>
      </c>
      <c r="G177" s="299"/>
      <c r="H177" s="299" t="s">
        <v>1256</v>
      </c>
      <c r="I177" s="299" t="s">
        <v>1257</v>
      </c>
      <c r="J177" s="299"/>
      <c r="K177" s="347"/>
    </row>
    <row r="178" spans="2:11" s="1" customFormat="1" ht="15" customHeight="1">
      <c r="B178" s="324"/>
      <c r="C178" s="299" t="s">
        <v>58</v>
      </c>
      <c r="D178" s="299"/>
      <c r="E178" s="299"/>
      <c r="F178" s="322" t="s">
        <v>1188</v>
      </c>
      <c r="G178" s="299"/>
      <c r="H178" s="299" t="s">
        <v>1258</v>
      </c>
      <c r="I178" s="299" t="s">
        <v>1259</v>
      </c>
      <c r="J178" s="299">
        <v>1</v>
      </c>
      <c r="K178" s="347"/>
    </row>
    <row r="179" spans="2:11" s="1" customFormat="1" ht="15" customHeight="1">
      <c r="B179" s="324"/>
      <c r="C179" s="299" t="s">
        <v>54</v>
      </c>
      <c r="D179" s="299"/>
      <c r="E179" s="299"/>
      <c r="F179" s="322" t="s">
        <v>1188</v>
      </c>
      <c r="G179" s="299"/>
      <c r="H179" s="299" t="s">
        <v>1260</v>
      </c>
      <c r="I179" s="299" t="s">
        <v>1190</v>
      </c>
      <c r="J179" s="299">
        <v>20</v>
      </c>
      <c r="K179" s="347"/>
    </row>
    <row r="180" spans="2:11" s="1" customFormat="1" ht="15" customHeight="1">
      <c r="B180" s="324"/>
      <c r="C180" s="299" t="s">
        <v>55</v>
      </c>
      <c r="D180" s="299"/>
      <c r="E180" s="299"/>
      <c r="F180" s="322" t="s">
        <v>1188</v>
      </c>
      <c r="G180" s="299"/>
      <c r="H180" s="299" t="s">
        <v>1261</v>
      </c>
      <c r="I180" s="299" t="s">
        <v>1190</v>
      </c>
      <c r="J180" s="299">
        <v>255</v>
      </c>
      <c r="K180" s="347"/>
    </row>
    <row r="181" spans="2:11" s="1" customFormat="1" ht="15" customHeight="1">
      <c r="B181" s="324"/>
      <c r="C181" s="299" t="s">
        <v>107</v>
      </c>
      <c r="D181" s="299"/>
      <c r="E181" s="299"/>
      <c r="F181" s="322" t="s">
        <v>1188</v>
      </c>
      <c r="G181" s="299"/>
      <c r="H181" s="299" t="s">
        <v>1152</v>
      </c>
      <c r="I181" s="299" t="s">
        <v>1190</v>
      </c>
      <c r="J181" s="299">
        <v>10</v>
      </c>
      <c r="K181" s="347"/>
    </row>
    <row r="182" spans="2:11" s="1" customFormat="1" ht="15" customHeight="1">
      <c r="B182" s="324"/>
      <c r="C182" s="299" t="s">
        <v>108</v>
      </c>
      <c r="D182" s="299"/>
      <c r="E182" s="299"/>
      <c r="F182" s="322" t="s">
        <v>1188</v>
      </c>
      <c r="G182" s="299"/>
      <c r="H182" s="299" t="s">
        <v>1262</v>
      </c>
      <c r="I182" s="299" t="s">
        <v>1223</v>
      </c>
      <c r="J182" s="299"/>
      <c r="K182" s="347"/>
    </row>
    <row r="183" spans="2:11" s="1" customFormat="1" ht="15" customHeight="1">
      <c r="B183" s="324"/>
      <c r="C183" s="299" t="s">
        <v>1263</v>
      </c>
      <c r="D183" s="299"/>
      <c r="E183" s="299"/>
      <c r="F183" s="322" t="s">
        <v>1188</v>
      </c>
      <c r="G183" s="299"/>
      <c r="H183" s="299" t="s">
        <v>1264</v>
      </c>
      <c r="I183" s="299" t="s">
        <v>1223</v>
      </c>
      <c r="J183" s="299"/>
      <c r="K183" s="347"/>
    </row>
    <row r="184" spans="2:11" s="1" customFormat="1" ht="15" customHeight="1">
      <c r="B184" s="324"/>
      <c r="C184" s="299" t="s">
        <v>1252</v>
      </c>
      <c r="D184" s="299"/>
      <c r="E184" s="299"/>
      <c r="F184" s="322" t="s">
        <v>1188</v>
      </c>
      <c r="G184" s="299"/>
      <c r="H184" s="299" t="s">
        <v>1265</v>
      </c>
      <c r="I184" s="299" t="s">
        <v>1223</v>
      </c>
      <c r="J184" s="299"/>
      <c r="K184" s="347"/>
    </row>
    <row r="185" spans="2:11" s="1" customFormat="1" ht="15" customHeight="1">
      <c r="B185" s="324"/>
      <c r="C185" s="299" t="s">
        <v>110</v>
      </c>
      <c r="D185" s="299"/>
      <c r="E185" s="299"/>
      <c r="F185" s="322" t="s">
        <v>1194</v>
      </c>
      <c r="G185" s="299"/>
      <c r="H185" s="299" t="s">
        <v>1266</v>
      </c>
      <c r="I185" s="299" t="s">
        <v>1190</v>
      </c>
      <c r="J185" s="299">
        <v>50</v>
      </c>
      <c r="K185" s="347"/>
    </row>
    <row r="186" spans="2:11" s="1" customFormat="1" ht="15" customHeight="1">
      <c r="B186" s="324"/>
      <c r="C186" s="299" t="s">
        <v>1267</v>
      </c>
      <c r="D186" s="299"/>
      <c r="E186" s="299"/>
      <c r="F186" s="322" t="s">
        <v>1194</v>
      </c>
      <c r="G186" s="299"/>
      <c r="H186" s="299" t="s">
        <v>1268</v>
      </c>
      <c r="I186" s="299" t="s">
        <v>1269</v>
      </c>
      <c r="J186" s="299"/>
      <c r="K186" s="347"/>
    </row>
    <row r="187" spans="2:11" s="1" customFormat="1" ht="15" customHeight="1">
      <c r="B187" s="324"/>
      <c r="C187" s="299" t="s">
        <v>1270</v>
      </c>
      <c r="D187" s="299"/>
      <c r="E187" s="299"/>
      <c r="F187" s="322" t="s">
        <v>1194</v>
      </c>
      <c r="G187" s="299"/>
      <c r="H187" s="299" t="s">
        <v>1271</v>
      </c>
      <c r="I187" s="299" t="s">
        <v>1269</v>
      </c>
      <c r="J187" s="299"/>
      <c r="K187" s="347"/>
    </row>
    <row r="188" spans="2:11" s="1" customFormat="1" ht="15" customHeight="1">
      <c r="B188" s="324"/>
      <c r="C188" s="299" t="s">
        <v>1272</v>
      </c>
      <c r="D188" s="299"/>
      <c r="E188" s="299"/>
      <c r="F188" s="322" t="s">
        <v>1194</v>
      </c>
      <c r="G188" s="299"/>
      <c r="H188" s="299" t="s">
        <v>1273</v>
      </c>
      <c r="I188" s="299" t="s">
        <v>1269</v>
      </c>
      <c r="J188" s="299"/>
      <c r="K188" s="347"/>
    </row>
    <row r="189" spans="2:11" s="1" customFormat="1" ht="15" customHeight="1">
      <c r="B189" s="324"/>
      <c r="C189" s="360" t="s">
        <v>1274</v>
      </c>
      <c r="D189" s="299"/>
      <c r="E189" s="299"/>
      <c r="F189" s="322" t="s">
        <v>1194</v>
      </c>
      <c r="G189" s="299"/>
      <c r="H189" s="299" t="s">
        <v>1275</v>
      </c>
      <c r="I189" s="299" t="s">
        <v>1276</v>
      </c>
      <c r="J189" s="361" t="s">
        <v>1277</v>
      </c>
      <c r="K189" s="347"/>
    </row>
    <row r="190" spans="2:11" s="1" customFormat="1" ht="15" customHeight="1">
      <c r="B190" s="324"/>
      <c r="C190" s="360" t="s">
        <v>43</v>
      </c>
      <c r="D190" s="299"/>
      <c r="E190" s="299"/>
      <c r="F190" s="322" t="s">
        <v>1188</v>
      </c>
      <c r="G190" s="299"/>
      <c r="H190" s="296" t="s">
        <v>1278</v>
      </c>
      <c r="I190" s="299" t="s">
        <v>1279</v>
      </c>
      <c r="J190" s="299"/>
      <c r="K190" s="347"/>
    </row>
    <row r="191" spans="2:11" s="1" customFormat="1" ht="15" customHeight="1">
      <c r="B191" s="324"/>
      <c r="C191" s="360" t="s">
        <v>1280</v>
      </c>
      <c r="D191" s="299"/>
      <c r="E191" s="299"/>
      <c r="F191" s="322" t="s">
        <v>1188</v>
      </c>
      <c r="G191" s="299"/>
      <c r="H191" s="299" t="s">
        <v>1281</v>
      </c>
      <c r="I191" s="299" t="s">
        <v>1223</v>
      </c>
      <c r="J191" s="299"/>
      <c r="K191" s="347"/>
    </row>
    <row r="192" spans="2:11" s="1" customFormat="1" ht="15" customHeight="1">
      <c r="B192" s="324"/>
      <c r="C192" s="360" t="s">
        <v>1282</v>
      </c>
      <c r="D192" s="299"/>
      <c r="E192" s="299"/>
      <c r="F192" s="322" t="s">
        <v>1188</v>
      </c>
      <c r="G192" s="299"/>
      <c r="H192" s="299" t="s">
        <v>1283</v>
      </c>
      <c r="I192" s="299" t="s">
        <v>1223</v>
      </c>
      <c r="J192" s="299"/>
      <c r="K192" s="347"/>
    </row>
    <row r="193" spans="2:11" s="1" customFormat="1" ht="15" customHeight="1">
      <c r="B193" s="324"/>
      <c r="C193" s="360" t="s">
        <v>1284</v>
      </c>
      <c r="D193" s="299"/>
      <c r="E193" s="299"/>
      <c r="F193" s="322" t="s">
        <v>1194</v>
      </c>
      <c r="G193" s="299"/>
      <c r="H193" s="299" t="s">
        <v>1285</v>
      </c>
      <c r="I193" s="299" t="s">
        <v>1223</v>
      </c>
      <c r="J193" s="299"/>
      <c r="K193" s="347"/>
    </row>
    <row r="194" spans="2:11" s="1" customFormat="1" ht="15" customHeight="1">
      <c r="B194" s="353"/>
      <c r="C194" s="362"/>
      <c r="D194" s="333"/>
      <c r="E194" s="333"/>
      <c r="F194" s="333"/>
      <c r="G194" s="333"/>
      <c r="H194" s="333"/>
      <c r="I194" s="333"/>
      <c r="J194" s="333"/>
      <c r="K194" s="354"/>
    </row>
    <row r="195" spans="2:11" s="1" customFormat="1" ht="18.75" customHeight="1">
      <c r="B195" s="335"/>
      <c r="C195" s="345"/>
      <c r="D195" s="345"/>
      <c r="E195" s="345"/>
      <c r="F195" s="355"/>
      <c r="G195" s="345"/>
      <c r="H195" s="345"/>
      <c r="I195" s="345"/>
      <c r="J195" s="345"/>
      <c r="K195" s="335"/>
    </row>
    <row r="196" spans="2:11" s="1" customFormat="1" ht="18.75" customHeight="1">
      <c r="B196" s="335"/>
      <c r="C196" s="345"/>
      <c r="D196" s="345"/>
      <c r="E196" s="345"/>
      <c r="F196" s="355"/>
      <c r="G196" s="345"/>
      <c r="H196" s="345"/>
      <c r="I196" s="345"/>
      <c r="J196" s="345"/>
      <c r="K196" s="335"/>
    </row>
    <row r="197" spans="2:11" s="1" customFormat="1" ht="18.75" customHeight="1">
      <c r="B197" s="307"/>
      <c r="C197" s="307"/>
      <c r="D197" s="307"/>
      <c r="E197" s="307"/>
      <c r="F197" s="307"/>
      <c r="G197" s="307"/>
      <c r="H197" s="307"/>
      <c r="I197" s="307"/>
      <c r="J197" s="307"/>
      <c r="K197" s="307"/>
    </row>
    <row r="198" spans="2:11" s="1" customFormat="1" ht="12">
      <c r="B198" s="286"/>
      <c r="C198" s="287"/>
      <c r="D198" s="287"/>
      <c r="E198" s="287"/>
      <c r="F198" s="287"/>
      <c r="G198" s="287"/>
      <c r="H198" s="287"/>
      <c r="I198" s="287"/>
      <c r="J198" s="287"/>
      <c r="K198" s="288"/>
    </row>
    <row r="199" spans="2:11" s="1" customFormat="1" ht="21">
      <c r="B199" s="289"/>
      <c r="C199" s="290" t="s">
        <v>1286</v>
      </c>
      <c r="D199" s="290"/>
      <c r="E199" s="290"/>
      <c r="F199" s="290"/>
      <c r="G199" s="290"/>
      <c r="H199" s="290"/>
      <c r="I199" s="290"/>
      <c r="J199" s="290"/>
      <c r="K199" s="291"/>
    </row>
    <row r="200" spans="2:11" s="1" customFormat="1" ht="25.5" customHeight="1">
      <c r="B200" s="289"/>
      <c r="C200" s="363" t="s">
        <v>1287</v>
      </c>
      <c r="D200" s="363"/>
      <c r="E200" s="363"/>
      <c r="F200" s="363" t="s">
        <v>1288</v>
      </c>
      <c r="G200" s="364"/>
      <c r="H200" s="363" t="s">
        <v>1289</v>
      </c>
      <c r="I200" s="363"/>
      <c r="J200" s="363"/>
      <c r="K200" s="291"/>
    </row>
    <row r="201" spans="2:11" s="1" customFormat="1" ht="5.25" customHeight="1">
      <c r="B201" s="324"/>
      <c r="C201" s="319"/>
      <c r="D201" s="319"/>
      <c r="E201" s="319"/>
      <c r="F201" s="319"/>
      <c r="G201" s="345"/>
      <c r="H201" s="319"/>
      <c r="I201" s="319"/>
      <c r="J201" s="319"/>
      <c r="K201" s="347"/>
    </row>
    <row r="202" spans="2:11" s="1" customFormat="1" ht="15" customHeight="1">
      <c r="B202" s="324"/>
      <c r="C202" s="299" t="s">
        <v>1279</v>
      </c>
      <c r="D202" s="299"/>
      <c r="E202" s="299"/>
      <c r="F202" s="322" t="s">
        <v>44</v>
      </c>
      <c r="G202" s="299"/>
      <c r="H202" s="299" t="s">
        <v>1290</v>
      </c>
      <c r="I202" s="299"/>
      <c r="J202" s="299"/>
      <c r="K202" s="347"/>
    </row>
    <row r="203" spans="2:11" s="1" customFormat="1" ht="15" customHeight="1">
      <c r="B203" s="324"/>
      <c r="C203" s="299"/>
      <c r="D203" s="299"/>
      <c r="E203" s="299"/>
      <c r="F203" s="322" t="s">
        <v>45</v>
      </c>
      <c r="G203" s="299"/>
      <c r="H203" s="299" t="s">
        <v>1291</v>
      </c>
      <c r="I203" s="299"/>
      <c r="J203" s="299"/>
      <c r="K203" s="347"/>
    </row>
    <row r="204" spans="2:11" s="1" customFormat="1" ht="15" customHeight="1">
      <c r="B204" s="324"/>
      <c r="C204" s="299"/>
      <c r="D204" s="299"/>
      <c r="E204" s="299"/>
      <c r="F204" s="322" t="s">
        <v>48</v>
      </c>
      <c r="G204" s="299"/>
      <c r="H204" s="299" t="s">
        <v>1292</v>
      </c>
      <c r="I204" s="299"/>
      <c r="J204" s="299"/>
      <c r="K204" s="347"/>
    </row>
    <row r="205" spans="2:11" s="1" customFormat="1" ht="15" customHeight="1">
      <c r="B205" s="324"/>
      <c r="C205" s="299"/>
      <c r="D205" s="299"/>
      <c r="E205" s="299"/>
      <c r="F205" s="322" t="s">
        <v>46</v>
      </c>
      <c r="G205" s="299"/>
      <c r="H205" s="299" t="s">
        <v>1293</v>
      </c>
      <c r="I205" s="299"/>
      <c r="J205" s="299"/>
      <c r="K205" s="347"/>
    </row>
    <row r="206" spans="2:11" s="1" customFormat="1" ht="15" customHeight="1">
      <c r="B206" s="324"/>
      <c r="C206" s="299"/>
      <c r="D206" s="299"/>
      <c r="E206" s="299"/>
      <c r="F206" s="322" t="s">
        <v>47</v>
      </c>
      <c r="G206" s="299"/>
      <c r="H206" s="299" t="s">
        <v>1294</v>
      </c>
      <c r="I206" s="299"/>
      <c r="J206" s="299"/>
      <c r="K206" s="347"/>
    </row>
    <row r="207" spans="2:11" s="1" customFormat="1" ht="15" customHeight="1">
      <c r="B207" s="324"/>
      <c r="C207" s="299"/>
      <c r="D207" s="299"/>
      <c r="E207" s="299"/>
      <c r="F207" s="322"/>
      <c r="G207" s="299"/>
      <c r="H207" s="299"/>
      <c r="I207" s="299"/>
      <c r="J207" s="299"/>
      <c r="K207" s="347"/>
    </row>
    <row r="208" spans="2:11" s="1" customFormat="1" ht="15" customHeight="1">
      <c r="B208" s="324"/>
      <c r="C208" s="299" t="s">
        <v>1235</v>
      </c>
      <c r="D208" s="299"/>
      <c r="E208" s="299"/>
      <c r="F208" s="322" t="s">
        <v>80</v>
      </c>
      <c r="G208" s="299"/>
      <c r="H208" s="299" t="s">
        <v>1295</v>
      </c>
      <c r="I208" s="299"/>
      <c r="J208" s="299"/>
      <c r="K208" s="347"/>
    </row>
    <row r="209" spans="2:11" s="1" customFormat="1" ht="15" customHeight="1">
      <c r="B209" s="324"/>
      <c r="C209" s="299"/>
      <c r="D209" s="299"/>
      <c r="E209" s="299"/>
      <c r="F209" s="322" t="s">
        <v>1131</v>
      </c>
      <c r="G209" s="299"/>
      <c r="H209" s="299" t="s">
        <v>1132</v>
      </c>
      <c r="I209" s="299"/>
      <c r="J209" s="299"/>
      <c r="K209" s="347"/>
    </row>
    <row r="210" spans="2:11" s="1" customFormat="1" ht="15" customHeight="1">
      <c r="B210" s="324"/>
      <c r="C210" s="299"/>
      <c r="D210" s="299"/>
      <c r="E210" s="299"/>
      <c r="F210" s="322" t="s">
        <v>85</v>
      </c>
      <c r="G210" s="299"/>
      <c r="H210" s="299" t="s">
        <v>1296</v>
      </c>
      <c r="I210" s="299"/>
      <c r="J210" s="299"/>
      <c r="K210" s="347"/>
    </row>
    <row r="211" spans="2:11" s="1" customFormat="1" ht="15" customHeight="1">
      <c r="B211" s="365"/>
      <c r="C211" s="299"/>
      <c r="D211" s="299"/>
      <c r="E211" s="299"/>
      <c r="F211" s="322" t="s">
        <v>83</v>
      </c>
      <c r="G211" s="360"/>
      <c r="H211" s="351" t="s">
        <v>1133</v>
      </c>
      <c r="I211" s="351"/>
      <c r="J211" s="351"/>
      <c r="K211" s="366"/>
    </row>
    <row r="212" spans="2:11" s="1" customFormat="1" ht="15" customHeight="1">
      <c r="B212" s="365"/>
      <c r="C212" s="299"/>
      <c r="D212" s="299"/>
      <c r="E212" s="299"/>
      <c r="F212" s="322" t="s">
        <v>1134</v>
      </c>
      <c r="G212" s="360"/>
      <c r="H212" s="351" t="s">
        <v>1297</v>
      </c>
      <c r="I212" s="351"/>
      <c r="J212" s="351"/>
      <c r="K212" s="366"/>
    </row>
    <row r="213" spans="2:11" s="1" customFormat="1" ht="15" customHeight="1">
      <c r="B213" s="365"/>
      <c r="C213" s="299"/>
      <c r="D213" s="299"/>
      <c r="E213" s="299"/>
      <c r="F213" s="322"/>
      <c r="G213" s="360"/>
      <c r="H213" s="351"/>
      <c r="I213" s="351"/>
      <c r="J213" s="351"/>
      <c r="K213" s="366"/>
    </row>
    <row r="214" spans="2:11" s="1" customFormat="1" ht="15" customHeight="1">
      <c r="B214" s="365"/>
      <c r="C214" s="299" t="s">
        <v>1259</v>
      </c>
      <c r="D214" s="299"/>
      <c r="E214" s="299"/>
      <c r="F214" s="322">
        <v>1</v>
      </c>
      <c r="G214" s="360"/>
      <c r="H214" s="351" t="s">
        <v>1298</v>
      </c>
      <c r="I214" s="351"/>
      <c r="J214" s="351"/>
      <c r="K214" s="366"/>
    </row>
    <row r="215" spans="2:11" s="1" customFormat="1" ht="15" customHeight="1">
      <c r="B215" s="365"/>
      <c r="C215" s="299"/>
      <c r="D215" s="299"/>
      <c r="E215" s="299"/>
      <c r="F215" s="322">
        <v>2</v>
      </c>
      <c r="G215" s="360"/>
      <c r="H215" s="351" t="s">
        <v>1299</v>
      </c>
      <c r="I215" s="351"/>
      <c r="J215" s="351"/>
      <c r="K215" s="366"/>
    </row>
    <row r="216" spans="2:11" s="1" customFormat="1" ht="15" customHeight="1">
      <c r="B216" s="365"/>
      <c r="C216" s="299"/>
      <c r="D216" s="299"/>
      <c r="E216" s="299"/>
      <c r="F216" s="322">
        <v>3</v>
      </c>
      <c r="G216" s="360"/>
      <c r="H216" s="351" t="s">
        <v>1300</v>
      </c>
      <c r="I216" s="351"/>
      <c r="J216" s="351"/>
      <c r="K216" s="366"/>
    </row>
    <row r="217" spans="2:11" s="1" customFormat="1" ht="15" customHeight="1">
      <c r="B217" s="365"/>
      <c r="C217" s="299"/>
      <c r="D217" s="299"/>
      <c r="E217" s="299"/>
      <c r="F217" s="322">
        <v>4</v>
      </c>
      <c r="G217" s="360"/>
      <c r="H217" s="351" t="s">
        <v>1301</v>
      </c>
      <c r="I217" s="351"/>
      <c r="J217" s="351"/>
      <c r="K217" s="366"/>
    </row>
    <row r="218" spans="2:11" s="1" customFormat="1" ht="12.75" customHeight="1">
      <c r="B218" s="367"/>
      <c r="C218" s="368"/>
      <c r="D218" s="368"/>
      <c r="E218" s="368"/>
      <c r="F218" s="368"/>
      <c r="G218" s="368"/>
      <c r="H218" s="368"/>
      <c r="I218" s="368"/>
      <c r="J218" s="368"/>
      <c r="K218" s="36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2021-06-29T07:17:31Z</dcterms:created>
  <dcterms:modified xsi:type="dcterms:W3CDTF">2021-06-29T07:17:39Z</dcterms:modified>
  <cp:category/>
  <cp:version/>
  <cp:contentType/>
  <cp:contentStatus/>
</cp:coreProperties>
</file>