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510" yWindow="615" windowWidth="17895" windowHeight="11190" activeTab="0"/>
  </bookViews>
  <sheets>
    <sheet name="Rekapitulace stavby" sheetId="1" r:id="rId1"/>
    <sheet name="1 - SO 110 Komunikace" sheetId="2" r:id="rId2"/>
    <sheet name="2 - Vedlejší rozpočtové n..." sheetId="3" r:id="rId3"/>
    <sheet name="Pokyny pro vyplnění" sheetId="4" r:id="rId4"/>
  </sheets>
  <definedNames>
    <definedName name="_xlnm._FilterDatabase" localSheetId="1" hidden="1">'1 - SO 110 Komunikace'!$C$90:$K$326</definedName>
    <definedName name="_xlnm._FilterDatabase" localSheetId="2" hidden="1">'2 - Vedlejší rozpočtové n...'!$C$80:$K$88</definedName>
    <definedName name="_xlnm.Print_Area" localSheetId="1">'1 - SO 110 Komunikace'!$C$4:$J$39,'1 - SO 110 Komunikace'!$C$45:$J$72,'1 - SO 110 Komunikace'!$C$78:$K$326</definedName>
    <definedName name="_xlnm.Print_Area" localSheetId="2">'2 - Vedlejší rozpočtové n...'!$C$4:$J$39,'2 - Vedlejší rozpočtové n...'!$C$45:$J$62,'2 - Vedlejší rozpočtové n...'!$C$68:$K$88</definedName>
    <definedName name="_xlnm.Print_Area" localSheetId="3">'Pokyny pro vyplnění'!$B$2:$K$71,'Pokyny pro vyplnění'!$B$74:$K$118,'Pokyny pro vyplnění'!$B$121:$K$161,'Pokyny pro vyplnění'!$B$164:$K$218</definedName>
    <definedName name="_xlnm.Print_Area" localSheetId="0">'Rekapitulace stavby'!$D$4:$AO$36,'Rekapitulace stavby'!$C$42:$AQ$57</definedName>
    <definedName name="_xlnm.Print_Titles" localSheetId="0">'Rekapitulace stavby'!$52:$52</definedName>
    <definedName name="_xlnm.Print_Titles" localSheetId="1">'1 - SO 110 Komunikace'!$90:$90</definedName>
    <definedName name="_xlnm.Print_Titles" localSheetId="2">'2 - Vedlejší rozpočtové n...'!$80:$80</definedName>
  </definedNames>
  <calcPr calcId="145621"/>
</workbook>
</file>

<file path=xl/sharedStrings.xml><?xml version="1.0" encoding="utf-8"?>
<sst xmlns="http://schemas.openxmlformats.org/spreadsheetml/2006/main" count="3139" uniqueCount="618">
  <si>
    <t>Export Komplet</t>
  </si>
  <si>
    <t>VZ</t>
  </si>
  <si>
    <t>2.0</t>
  </si>
  <si>
    <t>ZAMOK</t>
  </si>
  <si>
    <t>False</t>
  </si>
  <si>
    <t>{9f941874-ce22-4e60-af0b-38becd8b35b7}</t>
  </si>
  <si>
    <t>0,01</t>
  </si>
  <si>
    <t>21</t>
  </si>
  <si>
    <t>15</t>
  </si>
  <si>
    <t>REKAPITULACE STAVBY</t>
  </si>
  <si>
    <t>v ---  níže se nacházejí doplnkové a pomocné údaje k sestavám  --- v</t>
  </si>
  <si>
    <t>Návod na vyplnění</t>
  </si>
  <si>
    <t>0,001</t>
  </si>
  <si>
    <t>Kód:</t>
  </si>
  <si>
    <t>x36</t>
  </si>
  <si>
    <t>Měnit lze pouze buňky se žlutým podbarvením!
1) v Rekapitulaci stavby vyplňte údaje o Uchazeči (přenesou se do ostatních sestav i v jiných listech)
2) na vybraných listech vyplňte v sestavě Soupis prací ceny u položek</t>
  </si>
  <si>
    <t>Stavba:</t>
  </si>
  <si>
    <t>III/193 15 Křelovice-Krsov</t>
  </si>
  <si>
    <t>KSO:</t>
  </si>
  <si>
    <t/>
  </si>
  <si>
    <t>CC-CZ:</t>
  </si>
  <si>
    <t>Místo:</t>
  </si>
  <si>
    <t xml:space="preserve"> </t>
  </si>
  <si>
    <t>Datum:</t>
  </si>
  <si>
    <t>25. 6. 2021</t>
  </si>
  <si>
    <t>Zadavatel:</t>
  </si>
  <si>
    <t>IČ:</t>
  </si>
  <si>
    <t>DIČ:</t>
  </si>
  <si>
    <t>Uchazeč:</t>
  </si>
  <si>
    <t>Vyplň údaj</t>
  </si>
  <si>
    <t>Projektant:</t>
  </si>
  <si>
    <t>61171344</t>
  </si>
  <si>
    <t>MENE Industry s.r.o., Lobezská 53, 326 00 Plzeň</t>
  </si>
  <si>
    <t>CZ61171344</t>
  </si>
  <si>
    <t>True</t>
  </si>
  <si>
    <t>Zpracovatel:</t>
  </si>
  <si>
    <t>08179981</t>
  </si>
  <si>
    <t>Jiří Marek, Dolní Bělá 40, 331 52 Dolní Bělá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</si>
  <si>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</si>
  <si>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</si>
  <si>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</si>
  <si>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</si>
  <si>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</si>
  <si>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</si>
  <si>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</si>
  <si>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</si>
  <si>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</si>
  <si>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</si>
  <si>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</si>
  <si>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</si>
  <si>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</si>
  <si>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</si>
  <si>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</si>
  <si>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</si>
  <si>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</si>
  <si>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</si>
  <si>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</si>
  <si>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</si>
  <si>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</si>
  <si>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</si>
  <si>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</si>
  <si>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</si>
  <si>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</si>
  <si>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</si>
  <si>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</si>
  <si>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</si>
  <si>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</si>
  <si>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</si>
  <si>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</si>
  <si>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</si>
  <si>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</si>
  <si>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</si>
  <si>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</si>
  <si>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</si>
  <si>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</si>
  <si>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</si>
  <si>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</si>
  <si>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</si>
  <si>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</si>
  <si>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</si>
  <si>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SO 110 Komunikace</t>
  </si>
  <si>
    <t>STA</t>
  </si>
  <si>
    <t>{e8f6cdc8-4382-47ab-9c35-c85da9267474}</t>
  </si>
  <si>
    <t>822 24 73</t>
  </si>
  <si>
    <t>2</t>
  </si>
  <si>
    <t>Vedlejší rozpočtové náklady</t>
  </si>
  <si>
    <t>{90f0389a-5535-460f-ae0a-1a3467023bac}</t>
  </si>
  <si>
    <t>KRYCÍ LIST SOUPISU PRACÍ</t>
  </si>
  <si>
    <t>Objekt:</t>
  </si>
  <si>
    <t>1 - SO 110 Komunikace</t>
  </si>
  <si>
    <t>REKAPITULACE ČLENĚNÍ SOUPISU PRACÍ</t>
  </si>
  <si>
    <t>Kód dílu - Popis</t>
  </si>
  <si>
    <t>Cena celkem [CZK]</t>
  </si>
  <si>
    <t>-1</t>
  </si>
  <si>
    <t>HSV - Práce a dodávky HSV</t>
  </si>
  <si>
    <t xml:space="preserve">    1 - Zemní práce</t>
  </si>
  <si>
    <t xml:space="preserve">    2 - A - Vozovka s podkladní vrstvou</t>
  </si>
  <si>
    <t xml:space="preserve">    3 - B - Vozovka bez podkladní vrstvy</t>
  </si>
  <si>
    <t xml:space="preserve">    4 - C - Krajnice</t>
  </si>
  <si>
    <t xml:space="preserve">    5 - D - Krajnice</t>
  </si>
  <si>
    <t xml:space="preserve">    6 - E - Vozovka hospodářského sjezdu - zatrubněný, nezatrubněný</t>
  </si>
  <si>
    <t xml:space="preserve">    7 - F - Vozovka samostatného sjezdu</t>
  </si>
  <si>
    <t xml:space="preserve">    8 - Oprava vozovky</t>
  </si>
  <si>
    <t xml:space="preserve">    9 - Dopravní značení</t>
  </si>
  <si>
    <t xml:space="preserve">    10 - Ostatní konstrukce a práce</t>
  </si>
  <si>
    <t xml:space="preserve">    11 - Bourání konstrukcí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</si>
  <si>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</si>
  <si>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</si>
  <si>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</si>
  <si>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</si>
  <si>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</si>
  <si>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</si>
  <si>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</si>
  <si>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</si>
  <si>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</si>
  <si>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</si>
  <si>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</si>
  <si>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</si>
  <si>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</si>
  <si>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</si>
  <si>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</si>
  <si>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</si>
  <si>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</si>
  <si>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</si>
  <si>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122251104</t>
  </si>
  <si>
    <t>Odkopávky a prokopávky nezapažené strojně v hornině třídy těžitelnosti I skupiny 3 přes 100 do 500 m3</t>
  </si>
  <si>
    <t>m3</t>
  </si>
  <si>
    <t>CS ÚRS 2021 01</t>
  </si>
  <si>
    <t>4</t>
  </si>
  <si>
    <t>-841954708</t>
  </si>
  <si>
    <t>PSC</t>
  </si>
  <si>
    <t xml:space="preserve">Poznámka k souboru cen:
1. V cenách jsou započteny i náklady na přehození výkopku na vzdálenost do 3 m nebo naložení na dopravní prostředek.
</t>
  </si>
  <si>
    <t>VV</t>
  </si>
  <si>
    <t xml:space="preserve">"viz.výkres č.02,03,04 Situace komunikace - část A,B,C" </t>
  </si>
  <si>
    <t>262*0,3+10*0,24+50*0,24</t>
  </si>
  <si>
    <t>Součet</t>
  </si>
  <si>
    <t>162701105R</t>
  </si>
  <si>
    <t>Vodorovné přemístění výkopku/sypaniny z horniny tř. 1 až 4 dle možností zhotovitele</t>
  </si>
  <si>
    <t>-1729386730</t>
  </si>
  <si>
    <t xml:space="preserve">"viz.pol.122251104" 93 </t>
  </si>
  <si>
    <t>3</t>
  </si>
  <si>
    <t>171251201</t>
  </si>
  <si>
    <t>Uložení sypaniny na skládky nebo meziskládky bez hutnění s upravením uložené sypaniny do předepsaného tvaru</t>
  </si>
  <si>
    <t>-298961037</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</si>
  <si>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</si>
  <si>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"viz.pol.162701105R" 93</t>
  </si>
  <si>
    <t>171201231</t>
  </si>
  <si>
    <t>Poplatek za uložení stavebního odpadu na recyklační skládce (skládkovné) zeminy a kamení zatříděného do Katalogu odpadů pod kódem 17 05 04</t>
  </si>
  <si>
    <t>t</t>
  </si>
  <si>
    <t>-522450187</t>
  </si>
  <si>
    <t xml:space="preserve">Poznámka k souboru cen:
1. Ceny uvedené v souboru cen je doporučeno upravit podle aktuálních cen místně příslušné skládky odpadů.
2. Uložení odpadů neuvedených v souboru cen se oceňuje individuálně.
</t>
  </si>
  <si>
    <t>"viz.pol.171251201" 93*1,8</t>
  </si>
  <si>
    <t>5</t>
  </si>
  <si>
    <t>181951112</t>
  </si>
  <si>
    <t>Úprava pláně vyrovnáním výškových rozdílů strojně v hornině třídy těžitelnosti I, skupiny 1 až 3 se zhutněním</t>
  </si>
  <si>
    <t>m2</t>
  </si>
  <si>
    <t>1412869515</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</si>
  <si>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</si>
  <si>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 xml:space="preserve">"viz.výkres č.02,03,04 Situace komunikace - část A,B,C - výměra převzata z AutoCad" </t>
  </si>
  <si>
    <t>272+50</t>
  </si>
  <si>
    <t>A - Vozovka s podkladní vrstvou</t>
  </si>
  <si>
    <t>6</t>
  </si>
  <si>
    <t>573231108</t>
  </si>
  <si>
    <t>Postřik spojovací PS bez posypu kamenivem ze silniční emulze, v množství 0,50 kg/m2</t>
  </si>
  <si>
    <t>520697042</t>
  </si>
  <si>
    <t>"viz.výkres č.02,03,04 Situace komunikace - část A,B,C - výměra převzata z AutoCad" 10483</t>
  </si>
  <si>
    <t>7</t>
  </si>
  <si>
    <t>577155122</t>
  </si>
  <si>
    <t>Asfaltový beton vrstva ložní ACL 16 (ABH) s rozprostřením a zhutněním z nemodifikovaného asfaltu v pruhu šířky přes 3 m, po zhutnění tl. 60 mm</t>
  </si>
  <si>
    <t>-298881273</t>
  </si>
  <si>
    <t xml:space="preserve">Poznámka k souboru cen:
1. Cenami 577 1.-50 lze oceňovat např. chodníky, úzké cesty a vjezdy v pruhu šířky do 1,5 m jakékoliv délky a jednotlivé plochy velikosti do 10 m2.
2. ČSN EN 13108-1 připouští pro ACL 16 pouze tl. 50 až 70 mm.
</t>
  </si>
  <si>
    <t>"viz.pol.573231108" 10483</t>
  </si>
  <si>
    <t>8</t>
  </si>
  <si>
    <t>1932091609</t>
  </si>
  <si>
    <t>9</t>
  </si>
  <si>
    <t>255997299</t>
  </si>
  <si>
    <t>10</t>
  </si>
  <si>
    <t>610447794</t>
  </si>
  <si>
    <t>11</t>
  </si>
  <si>
    <t>577144121</t>
  </si>
  <si>
    <t>Asfaltový beton vrstva obrusná ACO 11 (ABS) s rozprostřením a se zhutněním z nemodifikovaného asfaltu v pruhu šířky přes 3 m tř. I, po zhutnění tl. 50 mm</t>
  </si>
  <si>
    <t>1352889254</t>
  </si>
  <si>
    <t xml:space="preserve">Poznámka k souboru cen:
1. Cenami 577 1.-40 lze oceňovat např. chodníky, úzké cesty a vjezdy v pruhu šířky do 1,5 m jakékoliv délky a jednotlivé plochy velikosti do 10 m2.
2. ČSN EN 13108-1 připouští pro ACO 11 pouze tl. 35 až 50 mm.
</t>
  </si>
  <si>
    <t>B - Vozovka bez podkladní vrstvy</t>
  </si>
  <si>
    <t>12</t>
  </si>
  <si>
    <t>-868712483</t>
  </si>
  <si>
    <t>"viz.výkres č.02,03,04 Situace komunikace - část A,B,C - výměra převzata z AutoCad" 1458</t>
  </si>
  <si>
    <t>13</t>
  </si>
  <si>
    <t>1250282914</t>
  </si>
  <si>
    <t>"viz.pol.573231108" 1458</t>
  </si>
  <si>
    <t>14</t>
  </si>
  <si>
    <t>877134669</t>
  </si>
  <si>
    <t>2084277487</t>
  </si>
  <si>
    <t>C - Krajnice</t>
  </si>
  <si>
    <t>16</t>
  </si>
  <si>
    <t>569921132</t>
  </si>
  <si>
    <t>Zpevnění krajnic nebo komunikací pro pěší s rozprostřením a zhutněním, po zhutnění asfaltovým recyklátem tl. 70 mm</t>
  </si>
  <si>
    <t>956788511</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</si>
  <si>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</si>
  <si>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P</t>
  </si>
  <si>
    <t>Poznámka k položce:
Použitý materiál musí odpovídat zatřídění ZAS-T1 s hodnoutou "PAU" nepřesahující 6mg/kg sušiny</t>
  </si>
  <si>
    <t>"viz.výkres č.02,03,04 Situace komunikace - část A,B,C - výměra převzata z AutoCad" 2058</t>
  </si>
  <si>
    <t>17</t>
  </si>
  <si>
    <t>569931132</t>
  </si>
  <si>
    <t>Zpevnění krajnic nebo komunikací pro pěší s rozprostřením a zhutněním, po zhutnění asfaltovým recyklátem tl. 100 mm</t>
  </si>
  <si>
    <t>459673325</t>
  </si>
  <si>
    <t>"viz.pol.569921132" 2058</t>
  </si>
  <si>
    <t>18</t>
  </si>
  <si>
    <t>998225111</t>
  </si>
  <si>
    <t>Přesun hmot pro komunikace s krytem z kameniva, monolitickým betonovým nebo živičným dopravní vzdálenost do 200 m jakékoliv délky objektu</t>
  </si>
  <si>
    <t>-1611758582</t>
  </si>
  <si>
    <t xml:space="preserve">Poznámka k souboru cen:
1. Ceny lze použít i pro plochy letišť s krytem monolitickým betonovým nebo živičným.
</t>
  </si>
  <si>
    <t>D - Krajnice</t>
  </si>
  <si>
    <t>19</t>
  </si>
  <si>
    <t>569941131</t>
  </si>
  <si>
    <t>Zpevnění krajnic nebo komunikací pro pěší s rozprostřením a zhutněním, po zhutnění asfaltovým recyklátem tl. 110 mm</t>
  </si>
  <si>
    <t>-443792315</t>
  </si>
  <si>
    <t>"viz.výkres č.02,03,04 Situace komunikace - část A,B,C - výměra převzata z AutoCad" 222</t>
  </si>
  <si>
    <t>20</t>
  </si>
  <si>
    <t>1441283275</t>
  </si>
  <si>
    <t>E - Vozovka hospodářského sjezdu - zatrubněný, nezatrubněný</t>
  </si>
  <si>
    <t>564841112</t>
  </si>
  <si>
    <t>Podklad ze štěrkodrti ŠD s rozprostřením a zhutněním, po zhutnění tl. 100-150 mm</t>
  </si>
  <si>
    <t>754334708</t>
  </si>
  <si>
    <t>Poznámka k položce:
Doplnění ŠD dle stávajících podmínek</t>
  </si>
  <si>
    <t>"viz.výkres č.02,03,04 Situace komunikace - část A,B,C - výměra převzata z AutoCad" 272</t>
  </si>
  <si>
    <t>22</t>
  </si>
  <si>
    <t>564921412</t>
  </si>
  <si>
    <t>Podklad nebo podsyp z asfaltového recyklátu s rozprostřením a zhutněním, po zhutnění tl. 70 mm</t>
  </si>
  <si>
    <t>-1459392367</t>
  </si>
  <si>
    <t>"viz.výkres č.02,03,04 Situace komunikace - část A,B,C - výměra převzata z AutoCad" 262</t>
  </si>
  <si>
    <t>23</t>
  </si>
  <si>
    <t>564931412</t>
  </si>
  <si>
    <t>Podklad nebo podsyp z asfaltového recyklátu s rozprostřením a zhutněním, po zhutnění tl. 100 mm</t>
  </si>
  <si>
    <t>1803678953</t>
  </si>
  <si>
    <t>"viz.pol.564921412" 262</t>
  </si>
  <si>
    <t>24</t>
  </si>
  <si>
    <t>564941411</t>
  </si>
  <si>
    <t>Podklad nebo podsyp z asfaltového recyklátu s rozprostřením a zhutněním, po zhutnění tl. 110 mm</t>
  </si>
  <si>
    <t>1916277337</t>
  </si>
  <si>
    <t>"viz.výkres č.02,03,04 Situace komunikace - část A,B,C - výměra převzata z AutoCad" 10</t>
  </si>
  <si>
    <t>F - Vozovka samostatného sjezdu</t>
  </si>
  <si>
    <t>25</t>
  </si>
  <si>
    <t>1587454258</t>
  </si>
  <si>
    <t>"viz.výkres č.02,03,04 Situace komunikace - část A,B,C - výměra převzata z AutoCad" 50</t>
  </si>
  <si>
    <t>26</t>
  </si>
  <si>
    <t>158537401</t>
  </si>
  <si>
    <t>"viz.pol.564841112" 50</t>
  </si>
  <si>
    <t>27</t>
  </si>
  <si>
    <t>-425903901</t>
  </si>
  <si>
    <t>28</t>
  </si>
  <si>
    <t>734600524</t>
  </si>
  <si>
    <t>29</t>
  </si>
  <si>
    <t>1442704424</t>
  </si>
  <si>
    <t>Oprava vozovky</t>
  </si>
  <si>
    <t>30</t>
  </si>
  <si>
    <t>572243111</t>
  </si>
  <si>
    <t>Vyspravení neupravených výtluků s očištěním, zaplněním směsí a se zhutněním asfaltovou směsí ACL</t>
  </si>
  <si>
    <t>-1097741939</t>
  </si>
  <si>
    <t xml:space="preserve">Poznámka k souboru cen:
1. Ceny jsou určeny pouze pro jednotlivě prováděné dočasné vyspravení výtluků bez úpravy jejich povrchu a bez spojovacích postřiků.
</t>
  </si>
  <si>
    <t>"uvažovaný rozsah 10% z plochy vozovky" (10483+1458)*0,06*0,15559</t>
  </si>
  <si>
    <t>31</t>
  </si>
  <si>
    <t>919735111</t>
  </si>
  <si>
    <t>Řezání stávajícího živičného krytu nebo podkladu hloubky do 50 mm</t>
  </si>
  <si>
    <t>m</t>
  </si>
  <si>
    <t>1792720245</t>
  </si>
  <si>
    <t xml:space="preserve">Poznámka k souboru cen:
1. V cenách jsou započteny i náklady na spotřebu vody.
</t>
  </si>
  <si>
    <t>"uvažovaný rozsah 10% z plochy vozovky" (10483+1458)*0,1</t>
  </si>
  <si>
    <t>32</t>
  </si>
  <si>
    <t>572531131</t>
  </si>
  <si>
    <t>Vyspravení trhlin dosavadního krytu asfaltovou sanační hmotou oprava trhlin šířky přes 30 do 40 mm</t>
  </si>
  <si>
    <t>-1632368611</t>
  </si>
  <si>
    <t xml:space="preserve">Poznámka k souboru cen:
1. Ceny lze užít pro vyspravení trhlin i porušených dilatačních spár.
2. V cenách jsou započteny i náklady na vyčištění trhlin nebo spár, základní nátěr a zalití asfaltovou sanační hmotou včetně dodávky materiálů.
3. V cenách nejsou započteny náklady řezání spár, které se oceňují soubory cen 919 73-51 Řezání stávajícího krytu části B01 tohoto katalogu. Řezání se neprovádí u ošetření vlásečnicových trhlin s povrchovým překrytem.
</t>
  </si>
  <si>
    <t>"viz.pol.919735111" 1194,1</t>
  </si>
  <si>
    <t>33</t>
  </si>
  <si>
    <t>-1170992839</t>
  </si>
  <si>
    <t>Dopravní značení</t>
  </si>
  <si>
    <t>34</t>
  </si>
  <si>
    <t>914511112</t>
  </si>
  <si>
    <t>Montáž sloupku dopravních značek délky do 3,5 m do hliníkové patky</t>
  </si>
  <si>
    <t>kus</t>
  </si>
  <si>
    <t>2090616615</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</si>
  <si>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</si>
  <si>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"viz.výkres č.08 Dopravní značení" 9</t>
  </si>
  <si>
    <t>35</t>
  </si>
  <si>
    <t>M</t>
  </si>
  <si>
    <t>40445225</t>
  </si>
  <si>
    <t>sloupek pro dopravní značku Zn D 60mm v 3,5m</t>
  </si>
  <si>
    <t>-652397042</t>
  </si>
  <si>
    <t>"viz.pol.914511112" 9</t>
  </si>
  <si>
    <t>36</t>
  </si>
  <si>
    <t>914111111</t>
  </si>
  <si>
    <t>Montáž svislé dopravní značky základní velikosti do 1 m2 objímkami na sloupky nebo konzoly</t>
  </si>
  <si>
    <t>1136254045</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</si>
  <si>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</si>
  <si>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"viz.výkres č.08 Dopravní značení" 1*5+4+2</t>
  </si>
  <si>
    <t>37</t>
  </si>
  <si>
    <t>40445647</t>
  </si>
  <si>
    <t>dodatkové tabulky E1, E2a,b , E6, E9, E10 E12c, E17 500x500mm</t>
  </si>
  <si>
    <t>619318074</t>
  </si>
  <si>
    <t xml:space="preserve">"viz.výkres č.08 Dopravní značení" </t>
  </si>
  <si>
    <t>"dopravní značka E2b" 1</t>
  </si>
  <si>
    <t>38</t>
  </si>
  <si>
    <t>40445629</t>
  </si>
  <si>
    <t>informativní značky směrové IS1a, IS2a, IS3a, IS4a, IS19a 1100x330mm</t>
  </si>
  <si>
    <t>1404998874</t>
  </si>
  <si>
    <t>"dopravní značka IS3a" 1</t>
  </si>
  <si>
    <t>39</t>
  </si>
  <si>
    <t>40445611</t>
  </si>
  <si>
    <t>značky upravující přednost P2, P3, P8 500mm</t>
  </si>
  <si>
    <t>2036664247</t>
  </si>
  <si>
    <t>"dopravní značka P2" 1</t>
  </si>
  <si>
    <t>40</t>
  </si>
  <si>
    <t>40445600</t>
  </si>
  <si>
    <t>výstražné dopravní značky A1-A30, A33 700mm</t>
  </si>
  <si>
    <t>-1890896236</t>
  </si>
  <si>
    <t>"dopravní značka A1b" 2</t>
  </si>
  <si>
    <t>41</t>
  </si>
  <si>
    <t>40445636</t>
  </si>
  <si>
    <t>informativní značky směrové IS12-IS14, IS15b 1000x500mm</t>
  </si>
  <si>
    <t>1882014102</t>
  </si>
  <si>
    <t>"dopravní značka IZ4a,b" 4</t>
  </si>
  <si>
    <t>42</t>
  </si>
  <si>
    <t>40445649</t>
  </si>
  <si>
    <t>dodatkové tabulky E3-E5, E8, E14-E16 500x150mm</t>
  </si>
  <si>
    <t>-559964934</t>
  </si>
  <si>
    <t>"dopravní značka E3a" 1</t>
  </si>
  <si>
    <t>43</t>
  </si>
  <si>
    <t>40445621</t>
  </si>
  <si>
    <t>informativní značky provozní IP1-IP3, IP4b-IP7, IP10a, b 500x500mm</t>
  </si>
  <si>
    <t>603019358</t>
  </si>
  <si>
    <t>"dopravní značka IP10a" 1</t>
  </si>
  <si>
    <t>44</t>
  </si>
  <si>
    <t>912211111</t>
  </si>
  <si>
    <t>Montáž směrového sloupku plastového s odrazkou prostým uložením bez betonového základu silničního</t>
  </si>
  <si>
    <t>-1304899103</t>
  </si>
  <si>
    <t xml:space="preserve">Poznámka k souboru cen:
1. V cenách jsou započteny i náklady:
a) u cen 912 21-1111 a -1112 na vykopání jamek pro sloupky s odhozením výkopku na hromadu nebo naložením na dopravní prostředek,
b) u ceny 912 21-1121 na spojovací materiál,
c) u ceny 912 21-1131 na vyvrtání otvoru a lepidlo.
2. V cenách nejsou započteny náklady:
a) na dodání sloupku, tyto se oceňují ve specifikaci,
b) u ceny 912 21-1131 i na spojovací materiál, který je součástí dodávky sloupku,
c) odklizení výkopku, tyto se oceňují cenami části A 01 katalogu 800-1 Zemní práce.
</t>
  </si>
  <si>
    <t>"směrové silniční plastové sloupky" 1*2+2*2+3*2+4*10+5*2+6*5+7+10+30</t>
  </si>
  <si>
    <t>"směrové silniční plastové sloupky-červené" 2*6+4*2+6+8+12</t>
  </si>
  <si>
    <t>45</t>
  </si>
  <si>
    <t>40445147</t>
  </si>
  <si>
    <t>sloupek směrový silniční plastový s ocelovým bodcem 1,2m</t>
  </si>
  <si>
    <t>-506517388</t>
  </si>
  <si>
    <t>46</t>
  </si>
  <si>
    <t>40445147R</t>
  </si>
  <si>
    <t>sloupek směrový silniční plastový 1,2m - červený</t>
  </si>
  <si>
    <t>-732658144</t>
  </si>
  <si>
    <t>47</t>
  </si>
  <si>
    <t>915611111</t>
  </si>
  <si>
    <t>Předznačení pro vodorovné značení stříkané barvou nebo prováděné z nátěrových hmot liniové dělicí čáry, vodicí proužky</t>
  </si>
  <si>
    <t>1053316312</t>
  </si>
  <si>
    <t xml:space="preserve">Poznámka k souboru cen:
1. Množství měrných jednotek se určuje:
a) pro cenu -61 1111 v m délky dělicí čáry nebo vodícího proužku (včetně mezer),
b) pro cenu -62 1111 v m2 natírané nebo stříkané plochy.
</t>
  </si>
  <si>
    <t>"vodorovné dopravní značení" 2375*2</t>
  </si>
  <si>
    <t>48</t>
  </si>
  <si>
    <t>915211112</t>
  </si>
  <si>
    <t>Vodorovné dopravní značení stříkaným plastem dělící čára šířky 125 mm souvislá bílá retroreflexní</t>
  </si>
  <si>
    <t>-282328409</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</si>
  <si>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</si>
  <si>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"viz.pol.915611111" 4750</t>
  </si>
  <si>
    <t>49</t>
  </si>
  <si>
    <t>998223011</t>
  </si>
  <si>
    <t>Přesun hmot pro pozemní komunikace s krytem dlážděným dopravní vzdálenost do 200 m jakékoliv délky objektu</t>
  </si>
  <si>
    <t>-1947035219</t>
  </si>
  <si>
    <t>Ostatní konstrukce a práce</t>
  </si>
  <si>
    <t>50</t>
  </si>
  <si>
    <t>938909331</t>
  </si>
  <si>
    <t>Čištění vozovek metením bláta, prachu nebo hlinitého nánosu s odklizením na hromady na vzdálenost do 20 m nebo naložením na dopravní prostředek ručně povrchu podkladu nebo krytu betonového nebo živičného</t>
  </si>
  <si>
    <t>-1495204863</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</si>
  <si>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</si>
  <si>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"viz.pol. 573231108" 10483+1458</t>
  </si>
  <si>
    <t>51</t>
  </si>
  <si>
    <t>938908411</t>
  </si>
  <si>
    <t>Čištění vozovek splachováním vodou povrchu podkladu nebo krytu živičného, betonového nebo dlážděného</t>
  </si>
  <si>
    <t>-109210903</t>
  </si>
  <si>
    <t>"viz.pol. 938909331" 11941</t>
  </si>
  <si>
    <t>52</t>
  </si>
  <si>
    <t>938909611</t>
  </si>
  <si>
    <t>Čištění krajnic odstraněním nánosu (ulehlého, popř. zaježděného) naneseného vlivem silničního provozu, s přemístěním na hromady na vzdálenost do 50 m nebo s naložením na dopravní prostředek, ale bez složení průměrné tloušťky do 100 mm</t>
  </si>
  <si>
    <t>-1600385565</t>
  </si>
  <si>
    <t xml:space="preserve">Poznámka k souboru cen:
1. V cenách nejsou započteny náklady na vodorovnou dopravu odstraněného materiálu, která se oceňuje cenami souboru cen 997 22-15 Vodorovná doprava suti.
</t>
  </si>
  <si>
    <t>"viz.pol.569921132,569941131" 2058+214</t>
  </si>
  <si>
    <t>Bourání konstrukcí</t>
  </si>
  <si>
    <t>53</t>
  </si>
  <si>
    <t>-808432080</t>
  </si>
  <si>
    <t>"viz.výkres č.04 Situace komunikace - část C" 5</t>
  </si>
  <si>
    <t>54</t>
  </si>
  <si>
    <t>113154123</t>
  </si>
  <si>
    <t>Frézování živičného podkladu nebo krytu s naložením na dopravní prostředek plochy do 500 m2 bez překážek v trase pruhu šířky přes 0,5 m do 1 m, tloušťky vrstvy 50 mm</t>
  </si>
  <si>
    <t>68034375</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</si>
  <si>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</si>
  <si>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"viz.výkres č.04 Situace komunikace - část C" 5*3</t>
  </si>
  <si>
    <t>55</t>
  </si>
  <si>
    <t>966006132</t>
  </si>
  <si>
    <t>Odstranění dopravních nebo orientačních značek se sloupkem s uložením hmot na vzdálenost do 20 m nebo s naložením na dopravní prostředek, se zásypem jam a jeho zhutněním s betonovou patkou</t>
  </si>
  <si>
    <t>1419945169</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</si>
  <si>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</si>
  <si>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56</t>
  </si>
  <si>
    <t>99723R</t>
  </si>
  <si>
    <t>Vodorovná doprava vybouraného asfaltového materiálu vč.likvidace asfaltu jako nebezpečného odpadu ZAS-T4 (zajistí zhotovitel stavby)</t>
  </si>
  <si>
    <t>-290206277</t>
  </si>
  <si>
    <t>1,725</t>
  </si>
  <si>
    <t>57</t>
  </si>
  <si>
    <t>99722156R</t>
  </si>
  <si>
    <t>Vodorovná doprava suti z kusových materiálů dle možností zhotovitele</t>
  </si>
  <si>
    <t>1695112953</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</si>
  <si>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</si>
  <si>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0,738</t>
  </si>
  <si>
    <t>58</t>
  </si>
  <si>
    <t>997013869</t>
  </si>
  <si>
    <t>Poplatek za uložení stavebního odpadu na recyklační skládce (skládkovné) ze směsí nebo oddělených frakcí betonu, cihel a keramických výrobků zatříděného do Katalogu odpadů pod kódem 17 01 07</t>
  </si>
  <si>
    <t>-334319541</t>
  </si>
  <si>
    <t>2 - Vedlejší rozpočtové náklady</t>
  </si>
  <si>
    <t>MENE Industry s.r.o., Ledce 268, 330 14 Ledce</t>
  </si>
  <si>
    <t>VRN - Vedlejší rozpočtové náklady</t>
  </si>
  <si>
    <t xml:space="preserve">    VRN9 - Ostatní náklady</t>
  </si>
  <si>
    <t>VRN</t>
  </si>
  <si>
    <t>VRN9</t>
  </si>
  <si>
    <t>Ostatní náklady</t>
  </si>
  <si>
    <t>030001000</t>
  </si>
  <si>
    <t>Zařízení staveniště</t>
  </si>
  <si>
    <t>Kč</t>
  </si>
  <si>
    <t>1024</t>
  </si>
  <si>
    <t>-2046400887</t>
  </si>
  <si>
    <t>045002000</t>
  </si>
  <si>
    <t>Kompletační a koordinační činnost</t>
  </si>
  <si>
    <t>1993129575</t>
  </si>
  <si>
    <t>012103000</t>
  </si>
  <si>
    <t>Geodetické a vytyčovací práce</t>
  </si>
  <si>
    <t>-2077882683</t>
  </si>
  <si>
    <t>072103011</t>
  </si>
  <si>
    <t xml:space="preserve">Zajištění DIO komunikace </t>
  </si>
  <si>
    <t>233418609</t>
  </si>
  <si>
    <t xml:space="preserve">Poznámka k souboru cen:
1. Více informací o volbě, obsahu a způsobu ocenění jednotlivých titulů viz Příloha 07 Provozní vlivy.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</si>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</sst>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8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13" xfId="0" applyFont="1" applyFill="1" applyBorder="1" applyAlignment="1" applyProtection="1">
      <alignment horizontal="center" vertical="center"/>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8"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8"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0" fillId="0" borderId="1" xfId="0" applyBorder="1"/>
    <xf numFmtId="0" fontId="0" fillId="0" borderId="2" xfId="0" applyBorder="1"/>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5" xfId="0" applyFont="1" applyFill="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8"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0" fillId="0" borderId="0" xfId="0" applyFont="1" applyBorder="1" applyAlignment="1">
      <alignment horizontal="left" vertical="center" wrapText="1"/>
    </xf>
    <xf numFmtId="0" fontId="41"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1"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0" xfId="0" applyFont="1" applyBorder="1" applyAlignment="1">
      <alignment horizontal="left" vertical="center"/>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center"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0" fillId="0" borderId="17" xfId="0" applyFont="1" applyBorder="1" applyAlignment="1">
      <alignment horizontal="center" vertical="center"/>
    </xf>
    <xf numFmtId="0" fontId="20" fillId="0" borderId="10" xfId="0" applyFont="1" applyBorder="1" applyAlignment="1">
      <alignment horizontal="left" vertical="center"/>
    </xf>
    <xf numFmtId="0" fontId="21" fillId="0" borderId="18" xfId="0" applyFont="1" applyBorder="1" applyAlignment="1">
      <alignment horizontal="left" vertical="center"/>
    </xf>
    <xf numFmtId="0" fontId="21" fillId="0" borderId="0" xfId="0" applyFont="1" applyBorder="1" applyAlignment="1">
      <alignment horizontal="left" vertical="center"/>
    </xf>
    <xf numFmtId="0" fontId="21" fillId="0" borderId="18"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39" fillId="0" borderId="0" xfId="0" applyFont="1" applyBorder="1" applyAlignment="1">
      <alignment horizontal="center" vertical="center"/>
    </xf>
    <xf numFmtId="0" fontId="39" fillId="0" borderId="0" xfId="0" applyFont="1" applyBorder="1" applyAlignment="1">
      <alignment horizontal="center" vertical="center" wrapText="1"/>
    </xf>
    <xf numFmtId="0" fontId="40"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0"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tabSelected="1" workbookViewId="0" topLeftCell="A1">
      <selection activeCell="AP23" sqref="AP23"/>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61"/>
      <c r="AS2" s="361"/>
      <c r="AT2" s="361"/>
      <c r="AU2" s="361"/>
      <c r="AV2" s="361"/>
      <c r="AW2" s="361"/>
      <c r="AX2" s="361"/>
      <c r="AY2" s="361"/>
      <c r="AZ2" s="361"/>
      <c r="BA2" s="361"/>
      <c r="BB2" s="361"/>
      <c r="BC2" s="361"/>
      <c r="BD2" s="361"/>
      <c r="BE2" s="36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25" t="s">
        <v>14</v>
      </c>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c r="AN5" s="326"/>
      <c r="AO5" s="326"/>
      <c r="AP5" s="23"/>
      <c r="AQ5" s="23"/>
      <c r="AR5" s="21"/>
      <c r="BE5" s="322" t="s">
        <v>15</v>
      </c>
      <c r="BS5" s="18" t="s">
        <v>6</v>
      </c>
    </row>
    <row r="6" spans="2:71" s="1" customFormat="1" ht="36.95" customHeight="1">
      <c r="B6" s="22"/>
      <c r="C6" s="23"/>
      <c r="D6" s="29" t="s">
        <v>16</v>
      </c>
      <c r="E6" s="23"/>
      <c r="F6" s="23"/>
      <c r="G6" s="23"/>
      <c r="H6" s="23"/>
      <c r="I6" s="23"/>
      <c r="J6" s="23"/>
      <c r="K6" s="327" t="s">
        <v>17</v>
      </c>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23"/>
      <c r="AQ6" s="23"/>
      <c r="AR6" s="21"/>
      <c r="BE6" s="323"/>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19</v>
      </c>
      <c r="AO7" s="23"/>
      <c r="AP7" s="23"/>
      <c r="AQ7" s="23"/>
      <c r="AR7" s="21"/>
      <c r="BE7" s="323"/>
      <c r="BS7" s="18" t="s">
        <v>6</v>
      </c>
    </row>
    <row r="8" spans="2:71" s="1" customFormat="1" ht="12" customHeight="1">
      <c r="B8" s="22"/>
      <c r="C8" s="23"/>
      <c r="D8" s="30"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23</v>
      </c>
      <c r="AL8" s="23"/>
      <c r="AM8" s="23"/>
      <c r="AN8" s="31" t="s">
        <v>24</v>
      </c>
      <c r="AO8" s="23"/>
      <c r="AP8" s="23"/>
      <c r="AQ8" s="23"/>
      <c r="AR8" s="21"/>
      <c r="BE8" s="323"/>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3"/>
      <c r="BS9" s="18" t="s">
        <v>6</v>
      </c>
    </row>
    <row r="10" spans="2:71" s="1" customFormat="1" ht="12" customHeight="1">
      <c r="B10" s="22"/>
      <c r="C10" s="23"/>
      <c r="D10" s="30"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26</v>
      </c>
      <c r="AL10" s="23"/>
      <c r="AM10" s="23"/>
      <c r="AN10" s="28" t="s">
        <v>19</v>
      </c>
      <c r="AO10" s="23"/>
      <c r="AP10" s="23"/>
      <c r="AQ10" s="23"/>
      <c r="AR10" s="21"/>
      <c r="BE10" s="323"/>
      <c r="BS10" s="18" t="s">
        <v>6</v>
      </c>
    </row>
    <row r="11" spans="2:71" s="1" customFormat="1" ht="18.4" customHeight="1">
      <c r="B11" s="22"/>
      <c r="C11" s="23"/>
      <c r="D11" s="23"/>
      <c r="E11" s="28" t="s">
        <v>22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27</v>
      </c>
      <c r="AL11" s="23"/>
      <c r="AM11" s="23"/>
      <c r="AN11" s="28" t="s">
        <v>19</v>
      </c>
      <c r="AO11" s="23"/>
      <c r="AP11" s="23"/>
      <c r="AQ11" s="23"/>
      <c r="AR11" s="21"/>
      <c r="BE11" s="323"/>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3"/>
      <c r="BS12" s="18" t="s">
        <v>6</v>
      </c>
    </row>
    <row r="13" spans="2:71" s="1" customFormat="1" ht="12" customHeight="1">
      <c r="B13" s="22"/>
      <c r="C13" s="23"/>
      <c r="D13" s="30"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26</v>
      </c>
      <c r="AL13" s="23"/>
      <c r="AM13" s="23"/>
      <c r="AN13" s="32" t="s">
        <v>29</v>
      </c>
      <c r="AO13" s="23"/>
      <c r="AP13" s="23"/>
      <c r="AQ13" s="23"/>
      <c r="AR13" s="21"/>
      <c r="BE13" s="323"/>
      <c r="BS13" s="18" t="s">
        <v>6</v>
      </c>
    </row>
    <row r="14" spans="2:71" ht="12.75">
      <c r="B14" s="22"/>
      <c r="C14" s="23"/>
      <c r="D14" s="23"/>
      <c r="E14" s="328" t="s">
        <v>29</v>
      </c>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0" t="s">
        <v>27</v>
      </c>
      <c r="AL14" s="23"/>
      <c r="AM14" s="23"/>
      <c r="AN14" s="32" t="s">
        <v>29</v>
      </c>
      <c r="AO14" s="23"/>
      <c r="AP14" s="23"/>
      <c r="AQ14" s="23"/>
      <c r="AR14" s="21"/>
      <c r="BE14" s="323"/>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3"/>
      <c r="BS15" s="18" t="s">
        <v>4</v>
      </c>
    </row>
    <row r="16" spans="2:71" s="1" customFormat="1" ht="12" customHeight="1">
      <c r="B16" s="22"/>
      <c r="C16" s="23"/>
      <c r="D16" s="30"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26</v>
      </c>
      <c r="AL16" s="23"/>
      <c r="AM16" s="23"/>
      <c r="AN16" s="28" t="s">
        <v>31</v>
      </c>
      <c r="AO16" s="23"/>
      <c r="AP16" s="23"/>
      <c r="AQ16" s="23"/>
      <c r="AR16" s="21"/>
      <c r="BE16" s="323"/>
      <c r="BS16" s="18" t="s">
        <v>4</v>
      </c>
    </row>
    <row r="17" spans="2:71" s="1" customFormat="1" ht="18.4"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27</v>
      </c>
      <c r="AL17" s="23"/>
      <c r="AM17" s="23"/>
      <c r="AN17" s="28" t="s">
        <v>33</v>
      </c>
      <c r="AO17" s="23"/>
      <c r="AP17" s="23"/>
      <c r="AQ17" s="23"/>
      <c r="AR17" s="21"/>
      <c r="BE17" s="323"/>
      <c r="BS17" s="18" t="s">
        <v>34</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3"/>
      <c r="BS18" s="18" t="s">
        <v>6</v>
      </c>
    </row>
    <row r="19" spans="2:71" s="1" customFormat="1" ht="12" customHeight="1">
      <c r="B19" s="22"/>
      <c r="C19" s="23"/>
      <c r="D19" s="30" t="s">
        <v>35</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26</v>
      </c>
      <c r="AL19" s="23"/>
      <c r="AM19" s="23"/>
      <c r="AN19" s="28" t="s">
        <v>36</v>
      </c>
      <c r="AO19" s="23"/>
      <c r="AP19" s="23"/>
      <c r="AQ19" s="23"/>
      <c r="AR19" s="21"/>
      <c r="BE19" s="323"/>
      <c r="BS19" s="18" t="s">
        <v>6</v>
      </c>
    </row>
    <row r="20" spans="2:71" s="1" customFormat="1" ht="18.4" customHeight="1">
      <c r="B20" s="22"/>
      <c r="C20" s="23"/>
      <c r="D20" s="23"/>
      <c r="E20" s="28" t="s">
        <v>37</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27</v>
      </c>
      <c r="AL20" s="23"/>
      <c r="AM20" s="23"/>
      <c r="AN20" s="28" t="s">
        <v>19</v>
      </c>
      <c r="AO20" s="23"/>
      <c r="AP20" s="23"/>
      <c r="AQ20" s="23"/>
      <c r="AR20" s="21"/>
      <c r="BE20" s="323"/>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3"/>
    </row>
    <row r="22" spans="2:57" s="1" customFormat="1" ht="12" customHeight="1">
      <c r="B22" s="22"/>
      <c r="C22" s="23"/>
      <c r="D22" s="30" t="s">
        <v>38</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3"/>
    </row>
    <row r="23" spans="2:57" s="1" customFormat="1" ht="47.25" customHeight="1">
      <c r="B23" s="22"/>
      <c r="C23" s="23"/>
      <c r="D23" s="23"/>
      <c r="E23" s="330" t="s">
        <v>39</v>
      </c>
      <c r="F23" s="330"/>
      <c r="G23" s="330"/>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23"/>
      <c r="AP23" s="23"/>
      <c r="AQ23" s="23"/>
      <c r="AR23" s="21"/>
      <c r="BE23" s="323"/>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3"/>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23"/>
    </row>
    <row r="26" spans="1:57" s="2" customFormat="1" ht="25.9" customHeight="1">
      <c r="A26" s="35"/>
      <c r="B26" s="36"/>
      <c r="C26" s="37"/>
      <c r="D26" s="38" t="s">
        <v>40</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31">
        <f>ROUND(AG54,2)</f>
        <v>0</v>
      </c>
      <c r="AL26" s="332"/>
      <c r="AM26" s="332"/>
      <c r="AN26" s="332"/>
      <c r="AO26" s="332"/>
      <c r="AP26" s="37"/>
      <c r="AQ26" s="37"/>
      <c r="AR26" s="40"/>
      <c r="BE26" s="323"/>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323"/>
    </row>
    <row r="28" spans="1:57" s="2" customFormat="1" ht="12.75">
      <c r="A28" s="35"/>
      <c r="B28" s="36"/>
      <c r="C28" s="37"/>
      <c r="D28" s="37"/>
      <c r="E28" s="37"/>
      <c r="F28" s="37"/>
      <c r="G28" s="37"/>
      <c r="H28" s="37"/>
      <c r="I28" s="37"/>
      <c r="J28" s="37"/>
      <c r="K28" s="37"/>
      <c r="L28" s="333" t="s">
        <v>41</v>
      </c>
      <c r="M28" s="333"/>
      <c r="N28" s="333"/>
      <c r="O28" s="333"/>
      <c r="P28" s="333"/>
      <c r="Q28" s="37"/>
      <c r="R28" s="37"/>
      <c r="S28" s="37"/>
      <c r="T28" s="37"/>
      <c r="U28" s="37"/>
      <c r="V28" s="37"/>
      <c r="W28" s="333" t="s">
        <v>42</v>
      </c>
      <c r="X28" s="333"/>
      <c r="Y28" s="333"/>
      <c r="Z28" s="333"/>
      <c r="AA28" s="333"/>
      <c r="AB28" s="333"/>
      <c r="AC28" s="333"/>
      <c r="AD28" s="333"/>
      <c r="AE28" s="333"/>
      <c r="AF28" s="37"/>
      <c r="AG28" s="37"/>
      <c r="AH28" s="37"/>
      <c r="AI28" s="37"/>
      <c r="AJ28" s="37"/>
      <c r="AK28" s="333" t="s">
        <v>43</v>
      </c>
      <c r="AL28" s="333"/>
      <c r="AM28" s="333"/>
      <c r="AN28" s="333"/>
      <c r="AO28" s="333"/>
      <c r="AP28" s="37"/>
      <c r="AQ28" s="37"/>
      <c r="AR28" s="40"/>
      <c r="BE28" s="323"/>
    </row>
    <row r="29" spans="2:57" s="3" customFormat="1" ht="14.45" customHeight="1">
      <c r="B29" s="41"/>
      <c r="C29" s="42"/>
      <c r="D29" s="30" t="s">
        <v>44</v>
      </c>
      <c r="E29" s="42"/>
      <c r="F29" s="30" t="s">
        <v>45</v>
      </c>
      <c r="G29" s="42"/>
      <c r="H29" s="42"/>
      <c r="I29" s="42"/>
      <c r="J29" s="42"/>
      <c r="K29" s="42"/>
      <c r="L29" s="336">
        <v>0.21</v>
      </c>
      <c r="M29" s="335"/>
      <c r="N29" s="335"/>
      <c r="O29" s="335"/>
      <c r="P29" s="335"/>
      <c r="Q29" s="42"/>
      <c r="R29" s="42"/>
      <c r="S29" s="42"/>
      <c r="T29" s="42"/>
      <c r="U29" s="42"/>
      <c r="V29" s="42"/>
      <c r="W29" s="334">
        <f>ROUND(AZ54,2)</f>
        <v>0</v>
      </c>
      <c r="X29" s="335"/>
      <c r="Y29" s="335"/>
      <c r="Z29" s="335"/>
      <c r="AA29" s="335"/>
      <c r="AB29" s="335"/>
      <c r="AC29" s="335"/>
      <c r="AD29" s="335"/>
      <c r="AE29" s="335"/>
      <c r="AF29" s="42"/>
      <c r="AG29" s="42"/>
      <c r="AH29" s="42"/>
      <c r="AI29" s="42"/>
      <c r="AJ29" s="42"/>
      <c r="AK29" s="334">
        <f>ROUND(AV54,2)</f>
        <v>0</v>
      </c>
      <c r="AL29" s="335"/>
      <c r="AM29" s="335"/>
      <c r="AN29" s="335"/>
      <c r="AO29" s="335"/>
      <c r="AP29" s="42"/>
      <c r="AQ29" s="42"/>
      <c r="AR29" s="43"/>
      <c r="BE29" s="324"/>
    </row>
    <row r="30" spans="2:57" s="3" customFormat="1" ht="14.45" customHeight="1">
      <c r="B30" s="41"/>
      <c r="C30" s="42"/>
      <c r="D30" s="42"/>
      <c r="E30" s="42"/>
      <c r="F30" s="30" t="s">
        <v>46</v>
      </c>
      <c r="G30" s="42"/>
      <c r="H30" s="42"/>
      <c r="I30" s="42"/>
      <c r="J30" s="42"/>
      <c r="K30" s="42"/>
      <c r="L30" s="336">
        <v>0.15</v>
      </c>
      <c r="M30" s="335"/>
      <c r="N30" s="335"/>
      <c r="O30" s="335"/>
      <c r="P30" s="335"/>
      <c r="Q30" s="42"/>
      <c r="R30" s="42"/>
      <c r="S30" s="42"/>
      <c r="T30" s="42"/>
      <c r="U30" s="42"/>
      <c r="V30" s="42"/>
      <c r="W30" s="334">
        <f>ROUND(BA54,2)</f>
        <v>0</v>
      </c>
      <c r="X30" s="335"/>
      <c r="Y30" s="335"/>
      <c r="Z30" s="335"/>
      <c r="AA30" s="335"/>
      <c r="AB30" s="335"/>
      <c r="AC30" s="335"/>
      <c r="AD30" s="335"/>
      <c r="AE30" s="335"/>
      <c r="AF30" s="42"/>
      <c r="AG30" s="42"/>
      <c r="AH30" s="42"/>
      <c r="AI30" s="42"/>
      <c r="AJ30" s="42"/>
      <c r="AK30" s="334">
        <f>ROUND(AW54,2)</f>
        <v>0</v>
      </c>
      <c r="AL30" s="335"/>
      <c r="AM30" s="335"/>
      <c r="AN30" s="335"/>
      <c r="AO30" s="335"/>
      <c r="AP30" s="42"/>
      <c r="AQ30" s="42"/>
      <c r="AR30" s="43"/>
      <c r="BE30" s="324"/>
    </row>
    <row r="31" spans="2:57" s="3" customFormat="1" ht="14.45" customHeight="1" hidden="1">
      <c r="B31" s="41"/>
      <c r="C31" s="42"/>
      <c r="D31" s="42"/>
      <c r="E31" s="42"/>
      <c r="F31" s="30" t="s">
        <v>47</v>
      </c>
      <c r="G31" s="42"/>
      <c r="H31" s="42"/>
      <c r="I31" s="42"/>
      <c r="J31" s="42"/>
      <c r="K31" s="42"/>
      <c r="L31" s="336">
        <v>0.21</v>
      </c>
      <c r="M31" s="335"/>
      <c r="N31" s="335"/>
      <c r="O31" s="335"/>
      <c r="P31" s="335"/>
      <c r="Q31" s="42"/>
      <c r="R31" s="42"/>
      <c r="S31" s="42"/>
      <c r="T31" s="42"/>
      <c r="U31" s="42"/>
      <c r="V31" s="42"/>
      <c r="W31" s="334">
        <f>ROUND(BB54,2)</f>
        <v>0</v>
      </c>
      <c r="X31" s="335"/>
      <c r="Y31" s="335"/>
      <c r="Z31" s="335"/>
      <c r="AA31" s="335"/>
      <c r="AB31" s="335"/>
      <c r="AC31" s="335"/>
      <c r="AD31" s="335"/>
      <c r="AE31" s="335"/>
      <c r="AF31" s="42"/>
      <c r="AG31" s="42"/>
      <c r="AH31" s="42"/>
      <c r="AI31" s="42"/>
      <c r="AJ31" s="42"/>
      <c r="AK31" s="334">
        <v>0</v>
      </c>
      <c r="AL31" s="335"/>
      <c r="AM31" s="335"/>
      <c r="AN31" s="335"/>
      <c r="AO31" s="335"/>
      <c r="AP31" s="42"/>
      <c r="AQ31" s="42"/>
      <c r="AR31" s="43"/>
      <c r="BE31" s="324"/>
    </row>
    <row r="32" spans="2:57" s="3" customFormat="1" ht="14.45" customHeight="1" hidden="1">
      <c r="B32" s="41"/>
      <c r="C32" s="42"/>
      <c r="D32" s="42"/>
      <c r="E32" s="42"/>
      <c r="F32" s="30" t="s">
        <v>48</v>
      </c>
      <c r="G32" s="42"/>
      <c r="H32" s="42"/>
      <c r="I32" s="42"/>
      <c r="J32" s="42"/>
      <c r="K32" s="42"/>
      <c r="L32" s="336">
        <v>0.15</v>
      </c>
      <c r="M32" s="335"/>
      <c r="N32" s="335"/>
      <c r="O32" s="335"/>
      <c r="P32" s="335"/>
      <c r="Q32" s="42"/>
      <c r="R32" s="42"/>
      <c r="S32" s="42"/>
      <c r="T32" s="42"/>
      <c r="U32" s="42"/>
      <c r="V32" s="42"/>
      <c r="W32" s="334">
        <f>ROUND(BC54,2)</f>
        <v>0</v>
      </c>
      <c r="X32" s="335"/>
      <c r="Y32" s="335"/>
      <c r="Z32" s="335"/>
      <c r="AA32" s="335"/>
      <c r="AB32" s="335"/>
      <c r="AC32" s="335"/>
      <c r="AD32" s="335"/>
      <c r="AE32" s="335"/>
      <c r="AF32" s="42"/>
      <c r="AG32" s="42"/>
      <c r="AH32" s="42"/>
      <c r="AI32" s="42"/>
      <c r="AJ32" s="42"/>
      <c r="AK32" s="334">
        <v>0</v>
      </c>
      <c r="AL32" s="335"/>
      <c r="AM32" s="335"/>
      <c r="AN32" s="335"/>
      <c r="AO32" s="335"/>
      <c r="AP32" s="42"/>
      <c r="AQ32" s="42"/>
      <c r="AR32" s="43"/>
      <c r="BE32" s="324"/>
    </row>
    <row r="33" spans="2:44" s="3" customFormat="1" ht="14.45" customHeight="1" hidden="1">
      <c r="B33" s="41"/>
      <c r="C33" s="42"/>
      <c r="D33" s="42"/>
      <c r="E33" s="42"/>
      <c r="F33" s="30" t="s">
        <v>49</v>
      </c>
      <c r="G33" s="42"/>
      <c r="H33" s="42"/>
      <c r="I33" s="42"/>
      <c r="J33" s="42"/>
      <c r="K33" s="42"/>
      <c r="L33" s="336">
        <v>0</v>
      </c>
      <c r="M33" s="335"/>
      <c r="N33" s="335"/>
      <c r="O33" s="335"/>
      <c r="P33" s="335"/>
      <c r="Q33" s="42"/>
      <c r="R33" s="42"/>
      <c r="S33" s="42"/>
      <c r="T33" s="42"/>
      <c r="U33" s="42"/>
      <c r="V33" s="42"/>
      <c r="W33" s="334">
        <f>ROUND(BD54,2)</f>
        <v>0</v>
      </c>
      <c r="X33" s="335"/>
      <c r="Y33" s="335"/>
      <c r="Z33" s="335"/>
      <c r="AA33" s="335"/>
      <c r="AB33" s="335"/>
      <c r="AC33" s="335"/>
      <c r="AD33" s="335"/>
      <c r="AE33" s="335"/>
      <c r="AF33" s="42"/>
      <c r="AG33" s="42"/>
      <c r="AH33" s="42"/>
      <c r="AI33" s="42"/>
      <c r="AJ33" s="42"/>
      <c r="AK33" s="334">
        <v>0</v>
      </c>
      <c r="AL33" s="335"/>
      <c r="AM33" s="335"/>
      <c r="AN33" s="335"/>
      <c r="AO33" s="335"/>
      <c r="AP33" s="42"/>
      <c r="AQ33" s="42"/>
      <c r="AR33" s="43"/>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5"/>
    </row>
    <row r="35" spans="1:57" s="2" customFormat="1" ht="25.9" customHeight="1">
      <c r="A35" s="35"/>
      <c r="B35" s="36"/>
      <c r="C35" s="44"/>
      <c r="D35" s="45" t="s">
        <v>50</v>
      </c>
      <c r="E35" s="46"/>
      <c r="F35" s="46"/>
      <c r="G35" s="46"/>
      <c r="H35" s="46"/>
      <c r="I35" s="46"/>
      <c r="J35" s="46"/>
      <c r="K35" s="46"/>
      <c r="L35" s="46"/>
      <c r="M35" s="46"/>
      <c r="N35" s="46"/>
      <c r="O35" s="46"/>
      <c r="P35" s="46"/>
      <c r="Q35" s="46"/>
      <c r="R35" s="46"/>
      <c r="S35" s="46"/>
      <c r="T35" s="47" t="s">
        <v>51</v>
      </c>
      <c r="U35" s="46"/>
      <c r="V35" s="46"/>
      <c r="W35" s="46"/>
      <c r="X35" s="337" t="s">
        <v>52</v>
      </c>
      <c r="Y35" s="338"/>
      <c r="Z35" s="338"/>
      <c r="AA35" s="338"/>
      <c r="AB35" s="338"/>
      <c r="AC35" s="46"/>
      <c r="AD35" s="46"/>
      <c r="AE35" s="46"/>
      <c r="AF35" s="46"/>
      <c r="AG35" s="46"/>
      <c r="AH35" s="46"/>
      <c r="AI35" s="46"/>
      <c r="AJ35" s="46"/>
      <c r="AK35" s="339">
        <f>SUM(AK26:AK33)</f>
        <v>0</v>
      </c>
      <c r="AL35" s="338"/>
      <c r="AM35" s="338"/>
      <c r="AN35" s="338"/>
      <c r="AO35" s="340"/>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6.95" customHeight="1">
      <c r="A37" s="35"/>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0"/>
      <c r="BE37" s="35"/>
    </row>
    <row r="41" spans="1:57" s="2" customFormat="1" ht="6.95" customHeight="1">
      <c r="A41" s="35"/>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40"/>
      <c r="BE41" s="35"/>
    </row>
    <row r="42" spans="1:57" s="2" customFormat="1" ht="24.95" customHeight="1">
      <c r="A42" s="35"/>
      <c r="B42" s="36"/>
      <c r="C42" s="24" t="s">
        <v>53</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0"/>
      <c r="BE42" s="35"/>
    </row>
    <row r="43" spans="1:57" s="2" customFormat="1" ht="6.95" customHeight="1">
      <c r="A43" s="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0"/>
      <c r="BE43" s="35"/>
    </row>
    <row r="44" spans="2:44" s="4" customFormat="1" ht="12" customHeight="1">
      <c r="B44" s="52"/>
      <c r="C44" s="30" t="s">
        <v>13</v>
      </c>
      <c r="D44" s="53"/>
      <c r="E44" s="53"/>
      <c r="F44" s="53"/>
      <c r="G44" s="53"/>
      <c r="H44" s="53"/>
      <c r="I44" s="53"/>
      <c r="J44" s="53"/>
      <c r="K44" s="53"/>
      <c r="L44" s="53" t="str">
        <f>K5</f>
        <v>x36</v>
      </c>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4"/>
    </row>
    <row r="45" spans="2:44" s="5" customFormat="1" ht="36.95" customHeight="1">
      <c r="B45" s="55"/>
      <c r="C45" s="56" t="s">
        <v>16</v>
      </c>
      <c r="D45" s="57"/>
      <c r="E45" s="57"/>
      <c r="F45" s="57"/>
      <c r="G45" s="57"/>
      <c r="H45" s="57"/>
      <c r="I45" s="57"/>
      <c r="J45" s="57"/>
      <c r="K45" s="57"/>
      <c r="L45" s="341" t="str">
        <f>K6</f>
        <v>III/193 15 Křelovice-Krsov</v>
      </c>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342"/>
      <c r="AM45" s="342"/>
      <c r="AN45" s="342"/>
      <c r="AO45" s="342"/>
      <c r="AP45" s="57"/>
      <c r="AQ45" s="57"/>
      <c r="AR45" s="58"/>
    </row>
    <row r="46" spans="1:57" s="2" customFormat="1" ht="6.95" customHeight="1">
      <c r="A46" s="35"/>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0"/>
      <c r="BE46" s="35"/>
    </row>
    <row r="47" spans="1:57" s="2" customFormat="1" ht="12" customHeight="1">
      <c r="A47" s="35"/>
      <c r="B47" s="36"/>
      <c r="C47" s="30" t="s">
        <v>21</v>
      </c>
      <c r="D47" s="37"/>
      <c r="E47" s="37"/>
      <c r="F47" s="37"/>
      <c r="G47" s="37"/>
      <c r="H47" s="37"/>
      <c r="I47" s="37"/>
      <c r="J47" s="37"/>
      <c r="K47" s="37"/>
      <c r="L47" s="59" t="str">
        <f>IF(K8="","",K8)</f>
        <v xml:space="preserve"> </v>
      </c>
      <c r="M47" s="37"/>
      <c r="N47" s="37"/>
      <c r="O47" s="37"/>
      <c r="P47" s="37"/>
      <c r="Q47" s="37"/>
      <c r="R47" s="37"/>
      <c r="S47" s="37"/>
      <c r="T47" s="37"/>
      <c r="U47" s="37"/>
      <c r="V47" s="37"/>
      <c r="W47" s="37"/>
      <c r="X47" s="37"/>
      <c r="Y47" s="37"/>
      <c r="Z47" s="37"/>
      <c r="AA47" s="37"/>
      <c r="AB47" s="37"/>
      <c r="AC47" s="37"/>
      <c r="AD47" s="37"/>
      <c r="AE47" s="37"/>
      <c r="AF47" s="37"/>
      <c r="AG47" s="37"/>
      <c r="AH47" s="37"/>
      <c r="AI47" s="30" t="s">
        <v>23</v>
      </c>
      <c r="AJ47" s="37"/>
      <c r="AK47" s="37"/>
      <c r="AL47" s="37"/>
      <c r="AM47" s="343" t="str">
        <f>IF(AN8="","",AN8)</f>
        <v>25. 6. 2021</v>
      </c>
      <c r="AN47" s="343"/>
      <c r="AO47" s="37"/>
      <c r="AP47" s="37"/>
      <c r="AQ47" s="37"/>
      <c r="AR47" s="40"/>
      <c r="BE47" s="35"/>
    </row>
    <row r="48" spans="1:57" s="2" customFormat="1" ht="6.95" customHeigh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0"/>
      <c r="BE48" s="35"/>
    </row>
    <row r="49" spans="1:57" s="2" customFormat="1" ht="25.7" customHeight="1">
      <c r="A49" s="35"/>
      <c r="B49" s="36"/>
      <c r="C49" s="30" t="s">
        <v>25</v>
      </c>
      <c r="D49" s="37"/>
      <c r="E49" s="37"/>
      <c r="F49" s="37"/>
      <c r="G49" s="37"/>
      <c r="H49" s="37"/>
      <c r="I49" s="37"/>
      <c r="J49" s="37"/>
      <c r="K49" s="37"/>
      <c r="L49" s="53" t="str">
        <f>IF(E11="","",E11)</f>
        <v xml:space="preserve"> </v>
      </c>
      <c r="M49" s="37"/>
      <c r="N49" s="37"/>
      <c r="O49" s="37"/>
      <c r="P49" s="37"/>
      <c r="Q49" s="37"/>
      <c r="R49" s="37"/>
      <c r="S49" s="37"/>
      <c r="T49" s="37"/>
      <c r="U49" s="37"/>
      <c r="V49" s="37"/>
      <c r="W49" s="37"/>
      <c r="X49" s="37"/>
      <c r="Y49" s="37"/>
      <c r="Z49" s="37"/>
      <c r="AA49" s="37"/>
      <c r="AB49" s="37"/>
      <c r="AC49" s="37"/>
      <c r="AD49" s="37"/>
      <c r="AE49" s="37"/>
      <c r="AF49" s="37"/>
      <c r="AG49" s="37"/>
      <c r="AH49" s="37"/>
      <c r="AI49" s="30" t="s">
        <v>30</v>
      </c>
      <c r="AJ49" s="37"/>
      <c r="AK49" s="37"/>
      <c r="AL49" s="37"/>
      <c r="AM49" s="344" t="str">
        <f>IF(E17="","",E17)</f>
        <v>MENE Industry s.r.o., Lobezská 53, 326 00 Plzeň</v>
      </c>
      <c r="AN49" s="345"/>
      <c r="AO49" s="345"/>
      <c r="AP49" s="345"/>
      <c r="AQ49" s="37"/>
      <c r="AR49" s="40"/>
      <c r="AS49" s="346" t="s">
        <v>54</v>
      </c>
      <c r="AT49" s="347"/>
      <c r="AU49" s="61"/>
      <c r="AV49" s="61"/>
      <c r="AW49" s="61"/>
      <c r="AX49" s="61"/>
      <c r="AY49" s="61"/>
      <c r="AZ49" s="61"/>
      <c r="BA49" s="61"/>
      <c r="BB49" s="61"/>
      <c r="BC49" s="61"/>
      <c r="BD49" s="62"/>
      <c r="BE49" s="35"/>
    </row>
    <row r="50" spans="1:57" s="2" customFormat="1" ht="25.7" customHeight="1">
      <c r="A50" s="35"/>
      <c r="B50" s="36"/>
      <c r="C50" s="30" t="s">
        <v>28</v>
      </c>
      <c r="D50" s="37"/>
      <c r="E50" s="37"/>
      <c r="F50" s="37"/>
      <c r="G50" s="37"/>
      <c r="H50" s="37"/>
      <c r="I50" s="37"/>
      <c r="J50" s="37"/>
      <c r="K50" s="37"/>
      <c r="L50" s="53" t="str">
        <f>IF(E14="Vyplň údaj","",E14)</f>
        <v/>
      </c>
      <c r="M50" s="37"/>
      <c r="N50" s="37"/>
      <c r="O50" s="37"/>
      <c r="P50" s="37"/>
      <c r="Q50" s="37"/>
      <c r="R50" s="37"/>
      <c r="S50" s="37"/>
      <c r="T50" s="37"/>
      <c r="U50" s="37"/>
      <c r="V50" s="37"/>
      <c r="W50" s="37"/>
      <c r="X50" s="37"/>
      <c r="Y50" s="37"/>
      <c r="Z50" s="37"/>
      <c r="AA50" s="37"/>
      <c r="AB50" s="37"/>
      <c r="AC50" s="37"/>
      <c r="AD50" s="37"/>
      <c r="AE50" s="37"/>
      <c r="AF50" s="37"/>
      <c r="AG50" s="37"/>
      <c r="AH50" s="37"/>
      <c r="AI50" s="30" t="s">
        <v>35</v>
      </c>
      <c r="AJ50" s="37"/>
      <c r="AK50" s="37"/>
      <c r="AL50" s="37"/>
      <c r="AM50" s="344" t="str">
        <f>IF(E20="","",E20)</f>
        <v>Jiří Marek, Dolní Bělá 40, 331 52 Dolní Bělá</v>
      </c>
      <c r="AN50" s="345"/>
      <c r="AO50" s="345"/>
      <c r="AP50" s="345"/>
      <c r="AQ50" s="37"/>
      <c r="AR50" s="40"/>
      <c r="AS50" s="348"/>
      <c r="AT50" s="349"/>
      <c r="AU50" s="63"/>
      <c r="AV50" s="63"/>
      <c r="AW50" s="63"/>
      <c r="AX50" s="63"/>
      <c r="AY50" s="63"/>
      <c r="AZ50" s="63"/>
      <c r="BA50" s="63"/>
      <c r="BB50" s="63"/>
      <c r="BC50" s="63"/>
      <c r="BD50" s="64"/>
      <c r="BE50" s="35"/>
    </row>
    <row r="51" spans="1:57" s="2" customFormat="1" ht="10.9" customHeight="1">
      <c r="A51" s="35"/>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0"/>
      <c r="AS51" s="350"/>
      <c r="AT51" s="351"/>
      <c r="AU51" s="65"/>
      <c r="AV51" s="65"/>
      <c r="AW51" s="65"/>
      <c r="AX51" s="65"/>
      <c r="AY51" s="65"/>
      <c r="AZ51" s="65"/>
      <c r="BA51" s="65"/>
      <c r="BB51" s="65"/>
      <c r="BC51" s="65"/>
      <c r="BD51" s="66"/>
      <c r="BE51" s="35"/>
    </row>
    <row r="52" spans="1:57" s="2" customFormat="1" ht="29.25" customHeight="1">
      <c r="A52" s="35"/>
      <c r="B52" s="36"/>
      <c r="C52" s="352" t="s">
        <v>55</v>
      </c>
      <c r="D52" s="353"/>
      <c r="E52" s="353"/>
      <c r="F52" s="353"/>
      <c r="G52" s="353"/>
      <c r="H52" s="67"/>
      <c r="I52" s="354" t="s">
        <v>56</v>
      </c>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5" t="s">
        <v>57</v>
      </c>
      <c r="AH52" s="353"/>
      <c r="AI52" s="353"/>
      <c r="AJ52" s="353"/>
      <c r="AK52" s="353"/>
      <c r="AL52" s="353"/>
      <c r="AM52" s="353"/>
      <c r="AN52" s="354" t="s">
        <v>58</v>
      </c>
      <c r="AO52" s="353"/>
      <c r="AP52" s="353"/>
      <c r="AQ52" s="68" t="s">
        <v>59</v>
      </c>
      <c r="AR52" s="40"/>
      <c r="AS52" s="69" t="s">
        <v>60</v>
      </c>
      <c r="AT52" s="70" t="s">
        <v>61</v>
      </c>
      <c r="AU52" s="70" t="s">
        <v>62</v>
      </c>
      <c r="AV52" s="70" t="s">
        <v>63</v>
      </c>
      <c r="AW52" s="70" t="s">
        <v>64</v>
      </c>
      <c r="AX52" s="70" t="s">
        <v>65</v>
      </c>
      <c r="AY52" s="70" t="s">
        <v>66</v>
      </c>
      <c r="AZ52" s="70" t="s">
        <v>67</v>
      </c>
      <c r="BA52" s="70" t="s">
        <v>68</v>
      </c>
      <c r="BB52" s="70" t="s">
        <v>69</v>
      </c>
      <c r="BC52" s="70" t="s">
        <v>70</v>
      </c>
      <c r="BD52" s="71" t="s">
        <v>71</v>
      </c>
      <c r="BE52" s="35"/>
    </row>
    <row r="53" spans="1:57" s="2" customFormat="1" ht="10.9" customHeight="1">
      <c r="A53" s="35"/>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0"/>
      <c r="AS53" s="72"/>
      <c r="AT53" s="73"/>
      <c r="AU53" s="73"/>
      <c r="AV53" s="73"/>
      <c r="AW53" s="73"/>
      <c r="AX53" s="73"/>
      <c r="AY53" s="73"/>
      <c r="AZ53" s="73"/>
      <c r="BA53" s="73"/>
      <c r="BB53" s="73"/>
      <c r="BC53" s="73"/>
      <c r="BD53" s="74"/>
      <c r="BE53" s="35"/>
    </row>
    <row r="54" spans="2:90" s="6" customFormat="1" ht="32.45" customHeight="1">
      <c r="B54" s="75"/>
      <c r="C54" s="76" t="s">
        <v>72</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359">
        <f>ROUND(SUM(AG55:AG56),2)</f>
        <v>0</v>
      </c>
      <c r="AH54" s="359"/>
      <c r="AI54" s="359"/>
      <c r="AJ54" s="359"/>
      <c r="AK54" s="359"/>
      <c r="AL54" s="359"/>
      <c r="AM54" s="359"/>
      <c r="AN54" s="360">
        <f>SUM(AG54,AT54)</f>
        <v>0</v>
      </c>
      <c r="AO54" s="360"/>
      <c r="AP54" s="360"/>
      <c r="AQ54" s="79" t="s">
        <v>19</v>
      </c>
      <c r="AR54" s="80"/>
      <c r="AS54" s="81">
        <f>ROUND(SUM(AS55:AS56),2)</f>
        <v>0</v>
      </c>
      <c r="AT54" s="82">
        <f>ROUND(SUM(AV54:AW54),2)</f>
        <v>0</v>
      </c>
      <c r="AU54" s="83">
        <f>ROUND(SUM(AU55:AU56),5)</f>
        <v>0</v>
      </c>
      <c r="AV54" s="82">
        <f>ROUND(AZ54*L29,2)</f>
        <v>0</v>
      </c>
      <c r="AW54" s="82">
        <f>ROUND(BA54*L30,2)</f>
        <v>0</v>
      </c>
      <c r="AX54" s="82">
        <f>ROUND(BB54*L29,2)</f>
        <v>0</v>
      </c>
      <c r="AY54" s="82">
        <f>ROUND(BC54*L30,2)</f>
        <v>0</v>
      </c>
      <c r="AZ54" s="82">
        <f>ROUND(SUM(AZ55:AZ56),2)</f>
        <v>0</v>
      </c>
      <c r="BA54" s="82">
        <f>ROUND(SUM(BA55:BA56),2)</f>
        <v>0</v>
      </c>
      <c r="BB54" s="82">
        <f>ROUND(SUM(BB55:BB56),2)</f>
        <v>0</v>
      </c>
      <c r="BC54" s="82">
        <f>ROUND(SUM(BC55:BC56),2)</f>
        <v>0</v>
      </c>
      <c r="BD54" s="84">
        <f>ROUND(SUM(BD55:BD56),2)</f>
        <v>0</v>
      </c>
      <c r="BS54" s="85" t="s">
        <v>73</v>
      </c>
      <c r="BT54" s="85" t="s">
        <v>74</v>
      </c>
      <c r="BU54" s="86" t="s">
        <v>75</v>
      </c>
      <c r="BV54" s="85" t="s">
        <v>76</v>
      </c>
      <c r="BW54" s="85" t="s">
        <v>5</v>
      </c>
      <c r="BX54" s="85" t="s">
        <v>77</v>
      </c>
      <c r="CL54" s="85" t="s">
        <v>19</v>
      </c>
    </row>
    <row r="55" spans="1:91" s="7" customFormat="1" ht="16.5" customHeight="1">
      <c r="A55" s="87" t="s">
        <v>78</v>
      </c>
      <c r="B55" s="88"/>
      <c r="C55" s="89"/>
      <c r="D55" s="358" t="s">
        <v>79</v>
      </c>
      <c r="E55" s="358"/>
      <c r="F55" s="358"/>
      <c r="G55" s="358"/>
      <c r="H55" s="358"/>
      <c r="I55" s="90"/>
      <c r="J55" s="358" t="s">
        <v>80</v>
      </c>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6">
        <f>'1 - SO 110 Komunikace'!J30</f>
        <v>0</v>
      </c>
      <c r="AH55" s="357"/>
      <c r="AI55" s="357"/>
      <c r="AJ55" s="357"/>
      <c r="AK55" s="357"/>
      <c r="AL55" s="357"/>
      <c r="AM55" s="357"/>
      <c r="AN55" s="356">
        <f>SUM(AG55,AT55)</f>
        <v>0</v>
      </c>
      <c r="AO55" s="357"/>
      <c r="AP55" s="357"/>
      <c r="AQ55" s="91" t="s">
        <v>81</v>
      </c>
      <c r="AR55" s="92"/>
      <c r="AS55" s="93">
        <v>0</v>
      </c>
      <c r="AT55" s="94">
        <f>ROUND(SUM(AV55:AW55),2)</f>
        <v>0</v>
      </c>
      <c r="AU55" s="95">
        <f>'1 - SO 110 Komunikace'!P91</f>
        <v>0</v>
      </c>
      <c r="AV55" s="94">
        <f>'1 - SO 110 Komunikace'!J33</f>
        <v>0</v>
      </c>
      <c r="AW55" s="94">
        <f>'1 - SO 110 Komunikace'!J34</f>
        <v>0</v>
      </c>
      <c r="AX55" s="94">
        <f>'1 - SO 110 Komunikace'!J35</f>
        <v>0</v>
      </c>
      <c r="AY55" s="94">
        <f>'1 - SO 110 Komunikace'!J36</f>
        <v>0</v>
      </c>
      <c r="AZ55" s="94">
        <f>'1 - SO 110 Komunikace'!F33</f>
        <v>0</v>
      </c>
      <c r="BA55" s="94">
        <f>'1 - SO 110 Komunikace'!F34</f>
        <v>0</v>
      </c>
      <c r="BB55" s="94">
        <f>'1 - SO 110 Komunikace'!F35</f>
        <v>0</v>
      </c>
      <c r="BC55" s="94">
        <f>'1 - SO 110 Komunikace'!F36</f>
        <v>0</v>
      </c>
      <c r="BD55" s="96">
        <f>'1 - SO 110 Komunikace'!F37</f>
        <v>0</v>
      </c>
      <c r="BT55" s="97" t="s">
        <v>79</v>
      </c>
      <c r="BV55" s="97" t="s">
        <v>76</v>
      </c>
      <c r="BW55" s="97" t="s">
        <v>82</v>
      </c>
      <c r="BX55" s="97" t="s">
        <v>5</v>
      </c>
      <c r="CL55" s="97" t="s">
        <v>83</v>
      </c>
      <c r="CM55" s="97" t="s">
        <v>84</v>
      </c>
    </row>
    <row r="56" spans="1:91" s="7" customFormat="1" ht="16.5" customHeight="1">
      <c r="A56" s="87" t="s">
        <v>78</v>
      </c>
      <c r="B56" s="88"/>
      <c r="C56" s="89"/>
      <c r="D56" s="358" t="s">
        <v>84</v>
      </c>
      <c r="E56" s="358"/>
      <c r="F56" s="358"/>
      <c r="G56" s="358"/>
      <c r="H56" s="358"/>
      <c r="I56" s="90"/>
      <c r="J56" s="358" t="s">
        <v>85</v>
      </c>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6">
        <f>'2 - Vedlejší rozpočtové n...'!J30</f>
        <v>0</v>
      </c>
      <c r="AH56" s="357"/>
      <c r="AI56" s="357"/>
      <c r="AJ56" s="357"/>
      <c r="AK56" s="357"/>
      <c r="AL56" s="357"/>
      <c r="AM56" s="357"/>
      <c r="AN56" s="356">
        <f>SUM(AG56,AT56)</f>
        <v>0</v>
      </c>
      <c r="AO56" s="357"/>
      <c r="AP56" s="357"/>
      <c r="AQ56" s="91" t="s">
        <v>81</v>
      </c>
      <c r="AR56" s="92"/>
      <c r="AS56" s="98">
        <v>0</v>
      </c>
      <c r="AT56" s="99">
        <f>ROUND(SUM(AV56:AW56),2)</f>
        <v>0</v>
      </c>
      <c r="AU56" s="100">
        <f>'2 - Vedlejší rozpočtové n...'!P81</f>
        <v>0</v>
      </c>
      <c r="AV56" s="99">
        <f>'2 - Vedlejší rozpočtové n...'!J33</f>
        <v>0</v>
      </c>
      <c r="AW56" s="99">
        <f>'2 - Vedlejší rozpočtové n...'!J34</f>
        <v>0</v>
      </c>
      <c r="AX56" s="99">
        <f>'2 - Vedlejší rozpočtové n...'!J35</f>
        <v>0</v>
      </c>
      <c r="AY56" s="99">
        <f>'2 - Vedlejší rozpočtové n...'!J36</f>
        <v>0</v>
      </c>
      <c r="AZ56" s="99">
        <f>'2 - Vedlejší rozpočtové n...'!F33</f>
        <v>0</v>
      </c>
      <c r="BA56" s="99">
        <f>'2 - Vedlejší rozpočtové n...'!F34</f>
        <v>0</v>
      </c>
      <c r="BB56" s="99">
        <f>'2 - Vedlejší rozpočtové n...'!F35</f>
        <v>0</v>
      </c>
      <c r="BC56" s="99">
        <f>'2 - Vedlejší rozpočtové n...'!F36</f>
        <v>0</v>
      </c>
      <c r="BD56" s="101">
        <f>'2 - Vedlejší rozpočtové n...'!F37</f>
        <v>0</v>
      </c>
      <c r="BT56" s="97" t="s">
        <v>79</v>
      </c>
      <c r="BV56" s="97" t="s">
        <v>76</v>
      </c>
      <c r="BW56" s="97" t="s">
        <v>86</v>
      </c>
      <c r="BX56" s="97" t="s">
        <v>5</v>
      </c>
      <c r="CL56" s="97" t="s">
        <v>19</v>
      </c>
      <c r="CM56" s="97" t="s">
        <v>84</v>
      </c>
    </row>
    <row r="57" spans="1:57" s="2" customFormat="1" ht="30" customHeight="1">
      <c r="A57" s="35"/>
      <c r="B57" s="36"/>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40"/>
      <c r="AS57" s="35"/>
      <c r="AT57" s="35"/>
      <c r="AU57" s="35"/>
      <c r="AV57" s="35"/>
      <c r="AW57" s="35"/>
      <c r="AX57" s="35"/>
      <c r="AY57" s="35"/>
      <c r="AZ57" s="35"/>
      <c r="BA57" s="35"/>
      <c r="BB57" s="35"/>
      <c r="BC57" s="35"/>
      <c r="BD57" s="35"/>
      <c r="BE57" s="35"/>
    </row>
    <row r="58" spans="1:57" s="2" customFormat="1" ht="6.95" customHeight="1">
      <c r="A58" s="35"/>
      <c r="B58" s="48"/>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0"/>
      <c r="AS58" s="35"/>
      <c r="AT58" s="35"/>
      <c r="AU58" s="35"/>
      <c r="AV58" s="35"/>
      <c r="AW58" s="35"/>
      <c r="AX58" s="35"/>
      <c r="AY58" s="35"/>
      <c r="AZ58" s="35"/>
      <c r="BA58" s="35"/>
      <c r="BB58" s="35"/>
      <c r="BC58" s="35"/>
      <c r="BD58" s="35"/>
      <c r="BE58" s="35"/>
    </row>
  </sheetData>
  <sheetProtection algorithmName="SHA-512" hashValue="v/Sp72yYch9Mw07ep1eSZBNMqmLx/joCBA25/ZU57x1aWRCXlv6EGutjmt1svvEUWFHis2COzwPc6lOPhuD3Gw==" saltValue="QzawkapFrYSOBm3F5cCN+Ml9Wt9TzBJoQl0vFhFFkyWk+V1Ra/DVQf9GlfUicEj7W1fqo4Jh/KMB9/vpSKb21Q==" spinCount="100000" sheet="1" objects="1" scenarios="1" formatColumns="0" formatRows="0"/>
  <mergeCells count="46">
    <mergeCell ref="AR2:BE2"/>
    <mergeCell ref="AN56:AP56"/>
    <mergeCell ref="AG56:AM56"/>
    <mergeCell ref="D56:H56"/>
    <mergeCell ref="J56:AF56"/>
    <mergeCell ref="AG54:AM54"/>
    <mergeCell ref="AN54:AP54"/>
    <mergeCell ref="C52:G52"/>
    <mergeCell ref="I52:AF52"/>
    <mergeCell ref="AG52:AM52"/>
    <mergeCell ref="AN52:AP52"/>
    <mergeCell ref="AN55:AP55"/>
    <mergeCell ref="AG55:AM55"/>
    <mergeCell ref="D55:H55"/>
    <mergeCell ref="J55:AF55"/>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1 - SO 110 Komunikace'!C2" display="/"/>
    <hyperlink ref="A56" location="'2 - Vedlejší rozpočtové 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27"/>
  <sheetViews>
    <sheetView showGridLines="0" workbookViewId="0" topLeftCell="A1">
      <selection activeCell="E46" sqref="E46"/>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1"/>
      <c r="M2" s="361"/>
      <c r="N2" s="361"/>
      <c r="O2" s="361"/>
      <c r="P2" s="361"/>
      <c r="Q2" s="361"/>
      <c r="R2" s="361"/>
      <c r="S2" s="361"/>
      <c r="T2" s="361"/>
      <c r="U2" s="361"/>
      <c r="V2" s="361"/>
      <c r="AT2" s="18" t="s">
        <v>82</v>
      </c>
    </row>
    <row r="3" spans="2:46" s="1" customFormat="1" ht="6.95" customHeight="1">
      <c r="B3" s="102"/>
      <c r="C3" s="103"/>
      <c r="D3" s="103"/>
      <c r="E3" s="103"/>
      <c r="F3" s="103"/>
      <c r="G3" s="103"/>
      <c r="H3" s="103"/>
      <c r="I3" s="103"/>
      <c r="J3" s="103"/>
      <c r="K3" s="103"/>
      <c r="L3" s="21"/>
      <c r="AT3" s="18" t="s">
        <v>84</v>
      </c>
    </row>
    <row r="4" spans="2:46" s="1" customFormat="1" ht="24.95" customHeight="1">
      <c r="B4" s="21"/>
      <c r="D4" s="104" t="s">
        <v>87</v>
      </c>
      <c r="L4" s="21"/>
      <c r="M4" s="105" t="s">
        <v>10</v>
      </c>
      <c r="AT4" s="18" t="s">
        <v>4</v>
      </c>
    </row>
    <row r="5" spans="2:12" s="1" customFormat="1" ht="6.95" customHeight="1">
      <c r="B5" s="21"/>
      <c r="L5" s="21"/>
    </row>
    <row r="6" spans="2:12" s="1" customFormat="1" ht="12" customHeight="1">
      <c r="B6" s="21"/>
      <c r="D6" s="106" t="s">
        <v>16</v>
      </c>
      <c r="L6" s="21"/>
    </row>
    <row r="7" spans="2:12" s="1" customFormat="1" ht="16.5" customHeight="1">
      <c r="B7" s="21"/>
      <c r="E7" s="362" t="str">
        <f>'Rekapitulace stavby'!K6</f>
        <v>III/193 15 Křelovice-Krsov</v>
      </c>
      <c r="F7" s="363"/>
      <c r="G7" s="363"/>
      <c r="H7" s="363"/>
      <c r="L7" s="21"/>
    </row>
    <row r="8" spans="1:31" s="2" customFormat="1" ht="12" customHeight="1">
      <c r="A8" s="35"/>
      <c r="B8" s="40"/>
      <c r="C8" s="35"/>
      <c r="D8" s="106" t="s">
        <v>88</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4" t="s">
        <v>89</v>
      </c>
      <c r="F9" s="365"/>
      <c r="G9" s="365"/>
      <c r="H9" s="365"/>
      <c r="I9" s="35"/>
      <c r="J9" s="35"/>
      <c r="K9" s="35"/>
      <c r="L9" s="10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83</v>
      </c>
      <c r="G11" s="35"/>
      <c r="H11" s="35"/>
      <c r="I11" s="106" t="s">
        <v>20</v>
      </c>
      <c r="J11" s="108" t="s">
        <v>19</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21</v>
      </c>
      <c r="E12" s="35"/>
      <c r="F12" s="108" t="s">
        <v>22</v>
      </c>
      <c r="G12" s="35"/>
      <c r="H12" s="35"/>
      <c r="I12" s="106" t="s">
        <v>23</v>
      </c>
      <c r="J12" s="109" t="str">
        <f>'Rekapitulace stavby'!AN8</f>
        <v>25. 6. 2021</v>
      </c>
      <c r="K12" s="35"/>
      <c r="L12" s="10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25</v>
      </c>
      <c r="E14" s="35"/>
      <c r="F14" s="35"/>
      <c r="G14" s="35"/>
      <c r="H14" s="35"/>
      <c r="I14" s="106" t="s">
        <v>26</v>
      </c>
      <c r="J14" s="108" t="str">
        <f>IF('Rekapitulace stavby'!AN10="","",'Rekapitulace stavby'!AN10)</f>
        <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tr">
        <f>IF('Rekapitulace stavby'!E11="","",'Rekapitulace stavby'!E11)</f>
        <v xml:space="preserve"> </v>
      </c>
      <c r="F15" s="35"/>
      <c r="G15" s="35"/>
      <c r="H15" s="35"/>
      <c r="I15" s="106" t="s">
        <v>27</v>
      </c>
      <c r="J15" s="108" t="str">
        <f>IF('Rekapitulace stavby'!AN11="","",'Rekapitulace stavby'!AN11)</f>
        <v/>
      </c>
      <c r="K15" s="35"/>
      <c r="L15" s="10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28</v>
      </c>
      <c r="E17" s="35"/>
      <c r="F17" s="35"/>
      <c r="G17" s="35"/>
      <c r="H17" s="35"/>
      <c r="I17" s="106" t="s">
        <v>26</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66" t="str">
        <f>'Rekapitulace stavby'!E14</f>
        <v>Vyplň údaj</v>
      </c>
      <c r="F18" s="367"/>
      <c r="G18" s="367"/>
      <c r="H18" s="367"/>
      <c r="I18" s="106" t="s">
        <v>27</v>
      </c>
      <c r="J18" s="31" t="str">
        <f>'Rekapitulace stavby'!AN14</f>
        <v>Vyplň údaj</v>
      </c>
      <c r="K18" s="35"/>
      <c r="L18" s="10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30</v>
      </c>
      <c r="E20" s="35"/>
      <c r="F20" s="35"/>
      <c r="G20" s="35"/>
      <c r="H20" s="35"/>
      <c r="I20" s="106" t="s">
        <v>26</v>
      </c>
      <c r="J20" s="108" t="str">
        <f>IF('Rekapitulace stavby'!AN16="","",'Rekapitulace stavby'!AN16)</f>
        <v>61171344</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tr">
        <f>IF('Rekapitulace stavby'!E17="","",'Rekapitulace stavby'!E17)</f>
        <v>MENE Industry s.r.o., Lobezská 53, 326 00 Plzeň</v>
      </c>
      <c r="F21" s="35"/>
      <c r="G21" s="35"/>
      <c r="H21" s="35"/>
      <c r="I21" s="106" t="s">
        <v>27</v>
      </c>
      <c r="J21" s="108" t="str">
        <f>IF('Rekapitulace stavby'!AN17="","",'Rekapitulace stavby'!AN17)</f>
        <v>CZ61171344</v>
      </c>
      <c r="K21" s="35"/>
      <c r="L21" s="10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35</v>
      </c>
      <c r="E23" s="35"/>
      <c r="F23" s="35"/>
      <c r="G23" s="35"/>
      <c r="H23" s="35"/>
      <c r="I23" s="106" t="s">
        <v>26</v>
      </c>
      <c r="J23" s="108" t="str">
        <f>IF('Rekapitulace stavby'!AN19="","",'Rekapitulace stavby'!AN19)</f>
        <v>08179981</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tr">
        <f>IF('Rekapitulace stavby'!E20="","",'Rekapitulace stavby'!E20)</f>
        <v>Jiří Marek, Dolní Bělá 40, 331 52 Dolní Bělá</v>
      </c>
      <c r="F24" s="35"/>
      <c r="G24" s="35"/>
      <c r="H24" s="35"/>
      <c r="I24" s="106" t="s">
        <v>27</v>
      </c>
      <c r="J24" s="108" t="str">
        <f>IF('Rekapitulace stavby'!AN20="","",'Rekapitulace stavby'!AN20)</f>
        <v/>
      </c>
      <c r="K24" s="35"/>
      <c r="L24" s="10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38</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16.5" customHeight="1">
      <c r="A27" s="110"/>
      <c r="B27" s="111"/>
      <c r="C27" s="110"/>
      <c r="D27" s="110"/>
      <c r="E27" s="368" t="s">
        <v>19</v>
      </c>
      <c r="F27" s="368"/>
      <c r="G27" s="368"/>
      <c r="H27" s="368"/>
      <c r="I27" s="110"/>
      <c r="J27" s="110"/>
      <c r="K27" s="110"/>
      <c r="L27" s="112"/>
      <c r="S27" s="110"/>
      <c r="T27" s="110"/>
      <c r="U27" s="110"/>
      <c r="V27" s="110"/>
      <c r="W27" s="110"/>
      <c r="X27" s="110"/>
      <c r="Y27" s="110"/>
      <c r="Z27" s="110"/>
      <c r="AA27" s="110"/>
      <c r="AB27" s="110"/>
      <c r="AC27" s="110"/>
      <c r="AD27" s="110"/>
      <c r="AE27" s="110"/>
    </row>
    <row r="28" spans="1:31" s="2" customFormat="1" ht="6.95"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5"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40</v>
      </c>
      <c r="E30" s="35"/>
      <c r="F30" s="35"/>
      <c r="G30" s="35"/>
      <c r="H30" s="35"/>
      <c r="I30" s="35"/>
      <c r="J30" s="115">
        <f>ROUND(J91,2)</f>
        <v>0</v>
      </c>
      <c r="K30" s="35"/>
      <c r="L30" s="107"/>
      <c r="S30" s="35"/>
      <c r="T30" s="35"/>
      <c r="U30" s="35"/>
      <c r="V30" s="35"/>
      <c r="W30" s="35"/>
      <c r="X30" s="35"/>
      <c r="Y30" s="35"/>
      <c r="Z30" s="35"/>
      <c r="AA30" s="35"/>
      <c r="AB30" s="35"/>
      <c r="AC30" s="35"/>
      <c r="AD30" s="35"/>
      <c r="AE30" s="35"/>
    </row>
    <row r="31" spans="1:31" s="2" customFormat="1" ht="6.95"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5" customHeight="1">
      <c r="A32" s="35"/>
      <c r="B32" s="40"/>
      <c r="C32" s="35"/>
      <c r="D32" s="35"/>
      <c r="E32" s="35"/>
      <c r="F32" s="116" t="s">
        <v>42</v>
      </c>
      <c r="G32" s="35"/>
      <c r="H32" s="35"/>
      <c r="I32" s="116" t="s">
        <v>41</v>
      </c>
      <c r="J32" s="116" t="s">
        <v>43</v>
      </c>
      <c r="K32" s="35"/>
      <c r="L32" s="107"/>
      <c r="S32" s="35"/>
      <c r="T32" s="35"/>
      <c r="U32" s="35"/>
      <c r="V32" s="35"/>
      <c r="W32" s="35"/>
      <c r="X32" s="35"/>
      <c r="Y32" s="35"/>
      <c r="Z32" s="35"/>
      <c r="AA32" s="35"/>
      <c r="AB32" s="35"/>
      <c r="AC32" s="35"/>
      <c r="AD32" s="35"/>
      <c r="AE32" s="35"/>
    </row>
    <row r="33" spans="1:31" s="2" customFormat="1" ht="14.45" customHeight="1">
      <c r="A33" s="35"/>
      <c r="B33" s="40"/>
      <c r="C33" s="35"/>
      <c r="D33" s="117" t="s">
        <v>44</v>
      </c>
      <c r="E33" s="106" t="s">
        <v>45</v>
      </c>
      <c r="F33" s="118">
        <f>ROUND((SUM(BE91:BE326)),2)</f>
        <v>0</v>
      </c>
      <c r="G33" s="35"/>
      <c r="H33" s="35"/>
      <c r="I33" s="119">
        <v>0.21</v>
      </c>
      <c r="J33" s="118">
        <f>ROUND(((SUM(BE91:BE326))*I33),2)</f>
        <v>0</v>
      </c>
      <c r="K33" s="35"/>
      <c r="L33" s="107"/>
      <c r="S33" s="35"/>
      <c r="T33" s="35"/>
      <c r="U33" s="35"/>
      <c r="V33" s="35"/>
      <c r="W33" s="35"/>
      <c r="X33" s="35"/>
      <c r="Y33" s="35"/>
      <c r="Z33" s="35"/>
      <c r="AA33" s="35"/>
      <c r="AB33" s="35"/>
      <c r="AC33" s="35"/>
      <c r="AD33" s="35"/>
      <c r="AE33" s="35"/>
    </row>
    <row r="34" spans="1:31" s="2" customFormat="1" ht="14.45" customHeight="1">
      <c r="A34" s="35"/>
      <c r="B34" s="40"/>
      <c r="C34" s="35"/>
      <c r="D34" s="35"/>
      <c r="E34" s="106" t="s">
        <v>46</v>
      </c>
      <c r="F34" s="118">
        <f>ROUND((SUM(BF91:BF326)),2)</f>
        <v>0</v>
      </c>
      <c r="G34" s="35"/>
      <c r="H34" s="35"/>
      <c r="I34" s="119">
        <v>0.15</v>
      </c>
      <c r="J34" s="118">
        <f>ROUND(((SUM(BF91:BF326))*I34),2)</f>
        <v>0</v>
      </c>
      <c r="K34" s="35"/>
      <c r="L34" s="107"/>
      <c r="S34" s="35"/>
      <c r="T34" s="35"/>
      <c r="U34" s="35"/>
      <c r="V34" s="35"/>
      <c r="W34" s="35"/>
      <c r="X34" s="35"/>
      <c r="Y34" s="35"/>
      <c r="Z34" s="35"/>
      <c r="AA34" s="35"/>
      <c r="AB34" s="35"/>
      <c r="AC34" s="35"/>
      <c r="AD34" s="35"/>
      <c r="AE34" s="35"/>
    </row>
    <row r="35" spans="1:31" s="2" customFormat="1" ht="14.45" customHeight="1" hidden="1">
      <c r="A35" s="35"/>
      <c r="B35" s="40"/>
      <c r="C35" s="35"/>
      <c r="D35" s="35"/>
      <c r="E35" s="106" t="s">
        <v>47</v>
      </c>
      <c r="F35" s="118">
        <f>ROUND((SUM(BG91:BG326)),2)</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5" customHeight="1" hidden="1">
      <c r="A36" s="35"/>
      <c r="B36" s="40"/>
      <c r="C36" s="35"/>
      <c r="D36" s="35"/>
      <c r="E36" s="106" t="s">
        <v>48</v>
      </c>
      <c r="F36" s="118">
        <f>ROUND((SUM(BH91:BH326)),2)</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5" customHeight="1" hidden="1">
      <c r="A37" s="35"/>
      <c r="B37" s="40"/>
      <c r="C37" s="35"/>
      <c r="D37" s="35"/>
      <c r="E37" s="106" t="s">
        <v>49</v>
      </c>
      <c r="F37" s="118">
        <f>ROUND((SUM(BI91:BI326)),2)</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50</v>
      </c>
      <c r="E39" s="122"/>
      <c r="F39" s="122"/>
      <c r="G39" s="123" t="s">
        <v>51</v>
      </c>
      <c r="H39" s="124" t="s">
        <v>52</v>
      </c>
      <c r="I39" s="122"/>
      <c r="J39" s="125">
        <f>SUM(J30:J37)</f>
        <v>0</v>
      </c>
      <c r="K39" s="126"/>
      <c r="L39" s="107"/>
      <c r="S39" s="35"/>
      <c r="T39" s="35"/>
      <c r="U39" s="35"/>
      <c r="V39" s="35"/>
      <c r="W39" s="35"/>
      <c r="X39" s="35"/>
      <c r="Y39" s="35"/>
      <c r="Z39" s="35"/>
      <c r="AA39" s="35"/>
      <c r="AB39" s="35"/>
      <c r="AC39" s="35"/>
      <c r="AD39" s="35"/>
      <c r="AE39" s="35"/>
    </row>
    <row r="40" spans="1:31" s="2" customFormat="1" ht="14.45"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5"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5" customHeight="1">
      <c r="A45" s="35"/>
      <c r="B45" s="36"/>
      <c r="C45" s="24" t="s">
        <v>90</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16.5" customHeight="1">
      <c r="A48" s="35"/>
      <c r="B48" s="36"/>
      <c r="C48" s="37"/>
      <c r="D48" s="37"/>
      <c r="E48" s="369" t="str">
        <f>E7</f>
        <v>III/193 15 Křelovice-Krsov</v>
      </c>
      <c r="F48" s="370"/>
      <c r="G48" s="370"/>
      <c r="H48" s="370"/>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88</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41" t="str">
        <f>E9</f>
        <v>1 - SO 110 Komunikace</v>
      </c>
      <c r="F50" s="371"/>
      <c r="G50" s="371"/>
      <c r="H50" s="371"/>
      <c r="I50" s="37"/>
      <c r="J50" s="37"/>
      <c r="K50" s="37"/>
      <c r="L50" s="10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v>
      </c>
      <c r="G52" s="37"/>
      <c r="H52" s="37"/>
      <c r="I52" s="30" t="s">
        <v>23</v>
      </c>
      <c r="J52" s="60" t="str">
        <f>IF(J12="","",J12)</f>
        <v>25. 6. 2021</v>
      </c>
      <c r="K52" s="37"/>
      <c r="L52" s="10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40.15" customHeight="1">
      <c r="A54" s="35"/>
      <c r="B54" s="36"/>
      <c r="C54" s="30" t="s">
        <v>25</v>
      </c>
      <c r="D54" s="37"/>
      <c r="E54" s="37"/>
      <c r="F54" s="28" t="str">
        <f>E15</f>
        <v xml:space="preserve"> </v>
      </c>
      <c r="G54" s="37"/>
      <c r="H54" s="37"/>
      <c r="I54" s="30" t="s">
        <v>30</v>
      </c>
      <c r="J54" s="33" t="str">
        <f>E21</f>
        <v>MENE Industry s.r.o., Lobezská 53, 326 00 Plzeň</v>
      </c>
      <c r="K54" s="37"/>
      <c r="L54" s="107"/>
      <c r="S54" s="35"/>
      <c r="T54" s="35"/>
      <c r="U54" s="35"/>
      <c r="V54" s="35"/>
      <c r="W54" s="35"/>
      <c r="X54" s="35"/>
      <c r="Y54" s="35"/>
      <c r="Z54" s="35"/>
      <c r="AA54" s="35"/>
      <c r="AB54" s="35"/>
      <c r="AC54" s="35"/>
      <c r="AD54" s="35"/>
      <c r="AE54" s="35"/>
    </row>
    <row r="55" spans="1:31" s="2" customFormat="1" ht="25.7" customHeight="1">
      <c r="A55" s="35"/>
      <c r="B55" s="36"/>
      <c r="C55" s="30" t="s">
        <v>28</v>
      </c>
      <c r="D55" s="37"/>
      <c r="E55" s="37"/>
      <c r="F55" s="28" t="str">
        <f>IF(E18="","",E18)</f>
        <v>Vyplň údaj</v>
      </c>
      <c r="G55" s="37"/>
      <c r="H55" s="37"/>
      <c r="I55" s="30" t="s">
        <v>35</v>
      </c>
      <c r="J55" s="33" t="str">
        <f>E24</f>
        <v>Jiří Marek, Dolní Bělá 40, 331 52 Dolní Bělá</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91</v>
      </c>
      <c r="D57" s="132"/>
      <c r="E57" s="132"/>
      <c r="F57" s="132"/>
      <c r="G57" s="132"/>
      <c r="H57" s="132"/>
      <c r="I57" s="132"/>
      <c r="J57" s="133" t="s">
        <v>92</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9" customHeight="1">
      <c r="A59" s="35"/>
      <c r="B59" s="36"/>
      <c r="C59" s="134" t="s">
        <v>72</v>
      </c>
      <c r="D59" s="37"/>
      <c r="E59" s="37"/>
      <c r="F59" s="37"/>
      <c r="G59" s="37"/>
      <c r="H59" s="37"/>
      <c r="I59" s="37"/>
      <c r="J59" s="78">
        <f>J91</f>
        <v>0</v>
      </c>
      <c r="K59" s="37"/>
      <c r="L59" s="107"/>
      <c r="S59" s="35"/>
      <c r="T59" s="35"/>
      <c r="U59" s="35"/>
      <c r="V59" s="35"/>
      <c r="W59" s="35"/>
      <c r="X59" s="35"/>
      <c r="Y59" s="35"/>
      <c r="Z59" s="35"/>
      <c r="AA59" s="35"/>
      <c r="AB59" s="35"/>
      <c r="AC59" s="35"/>
      <c r="AD59" s="35"/>
      <c r="AE59" s="35"/>
      <c r="AU59" s="18" t="s">
        <v>93</v>
      </c>
    </row>
    <row r="60" spans="2:12" s="9" customFormat="1" ht="24.95" customHeight="1">
      <c r="B60" s="135"/>
      <c r="C60" s="136"/>
      <c r="D60" s="137" t="s">
        <v>94</v>
      </c>
      <c r="E60" s="138"/>
      <c r="F60" s="138"/>
      <c r="G60" s="138"/>
      <c r="H60" s="138"/>
      <c r="I60" s="138"/>
      <c r="J60" s="139">
        <f>J92</f>
        <v>0</v>
      </c>
      <c r="K60" s="136"/>
      <c r="L60" s="140"/>
    </row>
    <row r="61" spans="2:12" s="10" customFormat="1" ht="19.9" customHeight="1">
      <c r="B61" s="141"/>
      <c r="C61" s="142"/>
      <c r="D61" s="143" t="s">
        <v>95</v>
      </c>
      <c r="E61" s="144"/>
      <c r="F61" s="144"/>
      <c r="G61" s="144"/>
      <c r="H61" s="144"/>
      <c r="I61" s="144"/>
      <c r="J61" s="145">
        <f>J93</f>
        <v>0</v>
      </c>
      <c r="K61" s="142"/>
      <c r="L61" s="146"/>
    </row>
    <row r="62" spans="2:12" s="10" customFormat="1" ht="19.9" customHeight="1">
      <c r="B62" s="141"/>
      <c r="C62" s="142"/>
      <c r="D62" s="143" t="s">
        <v>96</v>
      </c>
      <c r="E62" s="144"/>
      <c r="F62" s="144"/>
      <c r="G62" s="144"/>
      <c r="H62" s="144"/>
      <c r="I62" s="144"/>
      <c r="J62" s="145">
        <f>J115</f>
        <v>0</v>
      </c>
      <c r="K62" s="142"/>
      <c r="L62" s="146"/>
    </row>
    <row r="63" spans="2:12" s="10" customFormat="1" ht="19.9" customHeight="1">
      <c r="B63" s="141"/>
      <c r="C63" s="142"/>
      <c r="D63" s="143" t="s">
        <v>97</v>
      </c>
      <c r="E63" s="144"/>
      <c r="F63" s="144"/>
      <c r="G63" s="144"/>
      <c r="H63" s="144"/>
      <c r="I63" s="144"/>
      <c r="J63" s="145">
        <f>J137</f>
        <v>0</v>
      </c>
      <c r="K63" s="142"/>
      <c r="L63" s="146"/>
    </row>
    <row r="64" spans="2:12" s="10" customFormat="1" ht="19.9" customHeight="1">
      <c r="B64" s="141"/>
      <c r="C64" s="142"/>
      <c r="D64" s="143" t="s">
        <v>98</v>
      </c>
      <c r="E64" s="144"/>
      <c r="F64" s="144"/>
      <c r="G64" s="144"/>
      <c r="H64" s="144"/>
      <c r="I64" s="144"/>
      <c r="J64" s="145">
        <f>J152</f>
        <v>0</v>
      </c>
      <c r="K64" s="142"/>
      <c r="L64" s="146"/>
    </row>
    <row r="65" spans="2:12" s="10" customFormat="1" ht="19.9" customHeight="1">
      <c r="B65" s="141"/>
      <c r="C65" s="142"/>
      <c r="D65" s="143" t="s">
        <v>99</v>
      </c>
      <c r="E65" s="144"/>
      <c r="F65" s="144"/>
      <c r="G65" s="144"/>
      <c r="H65" s="144"/>
      <c r="I65" s="144"/>
      <c r="J65" s="145">
        <f>J165</f>
        <v>0</v>
      </c>
      <c r="K65" s="142"/>
      <c r="L65" s="146"/>
    </row>
    <row r="66" spans="2:12" s="10" customFormat="1" ht="19.9" customHeight="1">
      <c r="B66" s="141"/>
      <c r="C66" s="142"/>
      <c r="D66" s="143" t="s">
        <v>100</v>
      </c>
      <c r="E66" s="144"/>
      <c r="F66" s="144"/>
      <c r="G66" s="144"/>
      <c r="H66" s="144"/>
      <c r="I66" s="144"/>
      <c r="J66" s="145">
        <f>J173</f>
        <v>0</v>
      </c>
      <c r="K66" s="142"/>
      <c r="L66" s="146"/>
    </row>
    <row r="67" spans="2:12" s="10" customFormat="1" ht="19.9" customHeight="1">
      <c r="B67" s="141"/>
      <c r="C67" s="142"/>
      <c r="D67" s="143" t="s">
        <v>101</v>
      </c>
      <c r="E67" s="144"/>
      <c r="F67" s="144"/>
      <c r="G67" s="144"/>
      <c r="H67" s="144"/>
      <c r="I67" s="144"/>
      <c r="J67" s="145">
        <f>J190</f>
        <v>0</v>
      </c>
      <c r="K67" s="142"/>
      <c r="L67" s="146"/>
    </row>
    <row r="68" spans="2:12" s="10" customFormat="1" ht="19.9" customHeight="1">
      <c r="B68" s="141"/>
      <c r="C68" s="142"/>
      <c r="D68" s="143" t="s">
        <v>102</v>
      </c>
      <c r="E68" s="144"/>
      <c r="F68" s="144"/>
      <c r="G68" s="144"/>
      <c r="H68" s="144"/>
      <c r="I68" s="144"/>
      <c r="J68" s="145">
        <f>J209</f>
        <v>0</v>
      </c>
      <c r="K68" s="142"/>
      <c r="L68" s="146"/>
    </row>
    <row r="69" spans="2:12" s="10" customFormat="1" ht="19.9" customHeight="1">
      <c r="B69" s="141"/>
      <c r="C69" s="142"/>
      <c r="D69" s="143" t="s">
        <v>103</v>
      </c>
      <c r="E69" s="144"/>
      <c r="F69" s="144"/>
      <c r="G69" s="144"/>
      <c r="H69" s="144"/>
      <c r="I69" s="144"/>
      <c r="J69" s="145">
        <f>J226</f>
        <v>0</v>
      </c>
      <c r="K69" s="142"/>
      <c r="L69" s="146"/>
    </row>
    <row r="70" spans="2:12" s="10" customFormat="1" ht="19.9" customHeight="1">
      <c r="B70" s="141"/>
      <c r="C70" s="142"/>
      <c r="D70" s="143" t="s">
        <v>104</v>
      </c>
      <c r="E70" s="144"/>
      <c r="F70" s="144"/>
      <c r="G70" s="144"/>
      <c r="H70" s="144"/>
      <c r="I70" s="144"/>
      <c r="J70" s="145">
        <f>J290</f>
        <v>0</v>
      </c>
      <c r="K70" s="142"/>
      <c r="L70" s="146"/>
    </row>
    <row r="71" spans="2:12" s="10" customFormat="1" ht="19.9" customHeight="1">
      <c r="B71" s="141"/>
      <c r="C71" s="142"/>
      <c r="D71" s="143" t="s">
        <v>105</v>
      </c>
      <c r="E71" s="144"/>
      <c r="F71" s="144"/>
      <c r="G71" s="144"/>
      <c r="H71" s="144"/>
      <c r="I71" s="144"/>
      <c r="J71" s="145">
        <f>J303</f>
        <v>0</v>
      </c>
      <c r="K71" s="142"/>
      <c r="L71" s="146"/>
    </row>
    <row r="72" spans="1:31" s="2" customFormat="1" ht="21.75" customHeight="1">
      <c r="A72" s="35"/>
      <c r="B72" s="36"/>
      <c r="C72" s="37"/>
      <c r="D72" s="37"/>
      <c r="E72" s="37"/>
      <c r="F72" s="37"/>
      <c r="G72" s="37"/>
      <c r="H72" s="37"/>
      <c r="I72" s="37"/>
      <c r="J72" s="37"/>
      <c r="K72" s="37"/>
      <c r="L72" s="107"/>
      <c r="S72" s="35"/>
      <c r="T72" s="35"/>
      <c r="U72" s="35"/>
      <c r="V72" s="35"/>
      <c r="W72" s="35"/>
      <c r="X72" s="35"/>
      <c r="Y72" s="35"/>
      <c r="Z72" s="35"/>
      <c r="AA72" s="35"/>
      <c r="AB72" s="35"/>
      <c r="AC72" s="35"/>
      <c r="AD72" s="35"/>
      <c r="AE72" s="35"/>
    </row>
    <row r="73" spans="1:31" s="2" customFormat="1" ht="6.95" customHeight="1">
      <c r="A73" s="35"/>
      <c r="B73" s="48"/>
      <c r="C73" s="49"/>
      <c r="D73" s="49"/>
      <c r="E73" s="49"/>
      <c r="F73" s="49"/>
      <c r="G73" s="49"/>
      <c r="H73" s="49"/>
      <c r="I73" s="49"/>
      <c r="J73" s="49"/>
      <c r="K73" s="49"/>
      <c r="L73" s="107"/>
      <c r="S73" s="35"/>
      <c r="T73" s="35"/>
      <c r="U73" s="35"/>
      <c r="V73" s="35"/>
      <c r="W73" s="35"/>
      <c r="X73" s="35"/>
      <c r="Y73" s="35"/>
      <c r="Z73" s="35"/>
      <c r="AA73" s="35"/>
      <c r="AB73" s="35"/>
      <c r="AC73" s="35"/>
      <c r="AD73" s="35"/>
      <c r="AE73" s="35"/>
    </row>
    <row r="77" spans="1:31" s="2" customFormat="1" ht="6.95" customHeight="1">
      <c r="A77" s="35"/>
      <c r="B77" s="50"/>
      <c r="C77" s="51"/>
      <c r="D77" s="51"/>
      <c r="E77" s="51"/>
      <c r="F77" s="51"/>
      <c r="G77" s="51"/>
      <c r="H77" s="51"/>
      <c r="I77" s="51"/>
      <c r="J77" s="51"/>
      <c r="K77" s="51"/>
      <c r="L77" s="107"/>
      <c r="S77" s="35"/>
      <c r="T77" s="35"/>
      <c r="U77" s="35"/>
      <c r="V77" s="35"/>
      <c r="W77" s="35"/>
      <c r="X77" s="35"/>
      <c r="Y77" s="35"/>
      <c r="Z77" s="35"/>
      <c r="AA77" s="35"/>
      <c r="AB77" s="35"/>
      <c r="AC77" s="35"/>
      <c r="AD77" s="35"/>
      <c r="AE77" s="35"/>
    </row>
    <row r="78" spans="1:31" s="2" customFormat="1" ht="24.95" customHeight="1">
      <c r="A78" s="35"/>
      <c r="B78" s="36"/>
      <c r="C78" s="24" t="s">
        <v>106</v>
      </c>
      <c r="D78" s="37"/>
      <c r="E78" s="37"/>
      <c r="F78" s="37"/>
      <c r="G78" s="37"/>
      <c r="H78" s="37"/>
      <c r="I78" s="37"/>
      <c r="J78" s="37"/>
      <c r="K78" s="37"/>
      <c r="L78" s="107"/>
      <c r="S78" s="35"/>
      <c r="T78" s="35"/>
      <c r="U78" s="35"/>
      <c r="V78" s="35"/>
      <c r="W78" s="35"/>
      <c r="X78" s="35"/>
      <c r="Y78" s="35"/>
      <c r="Z78" s="35"/>
      <c r="AA78" s="35"/>
      <c r="AB78" s="35"/>
      <c r="AC78" s="35"/>
      <c r="AD78" s="35"/>
      <c r="AE78" s="35"/>
    </row>
    <row r="79" spans="1:31" s="2" customFormat="1" ht="6.95" customHeight="1">
      <c r="A79" s="35"/>
      <c r="B79" s="36"/>
      <c r="C79" s="37"/>
      <c r="D79" s="37"/>
      <c r="E79" s="37"/>
      <c r="F79" s="37"/>
      <c r="G79" s="37"/>
      <c r="H79" s="37"/>
      <c r="I79" s="37"/>
      <c r="J79" s="37"/>
      <c r="K79" s="37"/>
      <c r="L79" s="107"/>
      <c r="S79" s="35"/>
      <c r="T79" s="35"/>
      <c r="U79" s="35"/>
      <c r="V79" s="35"/>
      <c r="W79" s="35"/>
      <c r="X79" s="35"/>
      <c r="Y79" s="35"/>
      <c r="Z79" s="35"/>
      <c r="AA79" s="35"/>
      <c r="AB79" s="35"/>
      <c r="AC79" s="35"/>
      <c r="AD79" s="35"/>
      <c r="AE79" s="35"/>
    </row>
    <row r="80" spans="1:31" s="2" customFormat="1" ht="12" customHeight="1">
      <c r="A80" s="35"/>
      <c r="B80" s="36"/>
      <c r="C80" s="30" t="s">
        <v>16</v>
      </c>
      <c r="D80" s="37"/>
      <c r="E80" s="37"/>
      <c r="F80" s="37"/>
      <c r="G80" s="37"/>
      <c r="H80" s="37"/>
      <c r="I80" s="37"/>
      <c r="J80" s="37"/>
      <c r="K80" s="37"/>
      <c r="L80" s="107"/>
      <c r="S80" s="35"/>
      <c r="T80" s="35"/>
      <c r="U80" s="35"/>
      <c r="V80" s="35"/>
      <c r="W80" s="35"/>
      <c r="X80" s="35"/>
      <c r="Y80" s="35"/>
      <c r="Z80" s="35"/>
      <c r="AA80" s="35"/>
      <c r="AB80" s="35"/>
      <c r="AC80" s="35"/>
      <c r="AD80" s="35"/>
      <c r="AE80" s="35"/>
    </row>
    <row r="81" spans="1:31" s="2" customFormat="1" ht="16.5" customHeight="1">
      <c r="A81" s="35"/>
      <c r="B81" s="36"/>
      <c r="C81" s="37"/>
      <c r="D81" s="37"/>
      <c r="E81" s="369" t="str">
        <f>E7</f>
        <v>III/193 15 Křelovice-Krsov</v>
      </c>
      <c r="F81" s="370"/>
      <c r="G81" s="370"/>
      <c r="H81" s="370"/>
      <c r="I81" s="37"/>
      <c r="J81" s="37"/>
      <c r="K81" s="37"/>
      <c r="L81" s="107"/>
      <c r="S81" s="35"/>
      <c r="T81" s="35"/>
      <c r="U81" s="35"/>
      <c r="V81" s="35"/>
      <c r="W81" s="35"/>
      <c r="X81" s="35"/>
      <c r="Y81" s="35"/>
      <c r="Z81" s="35"/>
      <c r="AA81" s="35"/>
      <c r="AB81" s="35"/>
      <c r="AC81" s="35"/>
      <c r="AD81" s="35"/>
      <c r="AE81" s="35"/>
    </row>
    <row r="82" spans="1:31" s="2" customFormat="1" ht="12" customHeight="1">
      <c r="A82" s="35"/>
      <c r="B82" s="36"/>
      <c r="C82" s="30" t="s">
        <v>88</v>
      </c>
      <c r="D82" s="37"/>
      <c r="E82" s="37"/>
      <c r="F82" s="37"/>
      <c r="G82" s="37"/>
      <c r="H82" s="37"/>
      <c r="I82" s="37"/>
      <c r="J82" s="37"/>
      <c r="K82" s="37"/>
      <c r="L82" s="107"/>
      <c r="S82" s="35"/>
      <c r="T82" s="35"/>
      <c r="U82" s="35"/>
      <c r="V82" s="35"/>
      <c r="W82" s="35"/>
      <c r="X82" s="35"/>
      <c r="Y82" s="35"/>
      <c r="Z82" s="35"/>
      <c r="AA82" s="35"/>
      <c r="AB82" s="35"/>
      <c r="AC82" s="35"/>
      <c r="AD82" s="35"/>
      <c r="AE82" s="35"/>
    </row>
    <row r="83" spans="1:31" s="2" customFormat="1" ht="16.5" customHeight="1">
      <c r="A83" s="35"/>
      <c r="B83" s="36"/>
      <c r="C83" s="37"/>
      <c r="D83" s="37"/>
      <c r="E83" s="341" t="str">
        <f>E9</f>
        <v>1 - SO 110 Komunikace</v>
      </c>
      <c r="F83" s="371"/>
      <c r="G83" s="371"/>
      <c r="H83" s="371"/>
      <c r="I83" s="37"/>
      <c r="J83" s="37"/>
      <c r="K83" s="37"/>
      <c r="L83" s="107"/>
      <c r="S83" s="35"/>
      <c r="T83" s="35"/>
      <c r="U83" s="35"/>
      <c r="V83" s="35"/>
      <c r="W83" s="35"/>
      <c r="X83" s="35"/>
      <c r="Y83" s="35"/>
      <c r="Z83" s="35"/>
      <c r="AA83" s="35"/>
      <c r="AB83" s="35"/>
      <c r="AC83" s="35"/>
      <c r="AD83" s="35"/>
      <c r="AE83" s="35"/>
    </row>
    <row r="84" spans="1:31" s="2" customFormat="1" ht="6.95" customHeight="1">
      <c r="A84" s="35"/>
      <c r="B84" s="36"/>
      <c r="C84" s="37"/>
      <c r="D84" s="37"/>
      <c r="E84" s="37"/>
      <c r="F84" s="37"/>
      <c r="G84" s="37"/>
      <c r="H84" s="37"/>
      <c r="I84" s="37"/>
      <c r="J84" s="37"/>
      <c r="K84" s="37"/>
      <c r="L84" s="107"/>
      <c r="S84" s="35"/>
      <c r="T84" s="35"/>
      <c r="U84" s="35"/>
      <c r="V84" s="35"/>
      <c r="W84" s="35"/>
      <c r="X84" s="35"/>
      <c r="Y84" s="35"/>
      <c r="Z84" s="35"/>
      <c r="AA84" s="35"/>
      <c r="AB84" s="35"/>
      <c r="AC84" s="35"/>
      <c r="AD84" s="35"/>
      <c r="AE84" s="35"/>
    </row>
    <row r="85" spans="1:31" s="2" customFormat="1" ht="12" customHeight="1">
      <c r="A85" s="35"/>
      <c r="B85" s="36"/>
      <c r="C85" s="30" t="s">
        <v>21</v>
      </c>
      <c r="D85" s="37"/>
      <c r="E85" s="37"/>
      <c r="F85" s="28" t="str">
        <f>F12</f>
        <v xml:space="preserve"> </v>
      </c>
      <c r="G85" s="37"/>
      <c r="H85" s="37"/>
      <c r="I85" s="30" t="s">
        <v>23</v>
      </c>
      <c r="J85" s="60" t="str">
        <f>IF(J12="","",J12)</f>
        <v>25. 6. 2021</v>
      </c>
      <c r="K85" s="37"/>
      <c r="L85" s="107"/>
      <c r="S85" s="35"/>
      <c r="T85" s="35"/>
      <c r="U85" s="35"/>
      <c r="V85" s="35"/>
      <c r="W85" s="35"/>
      <c r="X85" s="35"/>
      <c r="Y85" s="35"/>
      <c r="Z85" s="35"/>
      <c r="AA85" s="35"/>
      <c r="AB85" s="35"/>
      <c r="AC85" s="35"/>
      <c r="AD85" s="35"/>
      <c r="AE85" s="35"/>
    </row>
    <row r="86" spans="1:31" s="2" customFormat="1" ht="6.95" customHeight="1">
      <c r="A86" s="35"/>
      <c r="B86" s="36"/>
      <c r="C86" s="37"/>
      <c r="D86" s="37"/>
      <c r="E86" s="37"/>
      <c r="F86" s="37"/>
      <c r="G86" s="37"/>
      <c r="H86" s="37"/>
      <c r="I86" s="37"/>
      <c r="J86" s="37"/>
      <c r="K86" s="37"/>
      <c r="L86" s="107"/>
      <c r="S86" s="35"/>
      <c r="T86" s="35"/>
      <c r="U86" s="35"/>
      <c r="V86" s="35"/>
      <c r="W86" s="35"/>
      <c r="X86" s="35"/>
      <c r="Y86" s="35"/>
      <c r="Z86" s="35"/>
      <c r="AA86" s="35"/>
      <c r="AB86" s="35"/>
      <c r="AC86" s="35"/>
      <c r="AD86" s="35"/>
      <c r="AE86" s="35"/>
    </row>
    <row r="87" spans="1:31" s="2" customFormat="1" ht="40.15" customHeight="1">
      <c r="A87" s="35"/>
      <c r="B87" s="36"/>
      <c r="C87" s="30" t="s">
        <v>25</v>
      </c>
      <c r="D87" s="37"/>
      <c r="E87" s="37"/>
      <c r="F87" s="28" t="str">
        <f>E15</f>
        <v xml:space="preserve"> </v>
      </c>
      <c r="G87" s="37"/>
      <c r="H87" s="37"/>
      <c r="I87" s="30" t="s">
        <v>30</v>
      </c>
      <c r="J87" s="33" t="str">
        <f>E21</f>
        <v>MENE Industry s.r.o., Lobezská 53, 326 00 Plzeň</v>
      </c>
      <c r="K87" s="37"/>
      <c r="L87" s="107"/>
      <c r="S87" s="35"/>
      <c r="T87" s="35"/>
      <c r="U87" s="35"/>
      <c r="V87" s="35"/>
      <c r="W87" s="35"/>
      <c r="X87" s="35"/>
      <c r="Y87" s="35"/>
      <c r="Z87" s="35"/>
      <c r="AA87" s="35"/>
      <c r="AB87" s="35"/>
      <c r="AC87" s="35"/>
      <c r="AD87" s="35"/>
      <c r="AE87" s="35"/>
    </row>
    <row r="88" spans="1:31" s="2" customFormat="1" ht="25.7" customHeight="1">
      <c r="A88" s="35"/>
      <c r="B88" s="36"/>
      <c r="C88" s="30" t="s">
        <v>28</v>
      </c>
      <c r="D88" s="37"/>
      <c r="E88" s="37"/>
      <c r="F88" s="28" t="str">
        <f>IF(E18="","",E18)</f>
        <v>Vyplň údaj</v>
      </c>
      <c r="G88" s="37"/>
      <c r="H88" s="37"/>
      <c r="I88" s="30" t="s">
        <v>35</v>
      </c>
      <c r="J88" s="33" t="str">
        <f>E24</f>
        <v>Jiří Marek, Dolní Bělá 40, 331 52 Dolní Bělá</v>
      </c>
      <c r="K88" s="37"/>
      <c r="L88" s="107"/>
      <c r="S88" s="35"/>
      <c r="T88" s="35"/>
      <c r="U88" s="35"/>
      <c r="V88" s="35"/>
      <c r="W88" s="35"/>
      <c r="X88" s="35"/>
      <c r="Y88" s="35"/>
      <c r="Z88" s="35"/>
      <c r="AA88" s="35"/>
      <c r="AB88" s="35"/>
      <c r="AC88" s="35"/>
      <c r="AD88" s="35"/>
      <c r="AE88" s="35"/>
    </row>
    <row r="89" spans="1:31" s="2" customFormat="1" ht="10.35" customHeight="1">
      <c r="A89" s="35"/>
      <c r="B89" s="36"/>
      <c r="C89" s="37"/>
      <c r="D89" s="37"/>
      <c r="E89" s="37"/>
      <c r="F89" s="37"/>
      <c r="G89" s="37"/>
      <c r="H89" s="37"/>
      <c r="I89" s="37"/>
      <c r="J89" s="37"/>
      <c r="K89" s="37"/>
      <c r="L89" s="107"/>
      <c r="S89" s="35"/>
      <c r="T89" s="35"/>
      <c r="U89" s="35"/>
      <c r="V89" s="35"/>
      <c r="W89" s="35"/>
      <c r="X89" s="35"/>
      <c r="Y89" s="35"/>
      <c r="Z89" s="35"/>
      <c r="AA89" s="35"/>
      <c r="AB89" s="35"/>
      <c r="AC89" s="35"/>
      <c r="AD89" s="35"/>
      <c r="AE89" s="35"/>
    </row>
    <row r="90" spans="1:31" s="11" customFormat="1" ht="29.25" customHeight="1">
      <c r="A90" s="147"/>
      <c r="B90" s="148"/>
      <c r="C90" s="149" t="s">
        <v>107</v>
      </c>
      <c r="D90" s="150" t="s">
        <v>59</v>
      </c>
      <c r="E90" s="150" t="s">
        <v>55</v>
      </c>
      <c r="F90" s="150" t="s">
        <v>56</v>
      </c>
      <c r="G90" s="150" t="s">
        <v>108</v>
      </c>
      <c r="H90" s="150" t="s">
        <v>109</v>
      </c>
      <c r="I90" s="150" t="s">
        <v>110</v>
      </c>
      <c r="J90" s="150" t="s">
        <v>92</v>
      </c>
      <c r="K90" s="151" t="s">
        <v>111</v>
      </c>
      <c r="L90" s="152"/>
      <c r="M90" s="69" t="s">
        <v>19</v>
      </c>
      <c r="N90" s="70" t="s">
        <v>44</v>
      </c>
      <c r="O90" s="70" t="s">
        <v>112</v>
      </c>
      <c r="P90" s="70" t="s">
        <v>113</v>
      </c>
      <c r="Q90" s="70" t="s">
        <v>114</v>
      </c>
      <c r="R90" s="70" t="s">
        <v>115</v>
      </c>
      <c r="S90" s="70" t="s">
        <v>116</v>
      </c>
      <c r="T90" s="71" t="s">
        <v>117</v>
      </c>
      <c r="U90" s="147"/>
      <c r="V90" s="147"/>
      <c r="W90" s="147"/>
      <c r="X90" s="147"/>
      <c r="Y90" s="147"/>
      <c r="Z90" s="147"/>
      <c r="AA90" s="147"/>
      <c r="AB90" s="147"/>
      <c r="AC90" s="147"/>
      <c r="AD90" s="147"/>
      <c r="AE90" s="147"/>
    </row>
    <row r="91" spans="1:63" s="2" customFormat="1" ht="22.9" customHeight="1">
      <c r="A91" s="35"/>
      <c r="B91" s="36"/>
      <c r="C91" s="76" t="s">
        <v>118</v>
      </c>
      <c r="D91" s="37"/>
      <c r="E91" s="37"/>
      <c r="F91" s="37"/>
      <c r="G91" s="37"/>
      <c r="H91" s="37"/>
      <c r="I91" s="37"/>
      <c r="J91" s="153">
        <f>BK91</f>
        <v>0</v>
      </c>
      <c r="K91" s="37"/>
      <c r="L91" s="40"/>
      <c r="M91" s="72"/>
      <c r="N91" s="154"/>
      <c r="O91" s="73"/>
      <c r="P91" s="155">
        <f>P92</f>
        <v>0</v>
      </c>
      <c r="Q91" s="73"/>
      <c r="R91" s="155">
        <f>R92</f>
        <v>926.9469420000001</v>
      </c>
      <c r="S91" s="73"/>
      <c r="T91" s="156">
        <f>T92</f>
        <v>646.9649999999999</v>
      </c>
      <c r="U91" s="35"/>
      <c r="V91" s="35"/>
      <c r="W91" s="35"/>
      <c r="X91" s="35"/>
      <c r="Y91" s="35"/>
      <c r="Z91" s="35"/>
      <c r="AA91" s="35"/>
      <c r="AB91" s="35"/>
      <c r="AC91" s="35"/>
      <c r="AD91" s="35"/>
      <c r="AE91" s="35"/>
      <c r="AT91" s="18" t="s">
        <v>73</v>
      </c>
      <c r="AU91" s="18" t="s">
        <v>93</v>
      </c>
      <c r="BK91" s="157">
        <f>BK92</f>
        <v>0</v>
      </c>
    </row>
    <row r="92" spans="2:63" s="12" customFormat="1" ht="25.9" customHeight="1">
      <c r="B92" s="158"/>
      <c r="C92" s="159"/>
      <c r="D92" s="160" t="s">
        <v>73</v>
      </c>
      <c r="E92" s="161" t="s">
        <v>119</v>
      </c>
      <c r="F92" s="161" t="s">
        <v>120</v>
      </c>
      <c r="G92" s="159"/>
      <c r="H92" s="159"/>
      <c r="I92" s="162"/>
      <c r="J92" s="163">
        <f>BK92</f>
        <v>0</v>
      </c>
      <c r="K92" s="159"/>
      <c r="L92" s="164"/>
      <c r="M92" s="165"/>
      <c r="N92" s="166"/>
      <c r="O92" s="166"/>
      <c r="P92" s="167">
        <f>P93+P115+P137+P152+P165+P173+P190+P209+P226+P290+P303</f>
        <v>0</v>
      </c>
      <c r="Q92" s="166"/>
      <c r="R92" s="167">
        <f>R93+R115+R137+R152+R165+R173+R190+R209+R226+R290+R303</f>
        <v>926.9469420000001</v>
      </c>
      <c r="S92" s="166"/>
      <c r="T92" s="168">
        <f>T93+T115+T137+T152+T165+T173+T190+T209+T226+T290+T303</f>
        <v>646.9649999999999</v>
      </c>
      <c r="AR92" s="169" t="s">
        <v>79</v>
      </c>
      <c r="AT92" s="170" t="s">
        <v>73</v>
      </c>
      <c r="AU92" s="170" t="s">
        <v>74</v>
      </c>
      <c r="AY92" s="169" t="s">
        <v>121</v>
      </c>
      <c r="BK92" s="171">
        <f>BK93+BK115+BK137+BK152+BK165+BK173+BK190+BK209+BK226+BK290+BK303</f>
        <v>0</v>
      </c>
    </row>
    <row r="93" spans="2:63" s="12" customFormat="1" ht="22.9" customHeight="1">
      <c r="B93" s="158"/>
      <c r="C93" s="159"/>
      <c r="D93" s="160" t="s">
        <v>73</v>
      </c>
      <c r="E93" s="172" t="s">
        <v>79</v>
      </c>
      <c r="F93" s="172" t="s">
        <v>122</v>
      </c>
      <c r="G93" s="159"/>
      <c r="H93" s="159"/>
      <c r="I93" s="162"/>
      <c r="J93" s="173">
        <f>BK93</f>
        <v>0</v>
      </c>
      <c r="K93" s="159"/>
      <c r="L93" s="164"/>
      <c r="M93" s="165"/>
      <c r="N93" s="166"/>
      <c r="O93" s="166"/>
      <c r="P93" s="167">
        <f>SUM(P94:P114)</f>
        <v>0</v>
      </c>
      <c r="Q93" s="166"/>
      <c r="R93" s="167">
        <f>SUM(R94:R114)</f>
        <v>0</v>
      </c>
      <c r="S93" s="166"/>
      <c r="T93" s="168">
        <f>SUM(T94:T114)</f>
        <v>0</v>
      </c>
      <c r="AR93" s="169" t="s">
        <v>79</v>
      </c>
      <c r="AT93" s="170" t="s">
        <v>73</v>
      </c>
      <c r="AU93" s="170" t="s">
        <v>79</v>
      </c>
      <c r="AY93" s="169" t="s">
        <v>121</v>
      </c>
      <c r="BK93" s="171">
        <f>SUM(BK94:BK114)</f>
        <v>0</v>
      </c>
    </row>
    <row r="94" spans="1:65" s="2" customFormat="1" ht="33" customHeight="1">
      <c r="A94" s="35"/>
      <c r="B94" s="36"/>
      <c r="C94" s="174" t="s">
        <v>79</v>
      </c>
      <c r="D94" s="174" t="s">
        <v>123</v>
      </c>
      <c r="E94" s="175" t="s">
        <v>124</v>
      </c>
      <c r="F94" s="176" t="s">
        <v>125</v>
      </c>
      <c r="G94" s="177" t="s">
        <v>126</v>
      </c>
      <c r="H94" s="178">
        <v>93</v>
      </c>
      <c r="I94" s="179"/>
      <c r="J94" s="180">
        <f>ROUND(I94*H94,2)</f>
        <v>0</v>
      </c>
      <c r="K94" s="176" t="s">
        <v>127</v>
      </c>
      <c r="L94" s="40"/>
      <c r="M94" s="181" t="s">
        <v>19</v>
      </c>
      <c r="N94" s="182" t="s">
        <v>45</v>
      </c>
      <c r="O94" s="65"/>
      <c r="P94" s="183">
        <f>O94*H94</f>
        <v>0</v>
      </c>
      <c r="Q94" s="183">
        <v>0</v>
      </c>
      <c r="R94" s="183">
        <f>Q94*H94</f>
        <v>0</v>
      </c>
      <c r="S94" s="183">
        <v>0</v>
      </c>
      <c r="T94" s="184">
        <f>S94*H94</f>
        <v>0</v>
      </c>
      <c r="U94" s="35"/>
      <c r="V94" s="35"/>
      <c r="W94" s="35"/>
      <c r="X94" s="35"/>
      <c r="Y94" s="35"/>
      <c r="Z94" s="35"/>
      <c r="AA94" s="35"/>
      <c r="AB94" s="35"/>
      <c r="AC94" s="35"/>
      <c r="AD94" s="35"/>
      <c r="AE94" s="35"/>
      <c r="AR94" s="185" t="s">
        <v>128</v>
      </c>
      <c r="AT94" s="185" t="s">
        <v>123</v>
      </c>
      <c r="AU94" s="185" t="s">
        <v>84</v>
      </c>
      <c r="AY94" s="18" t="s">
        <v>121</v>
      </c>
      <c r="BE94" s="186">
        <f>IF(N94="základní",J94,0)</f>
        <v>0</v>
      </c>
      <c r="BF94" s="186">
        <f>IF(N94="snížená",J94,0)</f>
        <v>0</v>
      </c>
      <c r="BG94" s="186">
        <f>IF(N94="zákl. přenesená",J94,0)</f>
        <v>0</v>
      </c>
      <c r="BH94" s="186">
        <f>IF(N94="sníž. přenesená",J94,0)</f>
        <v>0</v>
      </c>
      <c r="BI94" s="186">
        <f>IF(N94="nulová",J94,0)</f>
        <v>0</v>
      </c>
      <c r="BJ94" s="18" t="s">
        <v>79</v>
      </c>
      <c r="BK94" s="186">
        <f>ROUND(I94*H94,2)</f>
        <v>0</v>
      </c>
      <c r="BL94" s="18" t="s">
        <v>128</v>
      </c>
      <c r="BM94" s="185" t="s">
        <v>129</v>
      </c>
    </row>
    <row r="95" spans="1:47" s="2" customFormat="1" ht="39">
      <c r="A95" s="35"/>
      <c r="B95" s="36"/>
      <c r="C95" s="37"/>
      <c r="D95" s="187" t="s">
        <v>130</v>
      </c>
      <c r="E95" s="37"/>
      <c r="F95" s="188" t="s">
        <v>131</v>
      </c>
      <c r="G95" s="37"/>
      <c r="H95" s="37"/>
      <c r="I95" s="189"/>
      <c r="J95" s="37"/>
      <c r="K95" s="37"/>
      <c r="L95" s="40"/>
      <c r="M95" s="190"/>
      <c r="N95" s="191"/>
      <c r="O95" s="65"/>
      <c r="P95" s="65"/>
      <c r="Q95" s="65"/>
      <c r="R95" s="65"/>
      <c r="S95" s="65"/>
      <c r="T95" s="66"/>
      <c r="U95" s="35"/>
      <c r="V95" s="35"/>
      <c r="W95" s="35"/>
      <c r="X95" s="35"/>
      <c r="Y95" s="35"/>
      <c r="Z95" s="35"/>
      <c r="AA95" s="35"/>
      <c r="AB95" s="35"/>
      <c r="AC95" s="35"/>
      <c r="AD95" s="35"/>
      <c r="AE95" s="35"/>
      <c r="AT95" s="18" t="s">
        <v>130</v>
      </c>
      <c r="AU95" s="18" t="s">
        <v>84</v>
      </c>
    </row>
    <row r="96" spans="2:51" s="13" customFormat="1" ht="11.25">
      <c r="B96" s="192"/>
      <c r="C96" s="193"/>
      <c r="D96" s="187" t="s">
        <v>132</v>
      </c>
      <c r="E96" s="194" t="s">
        <v>19</v>
      </c>
      <c r="F96" s="195" t="s">
        <v>133</v>
      </c>
      <c r="G96" s="193"/>
      <c r="H96" s="194" t="s">
        <v>19</v>
      </c>
      <c r="I96" s="196"/>
      <c r="J96" s="193"/>
      <c r="K96" s="193"/>
      <c r="L96" s="197"/>
      <c r="M96" s="198"/>
      <c r="N96" s="199"/>
      <c r="O96" s="199"/>
      <c r="P96" s="199"/>
      <c r="Q96" s="199"/>
      <c r="R96" s="199"/>
      <c r="S96" s="199"/>
      <c r="T96" s="200"/>
      <c r="AT96" s="201" t="s">
        <v>132</v>
      </c>
      <c r="AU96" s="201" t="s">
        <v>84</v>
      </c>
      <c r="AV96" s="13" t="s">
        <v>79</v>
      </c>
      <c r="AW96" s="13" t="s">
        <v>34</v>
      </c>
      <c r="AX96" s="13" t="s">
        <v>74</v>
      </c>
      <c r="AY96" s="201" t="s">
        <v>121</v>
      </c>
    </row>
    <row r="97" spans="2:51" s="14" customFormat="1" ht="11.25">
      <c r="B97" s="202"/>
      <c r="C97" s="203"/>
      <c r="D97" s="187" t="s">
        <v>132</v>
      </c>
      <c r="E97" s="204" t="s">
        <v>19</v>
      </c>
      <c r="F97" s="205" t="s">
        <v>134</v>
      </c>
      <c r="G97" s="203"/>
      <c r="H97" s="206">
        <v>93</v>
      </c>
      <c r="I97" s="207"/>
      <c r="J97" s="203"/>
      <c r="K97" s="203"/>
      <c r="L97" s="208"/>
      <c r="M97" s="209"/>
      <c r="N97" s="210"/>
      <c r="O97" s="210"/>
      <c r="P97" s="210"/>
      <c r="Q97" s="210"/>
      <c r="R97" s="210"/>
      <c r="S97" s="210"/>
      <c r="T97" s="211"/>
      <c r="AT97" s="212" t="s">
        <v>132</v>
      </c>
      <c r="AU97" s="212" t="s">
        <v>84</v>
      </c>
      <c r="AV97" s="14" t="s">
        <v>84</v>
      </c>
      <c r="AW97" s="14" t="s">
        <v>34</v>
      </c>
      <c r="AX97" s="14" t="s">
        <v>74</v>
      </c>
      <c r="AY97" s="212" t="s">
        <v>121</v>
      </c>
    </row>
    <row r="98" spans="2:51" s="15" customFormat="1" ht="11.25">
      <c r="B98" s="213"/>
      <c r="C98" s="214"/>
      <c r="D98" s="187" t="s">
        <v>132</v>
      </c>
      <c r="E98" s="215" t="s">
        <v>19</v>
      </c>
      <c r="F98" s="216" t="s">
        <v>135</v>
      </c>
      <c r="G98" s="214"/>
      <c r="H98" s="217">
        <v>93</v>
      </c>
      <c r="I98" s="218"/>
      <c r="J98" s="214"/>
      <c r="K98" s="214"/>
      <c r="L98" s="219"/>
      <c r="M98" s="220"/>
      <c r="N98" s="221"/>
      <c r="O98" s="221"/>
      <c r="P98" s="221"/>
      <c r="Q98" s="221"/>
      <c r="R98" s="221"/>
      <c r="S98" s="221"/>
      <c r="T98" s="222"/>
      <c r="AT98" s="223" t="s">
        <v>132</v>
      </c>
      <c r="AU98" s="223" t="s">
        <v>84</v>
      </c>
      <c r="AV98" s="15" t="s">
        <v>128</v>
      </c>
      <c r="AW98" s="15" t="s">
        <v>34</v>
      </c>
      <c r="AX98" s="15" t="s">
        <v>79</v>
      </c>
      <c r="AY98" s="223" t="s">
        <v>121</v>
      </c>
    </row>
    <row r="99" spans="1:65" s="2" customFormat="1" ht="24">
      <c r="A99" s="35"/>
      <c r="B99" s="36"/>
      <c r="C99" s="174" t="s">
        <v>84</v>
      </c>
      <c r="D99" s="174" t="s">
        <v>123</v>
      </c>
      <c r="E99" s="175" t="s">
        <v>136</v>
      </c>
      <c r="F99" s="176" t="s">
        <v>137</v>
      </c>
      <c r="G99" s="177" t="s">
        <v>126</v>
      </c>
      <c r="H99" s="178">
        <v>93</v>
      </c>
      <c r="I99" s="179"/>
      <c r="J99" s="180">
        <f>ROUND(I99*H99,2)</f>
        <v>0</v>
      </c>
      <c r="K99" s="176" t="s">
        <v>19</v>
      </c>
      <c r="L99" s="40"/>
      <c r="M99" s="181" t="s">
        <v>19</v>
      </c>
      <c r="N99" s="182" t="s">
        <v>45</v>
      </c>
      <c r="O99" s="65"/>
      <c r="P99" s="183">
        <f>O99*H99</f>
        <v>0</v>
      </c>
      <c r="Q99" s="183">
        <v>0</v>
      </c>
      <c r="R99" s="183">
        <f>Q99*H99</f>
        <v>0</v>
      </c>
      <c r="S99" s="183">
        <v>0</v>
      </c>
      <c r="T99" s="184">
        <f>S99*H99</f>
        <v>0</v>
      </c>
      <c r="U99" s="35"/>
      <c r="V99" s="35"/>
      <c r="W99" s="35"/>
      <c r="X99" s="35"/>
      <c r="Y99" s="35"/>
      <c r="Z99" s="35"/>
      <c r="AA99" s="35"/>
      <c r="AB99" s="35"/>
      <c r="AC99" s="35"/>
      <c r="AD99" s="35"/>
      <c r="AE99" s="35"/>
      <c r="AR99" s="185" t="s">
        <v>128</v>
      </c>
      <c r="AT99" s="185" t="s">
        <v>123</v>
      </c>
      <c r="AU99" s="185" t="s">
        <v>84</v>
      </c>
      <c r="AY99" s="18" t="s">
        <v>121</v>
      </c>
      <c r="BE99" s="186">
        <f>IF(N99="základní",J99,0)</f>
        <v>0</v>
      </c>
      <c r="BF99" s="186">
        <f>IF(N99="snížená",J99,0)</f>
        <v>0</v>
      </c>
      <c r="BG99" s="186">
        <f>IF(N99="zákl. přenesená",J99,0)</f>
        <v>0</v>
      </c>
      <c r="BH99" s="186">
        <f>IF(N99="sníž. přenesená",J99,0)</f>
        <v>0</v>
      </c>
      <c r="BI99" s="186">
        <f>IF(N99="nulová",J99,0)</f>
        <v>0</v>
      </c>
      <c r="BJ99" s="18" t="s">
        <v>79</v>
      </c>
      <c r="BK99" s="186">
        <f>ROUND(I99*H99,2)</f>
        <v>0</v>
      </c>
      <c r="BL99" s="18" t="s">
        <v>128</v>
      </c>
      <c r="BM99" s="185" t="s">
        <v>138</v>
      </c>
    </row>
    <row r="100" spans="2:51" s="14" customFormat="1" ht="11.25">
      <c r="B100" s="202"/>
      <c r="C100" s="203"/>
      <c r="D100" s="187" t="s">
        <v>132</v>
      </c>
      <c r="E100" s="204" t="s">
        <v>19</v>
      </c>
      <c r="F100" s="205" t="s">
        <v>139</v>
      </c>
      <c r="G100" s="203"/>
      <c r="H100" s="206">
        <v>93</v>
      </c>
      <c r="I100" s="207"/>
      <c r="J100" s="203"/>
      <c r="K100" s="203"/>
      <c r="L100" s="208"/>
      <c r="M100" s="209"/>
      <c r="N100" s="210"/>
      <c r="O100" s="210"/>
      <c r="P100" s="210"/>
      <c r="Q100" s="210"/>
      <c r="R100" s="210"/>
      <c r="S100" s="210"/>
      <c r="T100" s="211"/>
      <c r="AT100" s="212" t="s">
        <v>132</v>
      </c>
      <c r="AU100" s="212" t="s">
        <v>84</v>
      </c>
      <c r="AV100" s="14" t="s">
        <v>84</v>
      </c>
      <c r="AW100" s="14" t="s">
        <v>34</v>
      </c>
      <c r="AX100" s="14" t="s">
        <v>74</v>
      </c>
      <c r="AY100" s="212" t="s">
        <v>121</v>
      </c>
    </row>
    <row r="101" spans="2:51" s="15" customFormat="1" ht="11.25">
      <c r="B101" s="213"/>
      <c r="C101" s="214"/>
      <c r="D101" s="187" t="s">
        <v>132</v>
      </c>
      <c r="E101" s="215" t="s">
        <v>19</v>
      </c>
      <c r="F101" s="216" t="s">
        <v>135</v>
      </c>
      <c r="G101" s="214"/>
      <c r="H101" s="217">
        <v>93</v>
      </c>
      <c r="I101" s="218"/>
      <c r="J101" s="214"/>
      <c r="K101" s="214"/>
      <c r="L101" s="219"/>
      <c r="M101" s="220"/>
      <c r="N101" s="221"/>
      <c r="O101" s="221"/>
      <c r="P101" s="221"/>
      <c r="Q101" s="221"/>
      <c r="R101" s="221"/>
      <c r="S101" s="221"/>
      <c r="T101" s="222"/>
      <c r="AT101" s="223" t="s">
        <v>132</v>
      </c>
      <c r="AU101" s="223" t="s">
        <v>84</v>
      </c>
      <c r="AV101" s="15" t="s">
        <v>128</v>
      </c>
      <c r="AW101" s="15" t="s">
        <v>34</v>
      </c>
      <c r="AX101" s="15" t="s">
        <v>79</v>
      </c>
      <c r="AY101" s="223" t="s">
        <v>121</v>
      </c>
    </row>
    <row r="102" spans="1:65" s="2" customFormat="1" ht="36">
      <c r="A102" s="35"/>
      <c r="B102" s="36"/>
      <c r="C102" s="174" t="s">
        <v>140</v>
      </c>
      <c r="D102" s="174" t="s">
        <v>123</v>
      </c>
      <c r="E102" s="175" t="s">
        <v>141</v>
      </c>
      <c r="F102" s="176" t="s">
        <v>142</v>
      </c>
      <c r="G102" s="177" t="s">
        <v>126</v>
      </c>
      <c r="H102" s="178">
        <v>93</v>
      </c>
      <c r="I102" s="179"/>
      <c r="J102" s="180">
        <f>ROUND(I102*H102,2)</f>
        <v>0</v>
      </c>
      <c r="K102" s="176" t="s">
        <v>127</v>
      </c>
      <c r="L102" s="40"/>
      <c r="M102" s="181" t="s">
        <v>19</v>
      </c>
      <c r="N102" s="182" t="s">
        <v>45</v>
      </c>
      <c r="O102" s="65"/>
      <c r="P102" s="183">
        <f>O102*H102</f>
        <v>0</v>
      </c>
      <c r="Q102" s="183">
        <v>0</v>
      </c>
      <c r="R102" s="183">
        <f>Q102*H102</f>
        <v>0</v>
      </c>
      <c r="S102" s="183">
        <v>0</v>
      </c>
      <c r="T102" s="184">
        <f>S102*H102</f>
        <v>0</v>
      </c>
      <c r="U102" s="35"/>
      <c r="V102" s="35"/>
      <c r="W102" s="35"/>
      <c r="X102" s="35"/>
      <c r="Y102" s="35"/>
      <c r="Z102" s="35"/>
      <c r="AA102" s="35"/>
      <c r="AB102" s="35"/>
      <c r="AC102" s="35"/>
      <c r="AD102" s="35"/>
      <c r="AE102" s="35"/>
      <c r="AR102" s="185" t="s">
        <v>128</v>
      </c>
      <c r="AT102" s="185" t="s">
        <v>123</v>
      </c>
      <c r="AU102" s="185" t="s">
        <v>84</v>
      </c>
      <c r="AY102" s="18" t="s">
        <v>121</v>
      </c>
      <c r="BE102" s="186">
        <f>IF(N102="základní",J102,0)</f>
        <v>0</v>
      </c>
      <c r="BF102" s="186">
        <f>IF(N102="snížená",J102,0)</f>
        <v>0</v>
      </c>
      <c r="BG102" s="186">
        <f>IF(N102="zákl. přenesená",J102,0)</f>
        <v>0</v>
      </c>
      <c r="BH102" s="186">
        <f>IF(N102="sníž. přenesená",J102,0)</f>
        <v>0</v>
      </c>
      <c r="BI102" s="186">
        <f>IF(N102="nulová",J102,0)</f>
        <v>0</v>
      </c>
      <c r="BJ102" s="18" t="s">
        <v>79</v>
      </c>
      <c r="BK102" s="186">
        <f>ROUND(I102*H102,2)</f>
        <v>0</v>
      </c>
      <c r="BL102" s="18" t="s">
        <v>128</v>
      </c>
      <c r="BM102" s="185" t="s">
        <v>143</v>
      </c>
    </row>
    <row r="103" spans="1:47" s="2" customFormat="1" ht="165.75">
      <c r="A103" s="35"/>
      <c r="B103" s="36"/>
      <c r="C103" s="37"/>
      <c r="D103" s="187" t="s">
        <v>130</v>
      </c>
      <c r="E103" s="37"/>
      <c r="F103" s="188" t="s">
        <v>144</v>
      </c>
      <c r="G103" s="37"/>
      <c r="H103" s="37"/>
      <c r="I103" s="189"/>
      <c r="J103" s="37"/>
      <c r="K103" s="37"/>
      <c r="L103" s="40"/>
      <c r="M103" s="190"/>
      <c r="N103" s="191"/>
      <c r="O103" s="65"/>
      <c r="P103" s="65"/>
      <c r="Q103" s="65"/>
      <c r="R103" s="65"/>
      <c r="S103" s="65"/>
      <c r="T103" s="66"/>
      <c r="U103" s="35"/>
      <c r="V103" s="35"/>
      <c r="W103" s="35"/>
      <c r="X103" s="35"/>
      <c r="Y103" s="35"/>
      <c r="Z103" s="35"/>
      <c r="AA103" s="35"/>
      <c r="AB103" s="35"/>
      <c r="AC103" s="35"/>
      <c r="AD103" s="35"/>
      <c r="AE103" s="35"/>
      <c r="AT103" s="18" t="s">
        <v>130</v>
      </c>
      <c r="AU103" s="18" t="s">
        <v>84</v>
      </c>
    </row>
    <row r="104" spans="2:51" s="14" customFormat="1" ht="11.25">
      <c r="B104" s="202"/>
      <c r="C104" s="203"/>
      <c r="D104" s="187" t="s">
        <v>132</v>
      </c>
      <c r="E104" s="204" t="s">
        <v>19</v>
      </c>
      <c r="F104" s="205" t="s">
        <v>145</v>
      </c>
      <c r="G104" s="203"/>
      <c r="H104" s="206">
        <v>93</v>
      </c>
      <c r="I104" s="207"/>
      <c r="J104" s="203"/>
      <c r="K104" s="203"/>
      <c r="L104" s="208"/>
      <c r="M104" s="209"/>
      <c r="N104" s="210"/>
      <c r="O104" s="210"/>
      <c r="P104" s="210"/>
      <c r="Q104" s="210"/>
      <c r="R104" s="210"/>
      <c r="S104" s="210"/>
      <c r="T104" s="211"/>
      <c r="AT104" s="212" t="s">
        <v>132</v>
      </c>
      <c r="AU104" s="212" t="s">
        <v>84</v>
      </c>
      <c r="AV104" s="14" t="s">
        <v>84</v>
      </c>
      <c r="AW104" s="14" t="s">
        <v>34</v>
      </c>
      <c r="AX104" s="14" t="s">
        <v>74</v>
      </c>
      <c r="AY104" s="212" t="s">
        <v>121</v>
      </c>
    </row>
    <row r="105" spans="2:51" s="15" customFormat="1" ht="11.25">
      <c r="B105" s="213"/>
      <c r="C105" s="214"/>
      <c r="D105" s="187" t="s">
        <v>132</v>
      </c>
      <c r="E105" s="215" t="s">
        <v>19</v>
      </c>
      <c r="F105" s="216" t="s">
        <v>135</v>
      </c>
      <c r="G105" s="214"/>
      <c r="H105" s="217">
        <v>93</v>
      </c>
      <c r="I105" s="218"/>
      <c r="J105" s="214"/>
      <c r="K105" s="214"/>
      <c r="L105" s="219"/>
      <c r="M105" s="220"/>
      <c r="N105" s="221"/>
      <c r="O105" s="221"/>
      <c r="P105" s="221"/>
      <c r="Q105" s="221"/>
      <c r="R105" s="221"/>
      <c r="S105" s="221"/>
      <c r="T105" s="222"/>
      <c r="AT105" s="223" t="s">
        <v>132</v>
      </c>
      <c r="AU105" s="223" t="s">
        <v>84</v>
      </c>
      <c r="AV105" s="15" t="s">
        <v>128</v>
      </c>
      <c r="AW105" s="15" t="s">
        <v>34</v>
      </c>
      <c r="AX105" s="15" t="s">
        <v>79</v>
      </c>
      <c r="AY105" s="223" t="s">
        <v>121</v>
      </c>
    </row>
    <row r="106" spans="1:65" s="2" customFormat="1" ht="44.25" customHeight="1">
      <c r="A106" s="35"/>
      <c r="B106" s="36"/>
      <c r="C106" s="174" t="s">
        <v>128</v>
      </c>
      <c r="D106" s="174" t="s">
        <v>123</v>
      </c>
      <c r="E106" s="175" t="s">
        <v>146</v>
      </c>
      <c r="F106" s="176" t="s">
        <v>147</v>
      </c>
      <c r="G106" s="177" t="s">
        <v>148</v>
      </c>
      <c r="H106" s="178">
        <v>167.4</v>
      </c>
      <c r="I106" s="179"/>
      <c r="J106" s="180">
        <f>ROUND(I106*H106,2)</f>
        <v>0</v>
      </c>
      <c r="K106" s="176" t="s">
        <v>127</v>
      </c>
      <c r="L106" s="40"/>
      <c r="M106" s="181" t="s">
        <v>19</v>
      </c>
      <c r="N106" s="182" t="s">
        <v>45</v>
      </c>
      <c r="O106" s="65"/>
      <c r="P106" s="183">
        <f>O106*H106</f>
        <v>0</v>
      </c>
      <c r="Q106" s="183">
        <v>0</v>
      </c>
      <c r="R106" s="183">
        <f>Q106*H106</f>
        <v>0</v>
      </c>
      <c r="S106" s="183">
        <v>0</v>
      </c>
      <c r="T106" s="184">
        <f>S106*H106</f>
        <v>0</v>
      </c>
      <c r="U106" s="35"/>
      <c r="V106" s="35"/>
      <c r="W106" s="35"/>
      <c r="X106" s="35"/>
      <c r="Y106" s="35"/>
      <c r="Z106" s="35"/>
      <c r="AA106" s="35"/>
      <c r="AB106" s="35"/>
      <c r="AC106" s="35"/>
      <c r="AD106" s="35"/>
      <c r="AE106" s="35"/>
      <c r="AR106" s="185" t="s">
        <v>128</v>
      </c>
      <c r="AT106" s="185" t="s">
        <v>123</v>
      </c>
      <c r="AU106" s="185" t="s">
        <v>84</v>
      </c>
      <c r="AY106" s="18" t="s">
        <v>121</v>
      </c>
      <c r="BE106" s="186">
        <f>IF(N106="základní",J106,0)</f>
        <v>0</v>
      </c>
      <c r="BF106" s="186">
        <f>IF(N106="snížená",J106,0)</f>
        <v>0</v>
      </c>
      <c r="BG106" s="186">
        <f>IF(N106="zákl. přenesená",J106,0)</f>
        <v>0</v>
      </c>
      <c r="BH106" s="186">
        <f>IF(N106="sníž. přenesená",J106,0)</f>
        <v>0</v>
      </c>
      <c r="BI106" s="186">
        <f>IF(N106="nulová",J106,0)</f>
        <v>0</v>
      </c>
      <c r="BJ106" s="18" t="s">
        <v>79</v>
      </c>
      <c r="BK106" s="186">
        <f>ROUND(I106*H106,2)</f>
        <v>0</v>
      </c>
      <c r="BL106" s="18" t="s">
        <v>128</v>
      </c>
      <c r="BM106" s="185" t="s">
        <v>149</v>
      </c>
    </row>
    <row r="107" spans="1:47" s="2" customFormat="1" ht="58.5">
      <c r="A107" s="35"/>
      <c r="B107" s="36"/>
      <c r="C107" s="37"/>
      <c r="D107" s="187" t="s">
        <v>130</v>
      </c>
      <c r="E107" s="37"/>
      <c r="F107" s="188" t="s">
        <v>150</v>
      </c>
      <c r="G107" s="37"/>
      <c r="H107" s="37"/>
      <c r="I107" s="189"/>
      <c r="J107" s="37"/>
      <c r="K107" s="37"/>
      <c r="L107" s="40"/>
      <c r="M107" s="190"/>
      <c r="N107" s="191"/>
      <c r="O107" s="65"/>
      <c r="P107" s="65"/>
      <c r="Q107" s="65"/>
      <c r="R107" s="65"/>
      <c r="S107" s="65"/>
      <c r="T107" s="66"/>
      <c r="U107" s="35"/>
      <c r="V107" s="35"/>
      <c r="W107" s="35"/>
      <c r="X107" s="35"/>
      <c r="Y107" s="35"/>
      <c r="Z107" s="35"/>
      <c r="AA107" s="35"/>
      <c r="AB107" s="35"/>
      <c r="AC107" s="35"/>
      <c r="AD107" s="35"/>
      <c r="AE107" s="35"/>
      <c r="AT107" s="18" t="s">
        <v>130</v>
      </c>
      <c r="AU107" s="18" t="s">
        <v>84</v>
      </c>
    </row>
    <row r="108" spans="2:51" s="14" customFormat="1" ht="11.25">
      <c r="B108" s="202"/>
      <c r="C108" s="203"/>
      <c r="D108" s="187" t="s">
        <v>132</v>
      </c>
      <c r="E108" s="204" t="s">
        <v>19</v>
      </c>
      <c r="F108" s="205" t="s">
        <v>151</v>
      </c>
      <c r="G108" s="203"/>
      <c r="H108" s="206">
        <v>167.4</v>
      </c>
      <c r="I108" s="207"/>
      <c r="J108" s="203"/>
      <c r="K108" s="203"/>
      <c r="L108" s="208"/>
      <c r="M108" s="209"/>
      <c r="N108" s="210"/>
      <c r="O108" s="210"/>
      <c r="P108" s="210"/>
      <c r="Q108" s="210"/>
      <c r="R108" s="210"/>
      <c r="S108" s="210"/>
      <c r="T108" s="211"/>
      <c r="AT108" s="212" t="s">
        <v>132</v>
      </c>
      <c r="AU108" s="212" t="s">
        <v>84</v>
      </c>
      <c r="AV108" s="14" t="s">
        <v>84</v>
      </c>
      <c r="AW108" s="14" t="s">
        <v>34</v>
      </c>
      <c r="AX108" s="14" t="s">
        <v>74</v>
      </c>
      <c r="AY108" s="212" t="s">
        <v>121</v>
      </c>
    </row>
    <row r="109" spans="2:51" s="15" customFormat="1" ht="11.25">
      <c r="B109" s="213"/>
      <c r="C109" s="214"/>
      <c r="D109" s="187" t="s">
        <v>132</v>
      </c>
      <c r="E109" s="215" t="s">
        <v>19</v>
      </c>
      <c r="F109" s="216" t="s">
        <v>135</v>
      </c>
      <c r="G109" s="214"/>
      <c r="H109" s="217">
        <v>167.4</v>
      </c>
      <c r="I109" s="218"/>
      <c r="J109" s="214"/>
      <c r="K109" s="214"/>
      <c r="L109" s="219"/>
      <c r="M109" s="220"/>
      <c r="N109" s="221"/>
      <c r="O109" s="221"/>
      <c r="P109" s="221"/>
      <c r="Q109" s="221"/>
      <c r="R109" s="221"/>
      <c r="S109" s="221"/>
      <c r="T109" s="222"/>
      <c r="AT109" s="223" t="s">
        <v>132</v>
      </c>
      <c r="AU109" s="223" t="s">
        <v>84</v>
      </c>
      <c r="AV109" s="15" t="s">
        <v>128</v>
      </c>
      <c r="AW109" s="15" t="s">
        <v>34</v>
      </c>
      <c r="AX109" s="15" t="s">
        <v>79</v>
      </c>
      <c r="AY109" s="223" t="s">
        <v>121</v>
      </c>
    </row>
    <row r="110" spans="1:65" s="2" customFormat="1" ht="33" customHeight="1">
      <c r="A110" s="35"/>
      <c r="B110" s="36"/>
      <c r="C110" s="174" t="s">
        <v>152</v>
      </c>
      <c r="D110" s="174" t="s">
        <v>123</v>
      </c>
      <c r="E110" s="175" t="s">
        <v>153</v>
      </c>
      <c r="F110" s="176" t="s">
        <v>154</v>
      </c>
      <c r="G110" s="177" t="s">
        <v>155</v>
      </c>
      <c r="H110" s="178">
        <v>322</v>
      </c>
      <c r="I110" s="179"/>
      <c r="J110" s="180">
        <f>ROUND(I110*H110,2)</f>
        <v>0</v>
      </c>
      <c r="K110" s="176" t="s">
        <v>127</v>
      </c>
      <c r="L110" s="40"/>
      <c r="M110" s="181" t="s">
        <v>19</v>
      </c>
      <c r="N110" s="182" t="s">
        <v>45</v>
      </c>
      <c r="O110" s="65"/>
      <c r="P110" s="183">
        <f>O110*H110</f>
        <v>0</v>
      </c>
      <c r="Q110" s="183">
        <v>0</v>
      </c>
      <c r="R110" s="183">
        <f>Q110*H110</f>
        <v>0</v>
      </c>
      <c r="S110" s="183">
        <v>0</v>
      </c>
      <c r="T110" s="184">
        <f>S110*H110</f>
        <v>0</v>
      </c>
      <c r="U110" s="35"/>
      <c r="V110" s="35"/>
      <c r="W110" s="35"/>
      <c r="X110" s="35"/>
      <c r="Y110" s="35"/>
      <c r="Z110" s="35"/>
      <c r="AA110" s="35"/>
      <c r="AB110" s="35"/>
      <c r="AC110" s="35"/>
      <c r="AD110" s="35"/>
      <c r="AE110" s="35"/>
      <c r="AR110" s="185" t="s">
        <v>128</v>
      </c>
      <c r="AT110" s="185" t="s">
        <v>123</v>
      </c>
      <c r="AU110" s="185" t="s">
        <v>84</v>
      </c>
      <c r="AY110" s="18" t="s">
        <v>121</v>
      </c>
      <c r="BE110" s="186">
        <f>IF(N110="základní",J110,0)</f>
        <v>0</v>
      </c>
      <c r="BF110" s="186">
        <f>IF(N110="snížená",J110,0)</f>
        <v>0</v>
      </c>
      <c r="BG110" s="186">
        <f>IF(N110="zákl. přenesená",J110,0)</f>
        <v>0</v>
      </c>
      <c r="BH110" s="186">
        <f>IF(N110="sníž. přenesená",J110,0)</f>
        <v>0</v>
      </c>
      <c r="BI110" s="186">
        <f>IF(N110="nulová",J110,0)</f>
        <v>0</v>
      </c>
      <c r="BJ110" s="18" t="s">
        <v>79</v>
      </c>
      <c r="BK110" s="186">
        <f>ROUND(I110*H110,2)</f>
        <v>0</v>
      </c>
      <c r="BL110" s="18" t="s">
        <v>128</v>
      </c>
      <c r="BM110" s="185" t="s">
        <v>156</v>
      </c>
    </row>
    <row r="111" spans="1:47" s="2" customFormat="1" ht="136.5">
      <c r="A111" s="35"/>
      <c r="B111" s="36"/>
      <c r="C111" s="37"/>
      <c r="D111" s="187" t="s">
        <v>130</v>
      </c>
      <c r="E111" s="37"/>
      <c r="F111" s="188" t="s">
        <v>157</v>
      </c>
      <c r="G111" s="37"/>
      <c r="H111" s="37"/>
      <c r="I111" s="189"/>
      <c r="J111" s="37"/>
      <c r="K111" s="37"/>
      <c r="L111" s="40"/>
      <c r="M111" s="190"/>
      <c r="N111" s="191"/>
      <c r="O111" s="65"/>
      <c r="P111" s="65"/>
      <c r="Q111" s="65"/>
      <c r="R111" s="65"/>
      <c r="S111" s="65"/>
      <c r="T111" s="66"/>
      <c r="U111" s="35"/>
      <c r="V111" s="35"/>
      <c r="W111" s="35"/>
      <c r="X111" s="35"/>
      <c r="Y111" s="35"/>
      <c r="Z111" s="35"/>
      <c r="AA111" s="35"/>
      <c r="AB111" s="35"/>
      <c r="AC111" s="35"/>
      <c r="AD111" s="35"/>
      <c r="AE111" s="35"/>
      <c r="AT111" s="18" t="s">
        <v>130</v>
      </c>
      <c r="AU111" s="18" t="s">
        <v>84</v>
      </c>
    </row>
    <row r="112" spans="2:51" s="13" customFormat="1" ht="22.5">
      <c r="B112" s="192"/>
      <c r="C112" s="193"/>
      <c r="D112" s="187" t="s">
        <v>132</v>
      </c>
      <c r="E112" s="194" t="s">
        <v>19</v>
      </c>
      <c r="F112" s="195" t="s">
        <v>158</v>
      </c>
      <c r="G112" s="193"/>
      <c r="H112" s="194" t="s">
        <v>19</v>
      </c>
      <c r="I112" s="196"/>
      <c r="J112" s="193"/>
      <c r="K112" s="193"/>
      <c r="L112" s="197"/>
      <c r="M112" s="198"/>
      <c r="N112" s="199"/>
      <c r="O112" s="199"/>
      <c r="P112" s="199"/>
      <c r="Q112" s="199"/>
      <c r="R112" s="199"/>
      <c r="S112" s="199"/>
      <c r="T112" s="200"/>
      <c r="AT112" s="201" t="s">
        <v>132</v>
      </c>
      <c r="AU112" s="201" t="s">
        <v>84</v>
      </c>
      <c r="AV112" s="13" t="s">
        <v>79</v>
      </c>
      <c r="AW112" s="13" t="s">
        <v>34</v>
      </c>
      <c r="AX112" s="13" t="s">
        <v>74</v>
      </c>
      <c r="AY112" s="201" t="s">
        <v>121</v>
      </c>
    </row>
    <row r="113" spans="2:51" s="14" customFormat="1" ht="11.25">
      <c r="B113" s="202"/>
      <c r="C113" s="203"/>
      <c r="D113" s="187" t="s">
        <v>132</v>
      </c>
      <c r="E113" s="204" t="s">
        <v>19</v>
      </c>
      <c r="F113" s="205" t="s">
        <v>159</v>
      </c>
      <c r="G113" s="203"/>
      <c r="H113" s="206">
        <v>322</v>
      </c>
      <c r="I113" s="207"/>
      <c r="J113" s="203"/>
      <c r="K113" s="203"/>
      <c r="L113" s="208"/>
      <c r="M113" s="209"/>
      <c r="N113" s="210"/>
      <c r="O113" s="210"/>
      <c r="P113" s="210"/>
      <c r="Q113" s="210"/>
      <c r="R113" s="210"/>
      <c r="S113" s="210"/>
      <c r="T113" s="211"/>
      <c r="AT113" s="212" t="s">
        <v>132</v>
      </c>
      <c r="AU113" s="212" t="s">
        <v>84</v>
      </c>
      <c r="AV113" s="14" t="s">
        <v>84</v>
      </c>
      <c r="AW113" s="14" t="s">
        <v>34</v>
      </c>
      <c r="AX113" s="14" t="s">
        <v>74</v>
      </c>
      <c r="AY113" s="212" t="s">
        <v>121</v>
      </c>
    </row>
    <row r="114" spans="2:51" s="15" customFormat="1" ht="11.25">
      <c r="B114" s="213"/>
      <c r="C114" s="214"/>
      <c r="D114" s="187" t="s">
        <v>132</v>
      </c>
      <c r="E114" s="215" t="s">
        <v>19</v>
      </c>
      <c r="F114" s="216" t="s">
        <v>135</v>
      </c>
      <c r="G114" s="214"/>
      <c r="H114" s="217">
        <v>322</v>
      </c>
      <c r="I114" s="218"/>
      <c r="J114" s="214"/>
      <c r="K114" s="214"/>
      <c r="L114" s="219"/>
      <c r="M114" s="220"/>
      <c r="N114" s="221"/>
      <c r="O114" s="221"/>
      <c r="P114" s="221"/>
      <c r="Q114" s="221"/>
      <c r="R114" s="221"/>
      <c r="S114" s="221"/>
      <c r="T114" s="222"/>
      <c r="AT114" s="223" t="s">
        <v>132</v>
      </c>
      <c r="AU114" s="223" t="s">
        <v>84</v>
      </c>
      <c r="AV114" s="15" t="s">
        <v>128</v>
      </c>
      <c r="AW114" s="15" t="s">
        <v>34</v>
      </c>
      <c r="AX114" s="15" t="s">
        <v>79</v>
      </c>
      <c r="AY114" s="223" t="s">
        <v>121</v>
      </c>
    </row>
    <row r="115" spans="2:63" s="12" customFormat="1" ht="22.9" customHeight="1">
      <c r="B115" s="158"/>
      <c r="C115" s="159"/>
      <c r="D115" s="160" t="s">
        <v>73</v>
      </c>
      <c r="E115" s="172" t="s">
        <v>84</v>
      </c>
      <c r="F115" s="172" t="s">
        <v>160</v>
      </c>
      <c r="G115" s="159"/>
      <c r="H115" s="159"/>
      <c r="I115" s="162"/>
      <c r="J115" s="173">
        <f>BK115</f>
        <v>0</v>
      </c>
      <c r="K115" s="159"/>
      <c r="L115" s="164"/>
      <c r="M115" s="165"/>
      <c r="N115" s="166"/>
      <c r="O115" s="166"/>
      <c r="P115" s="167">
        <f>SUM(P116:P136)</f>
        <v>0</v>
      </c>
      <c r="Q115" s="166"/>
      <c r="R115" s="167">
        <f>SUM(R116:R136)</f>
        <v>0</v>
      </c>
      <c r="S115" s="166"/>
      <c r="T115" s="168">
        <f>SUM(T116:T136)</f>
        <v>0</v>
      </c>
      <c r="AR115" s="169" t="s">
        <v>79</v>
      </c>
      <c r="AT115" s="170" t="s">
        <v>73</v>
      </c>
      <c r="AU115" s="170" t="s">
        <v>79</v>
      </c>
      <c r="AY115" s="169" t="s">
        <v>121</v>
      </c>
      <c r="BK115" s="171">
        <f>SUM(BK116:BK136)</f>
        <v>0</v>
      </c>
    </row>
    <row r="116" spans="1:65" s="2" customFormat="1" ht="24">
      <c r="A116" s="35"/>
      <c r="B116" s="36"/>
      <c r="C116" s="174" t="s">
        <v>161</v>
      </c>
      <c r="D116" s="174" t="s">
        <v>123</v>
      </c>
      <c r="E116" s="175" t="s">
        <v>162</v>
      </c>
      <c r="F116" s="176" t="s">
        <v>163</v>
      </c>
      <c r="G116" s="177" t="s">
        <v>155</v>
      </c>
      <c r="H116" s="178">
        <v>10483</v>
      </c>
      <c r="I116" s="179"/>
      <c r="J116" s="180">
        <f>ROUND(I116*H116,2)</f>
        <v>0</v>
      </c>
      <c r="K116" s="176" t="s">
        <v>127</v>
      </c>
      <c r="L116" s="40"/>
      <c r="M116" s="181" t="s">
        <v>19</v>
      </c>
      <c r="N116" s="182" t="s">
        <v>45</v>
      </c>
      <c r="O116" s="65"/>
      <c r="P116" s="183">
        <f>O116*H116</f>
        <v>0</v>
      </c>
      <c r="Q116" s="183">
        <v>0</v>
      </c>
      <c r="R116" s="183">
        <f>Q116*H116</f>
        <v>0</v>
      </c>
      <c r="S116" s="183">
        <v>0</v>
      </c>
      <c r="T116" s="184">
        <f>S116*H116</f>
        <v>0</v>
      </c>
      <c r="U116" s="35"/>
      <c r="V116" s="35"/>
      <c r="W116" s="35"/>
      <c r="X116" s="35"/>
      <c r="Y116" s="35"/>
      <c r="Z116" s="35"/>
      <c r="AA116" s="35"/>
      <c r="AB116" s="35"/>
      <c r="AC116" s="35"/>
      <c r="AD116" s="35"/>
      <c r="AE116" s="35"/>
      <c r="AR116" s="185" t="s">
        <v>128</v>
      </c>
      <c r="AT116" s="185" t="s">
        <v>123</v>
      </c>
      <c r="AU116" s="185" t="s">
        <v>84</v>
      </c>
      <c r="AY116" s="18" t="s">
        <v>121</v>
      </c>
      <c r="BE116" s="186">
        <f>IF(N116="základní",J116,0)</f>
        <v>0</v>
      </c>
      <c r="BF116" s="186">
        <f>IF(N116="snížená",J116,0)</f>
        <v>0</v>
      </c>
      <c r="BG116" s="186">
        <f>IF(N116="zákl. přenesená",J116,0)</f>
        <v>0</v>
      </c>
      <c r="BH116" s="186">
        <f>IF(N116="sníž. přenesená",J116,0)</f>
        <v>0</v>
      </c>
      <c r="BI116" s="186">
        <f>IF(N116="nulová",J116,0)</f>
        <v>0</v>
      </c>
      <c r="BJ116" s="18" t="s">
        <v>79</v>
      </c>
      <c r="BK116" s="186">
        <f>ROUND(I116*H116,2)</f>
        <v>0</v>
      </c>
      <c r="BL116" s="18" t="s">
        <v>128</v>
      </c>
      <c r="BM116" s="185" t="s">
        <v>164</v>
      </c>
    </row>
    <row r="117" spans="2:51" s="14" customFormat="1" ht="22.5">
      <c r="B117" s="202"/>
      <c r="C117" s="203"/>
      <c r="D117" s="187" t="s">
        <v>132</v>
      </c>
      <c r="E117" s="204" t="s">
        <v>19</v>
      </c>
      <c r="F117" s="205" t="s">
        <v>165</v>
      </c>
      <c r="G117" s="203"/>
      <c r="H117" s="206">
        <v>10483</v>
      </c>
      <c r="I117" s="207"/>
      <c r="J117" s="203"/>
      <c r="K117" s="203"/>
      <c r="L117" s="208"/>
      <c r="M117" s="209"/>
      <c r="N117" s="210"/>
      <c r="O117" s="210"/>
      <c r="P117" s="210"/>
      <c r="Q117" s="210"/>
      <c r="R117" s="210"/>
      <c r="S117" s="210"/>
      <c r="T117" s="211"/>
      <c r="AT117" s="212" t="s">
        <v>132</v>
      </c>
      <c r="AU117" s="212" t="s">
        <v>84</v>
      </c>
      <c r="AV117" s="14" t="s">
        <v>84</v>
      </c>
      <c r="AW117" s="14" t="s">
        <v>34</v>
      </c>
      <c r="AX117" s="14" t="s">
        <v>74</v>
      </c>
      <c r="AY117" s="212" t="s">
        <v>121</v>
      </c>
    </row>
    <row r="118" spans="2:51" s="15" customFormat="1" ht="11.25">
      <c r="B118" s="213"/>
      <c r="C118" s="214"/>
      <c r="D118" s="187" t="s">
        <v>132</v>
      </c>
      <c r="E118" s="215" t="s">
        <v>19</v>
      </c>
      <c r="F118" s="216" t="s">
        <v>135</v>
      </c>
      <c r="G118" s="214"/>
      <c r="H118" s="217">
        <v>10483</v>
      </c>
      <c r="I118" s="218"/>
      <c r="J118" s="214"/>
      <c r="K118" s="214"/>
      <c r="L118" s="219"/>
      <c r="M118" s="220"/>
      <c r="N118" s="221"/>
      <c r="O118" s="221"/>
      <c r="P118" s="221"/>
      <c r="Q118" s="221"/>
      <c r="R118" s="221"/>
      <c r="S118" s="221"/>
      <c r="T118" s="222"/>
      <c r="AT118" s="223" t="s">
        <v>132</v>
      </c>
      <c r="AU118" s="223" t="s">
        <v>84</v>
      </c>
      <c r="AV118" s="15" t="s">
        <v>128</v>
      </c>
      <c r="AW118" s="15" t="s">
        <v>34</v>
      </c>
      <c r="AX118" s="15" t="s">
        <v>79</v>
      </c>
      <c r="AY118" s="223" t="s">
        <v>121</v>
      </c>
    </row>
    <row r="119" spans="1:65" s="2" customFormat="1" ht="44.25" customHeight="1">
      <c r="A119" s="35"/>
      <c r="B119" s="36"/>
      <c r="C119" s="174" t="s">
        <v>166</v>
      </c>
      <c r="D119" s="174" t="s">
        <v>123</v>
      </c>
      <c r="E119" s="175" t="s">
        <v>167</v>
      </c>
      <c r="F119" s="176" t="s">
        <v>168</v>
      </c>
      <c r="G119" s="177" t="s">
        <v>155</v>
      </c>
      <c r="H119" s="178">
        <v>10483</v>
      </c>
      <c r="I119" s="179"/>
      <c r="J119" s="180">
        <f>ROUND(I119*H119,2)</f>
        <v>0</v>
      </c>
      <c r="K119" s="176" t="s">
        <v>127</v>
      </c>
      <c r="L119" s="40"/>
      <c r="M119" s="181" t="s">
        <v>19</v>
      </c>
      <c r="N119" s="182" t="s">
        <v>45</v>
      </c>
      <c r="O119" s="65"/>
      <c r="P119" s="183">
        <f>O119*H119</f>
        <v>0</v>
      </c>
      <c r="Q119" s="183">
        <v>0</v>
      </c>
      <c r="R119" s="183">
        <f>Q119*H119</f>
        <v>0</v>
      </c>
      <c r="S119" s="183">
        <v>0</v>
      </c>
      <c r="T119" s="184">
        <f>S119*H119</f>
        <v>0</v>
      </c>
      <c r="U119" s="35"/>
      <c r="V119" s="35"/>
      <c r="W119" s="35"/>
      <c r="X119" s="35"/>
      <c r="Y119" s="35"/>
      <c r="Z119" s="35"/>
      <c r="AA119" s="35"/>
      <c r="AB119" s="35"/>
      <c r="AC119" s="35"/>
      <c r="AD119" s="35"/>
      <c r="AE119" s="35"/>
      <c r="AR119" s="185" t="s">
        <v>128</v>
      </c>
      <c r="AT119" s="185" t="s">
        <v>123</v>
      </c>
      <c r="AU119" s="185" t="s">
        <v>84</v>
      </c>
      <c r="AY119" s="18" t="s">
        <v>121</v>
      </c>
      <c r="BE119" s="186">
        <f>IF(N119="základní",J119,0)</f>
        <v>0</v>
      </c>
      <c r="BF119" s="186">
        <f>IF(N119="snížená",J119,0)</f>
        <v>0</v>
      </c>
      <c r="BG119" s="186">
        <f>IF(N119="zákl. přenesená",J119,0)</f>
        <v>0</v>
      </c>
      <c r="BH119" s="186">
        <f>IF(N119="sníž. přenesená",J119,0)</f>
        <v>0</v>
      </c>
      <c r="BI119" s="186">
        <f>IF(N119="nulová",J119,0)</f>
        <v>0</v>
      </c>
      <c r="BJ119" s="18" t="s">
        <v>79</v>
      </c>
      <c r="BK119" s="186">
        <f>ROUND(I119*H119,2)</f>
        <v>0</v>
      </c>
      <c r="BL119" s="18" t="s">
        <v>128</v>
      </c>
      <c r="BM119" s="185" t="s">
        <v>169</v>
      </c>
    </row>
    <row r="120" spans="1:47" s="2" customFormat="1" ht="58.5">
      <c r="A120" s="35"/>
      <c r="B120" s="36"/>
      <c r="C120" s="37"/>
      <c r="D120" s="187" t="s">
        <v>130</v>
      </c>
      <c r="E120" s="37"/>
      <c r="F120" s="188" t="s">
        <v>170</v>
      </c>
      <c r="G120" s="37"/>
      <c r="H120" s="37"/>
      <c r="I120" s="189"/>
      <c r="J120" s="37"/>
      <c r="K120" s="37"/>
      <c r="L120" s="40"/>
      <c r="M120" s="190"/>
      <c r="N120" s="191"/>
      <c r="O120" s="65"/>
      <c r="P120" s="65"/>
      <c r="Q120" s="65"/>
      <c r="R120" s="65"/>
      <c r="S120" s="65"/>
      <c r="T120" s="66"/>
      <c r="U120" s="35"/>
      <c r="V120" s="35"/>
      <c r="W120" s="35"/>
      <c r="X120" s="35"/>
      <c r="Y120" s="35"/>
      <c r="Z120" s="35"/>
      <c r="AA120" s="35"/>
      <c r="AB120" s="35"/>
      <c r="AC120" s="35"/>
      <c r="AD120" s="35"/>
      <c r="AE120" s="35"/>
      <c r="AT120" s="18" t="s">
        <v>130</v>
      </c>
      <c r="AU120" s="18" t="s">
        <v>84</v>
      </c>
    </row>
    <row r="121" spans="2:51" s="14" customFormat="1" ht="11.25">
      <c r="B121" s="202"/>
      <c r="C121" s="203"/>
      <c r="D121" s="187" t="s">
        <v>132</v>
      </c>
      <c r="E121" s="204" t="s">
        <v>19</v>
      </c>
      <c r="F121" s="205" t="s">
        <v>171</v>
      </c>
      <c r="G121" s="203"/>
      <c r="H121" s="206">
        <v>10483</v>
      </c>
      <c r="I121" s="207"/>
      <c r="J121" s="203"/>
      <c r="K121" s="203"/>
      <c r="L121" s="208"/>
      <c r="M121" s="209"/>
      <c r="N121" s="210"/>
      <c r="O121" s="210"/>
      <c r="P121" s="210"/>
      <c r="Q121" s="210"/>
      <c r="R121" s="210"/>
      <c r="S121" s="210"/>
      <c r="T121" s="211"/>
      <c r="AT121" s="212" t="s">
        <v>132</v>
      </c>
      <c r="AU121" s="212" t="s">
        <v>84</v>
      </c>
      <c r="AV121" s="14" t="s">
        <v>84</v>
      </c>
      <c r="AW121" s="14" t="s">
        <v>34</v>
      </c>
      <c r="AX121" s="14" t="s">
        <v>74</v>
      </c>
      <c r="AY121" s="212" t="s">
        <v>121</v>
      </c>
    </row>
    <row r="122" spans="2:51" s="15" customFormat="1" ht="11.25">
      <c r="B122" s="213"/>
      <c r="C122" s="214"/>
      <c r="D122" s="187" t="s">
        <v>132</v>
      </c>
      <c r="E122" s="215" t="s">
        <v>19</v>
      </c>
      <c r="F122" s="216" t="s">
        <v>135</v>
      </c>
      <c r="G122" s="214"/>
      <c r="H122" s="217">
        <v>10483</v>
      </c>
      <c r="I122" s="218"/>
      <c r="J122" s="214"/>
      <c r="K122" s="214"/>
      <c r="L122" s="219"/>
      <c r="M122" s="220"/>
      <c r="N122" s="221"/>
      <c r="O122" s="221"/>
      <c r="P122" s="221"/>
      <c r="Q122" s="221"/>
      <c r="R122" s="221"/>
      <c r="S122" s="221"/>
      <c r="T122" s="222"/>
      <c r="AT122" s="223" t="s">
        <v>132</v>
      </c>
      <c r="AU122" s="223" t="s">
        <v>84</v>
      </c>
      <c r="AV122" s="15" t="s">
        <v>128</v>
      </c>
      <c r="AW122" s="15" t="s">
        <v>34</v>
      </c>
      <c r="AX122" s="15" t="s">
        <v>79</v>
      </c>
      <c r="AY122" s="223" t="s">
        <v>121</v>
      </c>
    </row>
    <row r="123" spans="1:65" s="2" customFormat="1" ht="24">
      <c r="A123" s="35"/>
      <c r="B123" s="36"/>
      <c r="C123" s="174" t="s">
        <v>172</v>
      </c>
      <c r="D123" s="174" t="s">
        <v>123</v>
      </c>
      <c r="E123" s="175" t="s">
        <v>162</v>
      </c>
      <c r="F123" s="176" t="s">
        <v>163</v>
      </c>
      <c r="G123" s="177" t="s">
        <v>155</v>
      </c>
      <c r="H123" s="178">
        <v>10483</v>
      </c>
      <c r="I123" s="179"/>
      <c r="J123" s="180">
        <f>ROUND(I123*H123,2)</f>
        <v>0</v>
      </c>
      <c r="K123" s="176" t="s">
        <v>127</v>
      </c>
      <c r="L123" s="40"/>
      <c r="M123" s="181" t="s">
        <v>19</v>
      </c>
      <c r="N123" s="182" t="s">
        <v>45</v>
      </c>
      <c r="O123" s="65"/>
      <c r="P123" s="183">
        <f>O123*H123</f>
        <v>0</v>
      </c>
      <c r="Q123" s="183">
        <v>0</v>
      </c>
      <c r="R123" s="183">
        <f>Q123*H123</f>
        <v>0</v>
      </c>
      <c r="S123" s="183">
        <v>0</v>
      </c>
      <c r="T123" s="184">
        <f>S123*H123</f>
        <v>0</v>
      </c>
      <c r="U123" s="35"/>
      <c r="V123" s="35"/>
      <c r="W123" s="35"/>
      <c r="X123" s="35"/>
      <c r="Y123" s="35"/>
      <c r="Z123" s="35"/>
      <c r="AA123" s="35"/>
      <c r="AB123" s="35"/>
      <c r="AC123" s="35"/>
      <c r="AD123" s="35"/>
      <c r="AE123" s="35"/>
      <c r="AR123" s="185" t="s">
        <v>128</v>
      </c>
      <c r="AT123" s="185" t="s">
        <v>123</v>
      </c>
      <c r="AU123" s="185" t="s">
        <v>84</v>
      </c>
      <c r="AY123" s="18" t="s">
        <v>121</v>
      </c>
      <c r="BE123" s="186">
        <f>IF(N123="základní",J123,0)</f>
        <v>0</v>
      </c>
      <c r="BF123" s="186">
        <f>IF(N123="snížená",J123,0)</f>
        <v>0</v>
      </c>
      <c r="BG123" s="186">
        <f>IF(N123="zákl. přenesená",J123,0)</f>
        <v>0</v>
      </c>
      <c r="BH123" s="186">
        <f>IF(N123="sníž. přenesená",J123,0)</f>
        <v>0</v>
      </c>
      <c r="BI123" s="186">
        <f>IF(N123="nulová",J123,0)</f>
        <v>0</v>
      </c>
      <c r="BJ123" s="18" t="s">
        <v>79</v>
      </c>
      <c r="BK123" s="186">
        <f>ROUND(I123*H123,2)</f>
        <v>0</v>
      </c>
      <c r="BL123" s="18" t="s">
        <v>128</v>
      </c>
      <c r="BM123" s="185" t="s">
        <v>173</v>
      </c>
    </row>
    <row r="124" spans="2:51" s="14" customFormat="1" ht="11.25">
      <c r="B124" s="202"/>
      <c r="C124" s="203"/>
      <c r="D124" s="187" t="s">
        <v>132</v>
      </c>
      <c r="E124" s="204" t="s">
        <v>19</v>
      </c>
      <c r="F124" s="205" t="s">
        <v>171</v>
      </c>
      <c r="G124" s="203"/>
      <c r="H124" s="206">
        <v>10483</v>
      </c>
      <c r="I124" s="207"/>
      <c r="J124" s="203"/>
      <c r="K124" s="203"/>
      <c r="L124" s="208"/>
      <c r="M124" s="209"/>
      <c r="N124" s="210"/>
      <c r="O124" s="210"/>
      <c r="P124" s="210"/>
      <c r="Q124" s="210"/>
      <c r="R124" s="210"/>
      <c r="S124" s="210"/>
      <c r="T124" s="211"/>
      <c r="AT124" s="212" t="s">
        <v>132</v>
      </c>
      <c r="AU124" s="212" t="s">
        <v>84</v>
      </c>
      <c r="AV124" s="14" t="s">
        <v>84</v>
      </c>
      <c r="AW124" s="14" t="s">
        <v>34</v>
      </c>
      <c r="AX124" s="14" t="s">
        <v>74</v>
      </c>
      <c r="AY124" s="212" t="s">
        <v>121</v>
      </c>
    </row>
    <row r="125" spans="2:51" s="15" customFormat="1" ht="11.25">
      <c r="B125" s="213"/>
      <c r="C125" s="214"/>
      <c r="D125" s="187" t="s">
        <v>132</v>
      </c>
      <c r="E125" s="215" t="s">
        <v>19</v>
      </c>
      <c r="F125" s="216" t="s">
        <v>135</v>
      </c>
      <c r="G125" s="214"/>
      <c r="H125" s="217">
        <v>10483</v>
      </c>
      <c r="I125" s="218"/>
      <c r="J125" s="214"/>
      <c r="K125" s="214"/>
      <c r="L125" s="219"/>
      <c r="M125" s="220"/>
      <c r="N125" s="221"/>
      <c r="O125" s="221"/>
      <c r="P125" s="221"/>
      <c r="Q125" s="221"/>
      <c r="R125" s="221"/>
      <c r="S125" s="221"/>
      <c r="T125" s="222"/>
      <c r="AT125" s="223" t="s">
        <v>132</v>
      </c>
      <c r="AU125" s="223" t="s">
        <v>84</v>
      </c>
      <c r="AV125" s="15" t="s">
        <v>128</v>
      </c>
      <c r="AW125" s="15" t="s">
        <v>34</v>
      </c>
      <c r="AX125" s="15" t="s">
        <v>79</v>
      </c>
      <c r="AY125" s="223" t="s">
        <v>121</v>
      </c>
    </row>
    <row r="126" spans="1:65" s="2" customFormat="1" ht="44.25" customHeight="1">
      <c r="A126" s="35"/>
      <c r="B126" s="36"/>
      <c r="C126" s="174" t="s">
        <v>174</v>
      </c>
      <c r="D126" s="174" t="s">
        <v>123</v>
      </c>
      <c r="E126" s="175" t="s">
        <v>167</v>
      </c>
      <c r="F126" s="176" t="s">
        <v>168</v>
      </c>
      <c r="G126" s="177" t="s">
        <v>155</v>
      </c>
      <c r="H126" s="178">
        <v>10483</v>
      </c>
      <c r="I126" s="179"/>
      <c r="J126" s="180">
        <f>ROUND(I126*H126,2)</f>
        <v>0</v>
      </c>
      <c r="K126" s="176" t="s">
        <v>127</v>
      </c>
      <c r="L126" s="40"/>
      <c r="M126" s="181" t="s">
        <v>19</v>
      </c>
      <c r="N126" s="182" t="s">
        <v>45</v>
      </c>
      <c r="O126" s="65"/>
      <c r="P126" s="183">
        <f>O126*H126</f>
        <v>0</v>
      </c>
      <c r="Q126" s="183">
        <v>0</v>
      </c>
      <c r="R126" s="183">
        <f>Q126*H126</f>
        <v>0</v>
      </c>
      <c r="S126" s="183">
        <v>0</v>
      </c>
      <c r="T126" s="184">
        <f>S126*H126</f>
        <v>0</v>
      </c>
      <c r="U126" s="35"/>
      <c r="V126" s="35"/>
      <c r="W126" s="35"/>
      <c r="X126" s="35"/>
      <c r="Y126" s="35"/>
      <c r="Z126" s="35"/>
      <c r="AA126" s="35"/>
      <c r="AB126" s="35"/>
      <c r="AC126" s="35"/>
      <c r="AD126" s="35"/>
      <c r="AE126" s="35"/>
      <c r="AR126" s="185" t="s">
        <v>128</v>
      </c>
      <c r="AT126" s="185" t="s">
        <v>123</v>
      </c>
      <c r="AU126" s="185" t="s">
        <v>84</v>
      </c>
      <c r="AY126" s="18" t="s">
        <v>121</v>
      </c>
      <c r="BE126" s="186">
        <f>IF(N126="základní",J126,0)</f>
        <v>0</v>
      </c>
      <c r="BF126" s="186">
        <f>IF(N126="snížená",J126,0)</f>
        <v>0</v>
      </c>
      <c r="BG126" s="186">
        <f>IF(N126="zákl. přenesená",J126,0)</f>
        <v>0</v>
      </c>
      <c r="BH126" s="186">
        <f>IF(N126="sníž. přenesená",J126,0)</f>
        <v>0</v>
      </c>
      <c r="BI126" s="186">
        <f>IF(N126="nulová",J126,0)</f>
        <v>0</v>
      </c>
      <c r="BJ126" s="18" t="s">
        <v>79</v>
      </c>
      <c r="BK126" s="186">
        <f>ROUND(I126*H126,2)</f>
        <v>0</v>
      </c>
      <c r="BL126" s="18" t="s">
        <v>128</v>
      </c>
      <c r="BM126" s="185" t="s">
        <v>175</v>
      </c>
    </row>
    <row r="127" spans="1:47" s="2" customFormat="1" ht="58.5">
      <c r="A127" s="35"/>
      <c r="B127" s="36"/>
      <c r="C127" s="37"/>
      <c r="D127" s="187" t="s">
        <v>130</v>
      </c>
      <c r="E127" s="37"/>
      <c r="F127" s="188" t="s">
        <v>170</v>
      </c>
      <c r="G127" s="37"/>
      <c r="H127" s="37"/>
      <c r="I127" s="189"/>
      <c r="J127" s="37"/>
      <c r="K127" s="37"/>
      <c r="L127" s="40"/>
      <c r="M127" s="190"/>
      <c r="N127" s="191"/>
      <c r="O127" s="65"/>
      <c r="P127" s="65"/>
      <c r="Q127" s="65"/>
      <c r="R127" s="65"/>
      <c r="S127" s="65"/>
      <c r="T127" s="66"/>
      <c r="U127" s="35"/>
      <c r="V127" s="35"/>
      <c r="W127" s="35"/>
      <c r="X127" s="35"/>
      <c r="Y127" s="35"/>
      <c r="Z127" s="35"/>
      <c r="AA127" s="35"/>
      <c r="AB127" s="35"/>
      <c r="AC127" s="35"/>
      <c r="AD127" s="35"/>
      <c r="AE127" s="35"/>
      <c r="AT127" s="18" t="s">
        <v>130</v>
      </c>
      <c r="AU127" s="18" t="s">
        <v>84</v>
      </c>
    </row>
    <row r="128" spans="2:51" s="14" customFormat="1" ht="11.25">
      <c r="B128" s="202"/>
      <c r="C128" s="203"/>
      <c r="D128" s="187" t="s">
        <v>132</v>
      </c>
      <c r="E128" s="204" t="s">
        <v>19</v>
      </c>
      <c r="F128" s="205" t="s">
        <v>171</v>
      </c>
      <c r="G128" s="203"/>
      <c r="H128" s="206">
        <v>10483</v>
      </c>
      <c r="I128" s="207"/>
      <c r="J128" s="203"/>
      <c r="K128" s="203"/>
      <c r="L128" s="208"/>
      <c r="M128" s="209"/>
      <c r="N128" s="210"/>
      <c r="O128" s="210"/>
      <c r="P128" s="210"/>
      <c r="Q128" s="210"/>
      <c r="R128" s="210"/>
      <c r="S128" s="210"/>
      <c r="T128" s="211"/>
      <c r="AT128" s="212" t="s">
        <v>132</v>
      </c>
      <c r="AU128" s="212" t="s">
        <v>84</v>
      </c>
      <c r="AV128" s="14" t="s">
        <v>84</v>
      </c>
      <c r="AW128" s="14" t="s">
        <v>34</v>
      </c>
      <c r="AX128" s="14" t="s">
        <v>74</v>
      </c>
      <c r="AY128" s="212" t="s">
        <v>121</v>
      </c>
    </row>
    <row r="129" spans="2:51" s="15" customFormat="1" ht="11.25">
      <c r="B129" s="213"/>
      <c r="C129" s="214"/>
      <c r="D129" s="187" t="s">
        <v>132</v>
      </c>
      <c r="E129" s="215" t="s">
        <v>19</v>
      </c>
      <c r="F129" s="216" t="s">
        <v>135</v>
      </c>
      <c r="G129" s="214"/>
      <c r="H129" s="217">
        <v>10483</v>
      </c>
      <c r="I129" s="218"/>
      <c r="J129" s="214"/>
      <c r="K129" s="214"/>
      <c r="L129" s="219"/>
      <c r="M129" s="220"/>
      <c r="N129" s="221"/>
      <c r="O129" s="221"/>
      <c r="P129" s="221"/>
      <c r="Q129" s="221"/>
      <c r="R129" s="221"/>
      <c r="S129" s="221"/>
      <c r="T129" s="222"/>
      <c r="AT129" s="223" t="s">
        <v>132</v>
      </c>
      <c r="AU129" s="223" t="s">
        <v>84</v>
      </c>
      <c r="AV129" s="15" t="s">
        <v>128</v>
      </c>
      <c r="AW129" s="15" t="s">
        <v>34</v>
      </c>
      <c r="AX129" s="15" t="s">
        <v>79</v>
      </c>
      <c r="AY129" s="223" t="s">
        <v>121</v>
      </c>
    </row>
    <row r="130" spans="1:65" s="2" customFormat="1" ht="24">
      <c r="A130" s="35"/>
      <c r="B130" s="36"/>
      <c r="C130" s="174" t="s">
        <v>176</v>
      </c>
      <c r="D130" s="174" t="s">
        <v>123</v>
      </c>
      <c r="E130" s="175" t="s">
        <v>162</v>
      </c>
      <c r="F130" s="176" t="s">
        <v>163</v>
      </c>
      <c r="G130" s="177" t="s">
        <v>155</v>
      </c>
      <c r="H130" s="178">
        <v>10483</v>
      </c>
      <c r="I130" s="179"/>
      <c r="J130" s="180">
        <f>ROUND(I130*H130,2)</f>
        <v>0</v>
      </c>
      <c r="K130" s="176" t="s">
        <v>127</v>
      </c>
      <c r="L130" s="40"/>
      <c r="M130" s="181" t="s">
        <v>19</v>
      </c>
      <c r="N130" s="182" t="s">
        <v>45</v>
      </c>
      <c r="O130" s="65"/>
      <c r="P130" s="183">
        <f>O130*H130</f>
        <v>0</v>
      </c>
      <c r="Q130" s="183">
        <v>0</v>
      </c>
      <c r="R130" s="183">
        <f>Q130*H130</f>
        <v>0</v>
      </c>
      <c r="S130" s="183">
        <v>0</v>
      </c>
      <c r="T130" s="184">
        <f>S130*H130</f>
        <v>0</v>
      </c>
      <c r="U130" s="35"/>
      <c r="V130" s="35"/>
      <c r="W130" s="35"/>
      <c r="X130" s="35"/>
      <c r="Y130" s="35"/>
      <c r="Z130" s="35"/>
      <c r="AA130" s="35"/>
      <c r="AB130" s="35"/>
      <c r="AC130" s="35"/>
      <c r="AD130" s="35"/>
      <c r="AE130" s="35"/>
      <c r="AR130" s="185" t="s">
        <v>128</v>
      </c>
      <c r="AT130" s="185" t="s">
        <v>123</v>
      </c>
      <c r="AU130" s="185" t="s">
        <v>84</v>
      </c>
      <c r="AY130" s="18" t="s">
        <v>121</v>
      </c>
      <c r="BE130" s="186">
        <f>IF(N130="základní",J130,0)</f>
        <v>0</v>
      </c>
      <c r="BF130" s="186">
        <f>IF(N130="snížená",J130,0)</f>
        <v>0</v>
      </c>
      <c r="BG130" s="186">
        <f>IF(N130="zákl. přenesená",J130,0)</f>
        <v>0</v>
      </c>
      <c r="BH130" s="186">
        <f>IF(N130="sníž. přenesená",J130,0)</f>
        <v>0</v>
      </c>
      <c r="BI130" s="186">
        <f>IF(N130="nulová",J130,0)</f>
        <v>0</v>
      </c>
      <c r="BJ130" s="18" t="s">
        <v>79</v>
      </c>
      <c r="BK130" s="186">
        <f>ROUND(I130*H130,2)</f>
        <v>0</v>
      </c>
      <c r="BL130" s="18" t="s">
        <v>128</v>
      </c>
      <c r="BM130" s="185" t="s">
        <v>177</v>
      </c>
    </row>
    <row r="131" spans="2:51" s="14" customFormat="1" ht="11.25">
      <c r="B131" s="202"/>
      <c r="C131" s="203"/>
      <c r="D131" s="187" t="s">
        <v>132</v>
      </c>
      <c r="E131" s="204" t="s">
        <v>19</v>
      </c>
      <c r="F131" s="205" t="s">
        <v>171</v>
      </c>
      <c r="G131" s="203"/>
      <c r="H131" s="206">
        <v>10483</v>
      </c>
      <c r="I131" s="207"/>
      <c r="J131" s="203"/>
      <c r="K131" s="203"/>
      <c r="L131" s="208"/>
      <c r="M131" s="209"/>
      <c r="N131" s="210"/>
      <c r="O131" s="210"/>
      <c r="P131" s="210"/>
      <c r="Q131" s="210"/>
      <c r="R131" s="210"/>
      <c r="S131" s="210"/>
      <c r="T131" s="211"/>
      <c r="AT131" s="212" t="s">
        <v>132</v>
      </c>
      <c r="AU131" s="212" t="s">
        <v>84</v>
      </c>
      <c r="AV131" s="14" t="s">
        <v>84</v>
      </c>
      <c r="AW131" s="14" t="s">
        <v>34</v>
      </c>
      <c r="AX131" s="14" t="s">
        <v>74</v>
      </c>
      <c r="AY131" s="212" t="s">
        <v>121</v>
      </c>
    </row>
    <row r="132" spans="2:51" s="15" customFormat="1" ht="11.25">
      <c r="B132" s="213"/>
      <c r="C132" s="214"/>
      <c r="D132" s="187" t="s">
        <v>132</v>
      </c>
      <c r="E132" s="215" t="s">
        <v>19</v>
      </c>
      <c r="F132" s="216" t="s">
        <v>135</v>
      </c>
      <c r="G132" s="214"/>
      <c r="H132" s="217">
        <v>10483</v>
      </c>
      <c r="I132" s="218"/>
      <c r="J132" s="214"/>
      <c r="K132" s="214"/>
      <c r="L132" s="219"/>
      <c r="M132" s="220"/>
      <c r="N132" s="221"/>
      <c r="O132" s="221"/>
      <c r="P132" s="221"/>
      <c r="Q132" s="221"/>
      <c r="R132" s="221"/>
      <c r="S132" s="221"/>
      <c r="T132" s="222"/>
      <c r="AT132" s="223" t="s">
        <v>132</v>
      </c>
      <c r="AU132" s="223" t="s">
        <v>84</v>
      </c>
      <c r="AV132" s="15" t="s">
        <v>128</v>
      </c>
      <c r="AW132" s="15" t="s">
        <v>34</v>
      </c>
      <c r="AX132" s="15" t="s">
        <v>79</v>
      </c>
      <c r="AY132" s="223" t="s">
        <v>121</v>
      </c>
    </row>
    <row r="133" spans="1:65" s="2" customFormat="1" ht="44.25" customHeight="1">
      <c r="A133" s="35"/>
      <c r="B133" s="36"/>
      <c r="C133" s="174" t="s">
        <v>178</v>
      </c>
      <c r="D133" s="174" t="s">
        <v>123</v>
      </c>
      <c r="E133" s="175" t="s">
        <v>179</v>
      </c>
      <c r="F133" s="176" t="s">
        <v>180</v>
      </c>
      <c r="G133" s="177" t="s">
        <v>155</v>
      </c>
      <c r="H133" s="178">
        <v>10483</v>
      </c>
      <c r="I133" s="179"/>
      <c r="J133" s="180">
        <f>ROUND(I133*H133,2)</f>
        <v>0</v>
      </c>
      <c r="K133" s="176" t="s">
        <v>127</v>
      </c>
      <c r="L133" s="40"/>
      <c r="M133" s="181" t="s">
        <v>19</v>
      </c>
      <c r="N133" s="182" t="s">
        <v>45</v>
      </c>
      <c r="O133" s="65"/>
      <c r="P133" s="183">
        <f>O133*H133</f>
        <v>0</v>
      </c>
      <c r="Q133" s="183">
        <v>0</v>
      </c>
      <c r="R133" s="183">
        <f>Q133*H133</f>
        <v>0</v>
      </c>
      <c r="S133" s="183">
        <v>0</v>
      </c>
      <c r="T133" s="184">
        <f>S133*H133</f>
        <v>0</v>
      </c>
      <c r="U133" s="35"/>
      <c r="V133" s="35"/>
      <c r="W133" s="35"/>
      <c r="X133" s="35"/>
      <c r="Y133" s="35"/>
      <c r="Z133" s="35"/>
      <c r="AA133" s="35"/>
      <c r="AB133" s="35"/>
      <c r="AC133" s="35"/>
      <c r="AD133" s="35"/>
      <c r="AE133" s="35"/>
      <c r="AR133" s="185" t="s">
        <v>128</v>
      </c>
      <c r="AT133" s="185" t="s">
        <v>123</v>
      </c>
      <c r="AU133" s="185" t="s">
        <v>84</v>
      </c>
      <c r="AY133" s="18" t="s">
        <v>121</v>
      </c>
      <c r="BE133" s="186">
        <f>IF(N133="základní",J133,0)</f>
        <v>0</v>
      </c>
      <c r="BF133" s="186">
        <f>IF(N133="snížená",J133,0)</f>
        <v>0</v>
      </c>
      <c r="BG133" s="186">
        <f>IF(N133="zákl. přenesená",J133,0)</f>
        <v>0</v>
      </c>
      <c r="BH133" s="186">
        <f>IF(N133="sníž. přenesená",J133,0)</f>
        <v>0</v>
      </c>
      <c r="BI133" s="186">
        <f>IF(N133="nulová",J133,0)</f>
        <v>0</v>
      </c>
      <c r="BJ133" s="18" t="s">
        <v>79</v>
      </c>
      <c r="BK133" s="186">
        <f>ROUND(I133*H133,2)</f>
        <v>0</v>
      </c>
      <c r="BL133" s="18" t="s">
        <v>128</v>
      </c>
      <c r="BM133" s="185" t="s">
        <v>181</v>
      </c>
    </row>
    <row r="134" spans="1:47" s="2" customFormat="1" ht="58.5">
      <c r="A134" s="35"/>
      <c r="B134" s="36"/>
      <c r="C134" s="37"/>
      <c r="D134" s="187" t="s">
        <v>130</v>
      </c>
      <c r="E134" s="37"/>
      <c r="F134" s="188" t="s">
        <v>182</v>
      </c>
      <c r="G134" s="37"/>
      <c r="H134" s="37"/>
      <c r="I134" s="189"/>
      <c r="J134" s="37"/>
      <c r="K134" s="37"/>
      <c r="L134" s="40"/>
      <c r="M134" s="190"/>
      <c r="N134" s="191"/>
      <c r="O134" s="65"/>
      <c r="P134" s="65"/>
      <c r="Q134" s="65"/>
      <c r="R134" s="65"/>
      <c r="S134" s="65"/>
      <c r="T134" s="66"/>
      <c r="U134" s="35"/>
      <c r="V134" s="35"/>
      <c r="W134" s="35"/>
      <c r="X134" s="35"/>
      <c r="Y134" s="35"/>
      <c r="Z134" s="35"/>
      <c r="AA134" s="35"/>
      <c r="AB134" s="35"/>
      <c r="AC134" s="35"/>
      <c r="AD134" s="35"/>
      <c r="AE134" s="35"/>
      <c r="AT134" s="18" t="s">
        <v>130</v>
      </c>
      <c r="AU134" s="18" t="s">
        <v>84</v>
      </c>
    </row>
    <row r="135" spans="2:51" s="14" customFormat="1" ht="11.25">
      <c r="B135" s="202"/>
      <c r="C135" s="203"/>
      <c r="D135" s="187" t="s">
        <v>132</v>
      </c>
      <c r="E135" s="204" t="s">
        <v>19</v>
      </c>
      <c r="F135" s="205" t="s">
        <v>171</v>
      </c>
      <c r="G135" s="203"/>
      <c r="H135" s="206">
        <v>10483</v>
      </c>
      <c r="I135" s="207"/>
      <c r="J135" s="203"/>
      <c r="K135" s="203"/>
      <c r="L135" s="208"/>
      <c r="M135" s="209"/>
      <c r="N135" s="210"/>
      <c r="O135" s="210"/>
      <c r="P135" s="210"/>
      <c r="Q135" s="210"/>
      <c r="R135" s="210"/>
      <c r="S135" s="210"/>
      <c r="T135" s="211"/>
      <c r="AT135" s="212" t="s">
        <v>132</v>
      </c>
      <c r="AU135" s="212" t="s">
        <v>84</v>
      </c>
      <c r="AV135" s="14" t="s">
        <v>84</v>
      </c>
      <c r="AW135" s="14" t="s">
        <v>34</v>
      </c>
      <c r="AX135" s="14" t="s">
        <v>74</v>
      </c>
      <c r="AY135" s="212" t="s">
        <v>121</v>
      </c>
    </row>
    <row r="136" spans="2:51" s="15" customFormat="1" ht="11.25">
      <c r="B136" s="213"/>
      <c r="C136" s="214"/>
      <c r="D136" s="187" t="s">
        <v>132</v>
      </c>
      <c r="E136" s="215" t="s">
        <v>19</v>
      </c>
      <c r="F136" s="216" t="s">
        <v>135</v>
      </c>
      <c r="G136" s="214"/>
      <c r="H136" s="217">
        <v>10483</v>
      </c>
      <c r="I136" s="218"/>
      <c r="J136" s="214"/>
      <c r="K136" s="214"/>
      <c r="L136" s="219"/>
      <c r="M136" s="220"/>
      <c r="N136" s="221"/>
      <c r="O136" s="221"/>
      <c r="P136" s="221"/>
      <c r="Q136" s="221"/>
      <c r="R136" s="221"/>
      <c r="S136" s="221"/>
      <c r="T136" s="222"/>
      <c r="AT136" s="223" t="s">
        <v>132</v>
      </c>
      <c r="AU136" s="223" t="s">
        <v>84</v>
      </c>
      <c r="AV136" s="15" t="s">
        <v>128</v>
      </c>
      <c r="AW136" s="15" t="s">
        <v>34</v>
      </c>
      <c r="AX136" s="15" t="s">
        <v>79</v>
      </c>
      <c r="AY136" s="223" t="s">
        <v>121</v>
      </c>
    </row>
    <row r="137" spans="2:63" s="12" customFormat="1" ht="22.9" customHeight="1">
      <c r="B137" s="158"/>
      <c r="C137" s="159"/>
      <c r="D137" s="160" t="s">
        <v>73</v>
      </c>
      <c r="E137" s="172" t="s">
        <v>140</v>
      </c>
      <c r="F137" s="172" t="s">
        <v>183</v>
      </c>
      <c r="G137" s="159"/>
      <c r="H137" s="159"/>
      <c r="I137" s="162"/>
      <c r="J137" s="173">
        <f>BK137</f>
        <v>0</v>
      </c>
      <c r="K137" s="159"/>
      <c r="L137" s="164"/>
      <c r="M137" s="165"/>
      <c r="N137" s="166"/>
      <c r="O137" s="166"/>
      <c r="P137" s="167">
        <f>SUM(P138:P151)</f>
        <v>0</v>
      </c>
      <c r="Q137" s="166"/>
      <c r="R137" s="167">
        <f>SUM(R138:R151)</f>
        <v>0</v>
      </c>
      <c r="S137" s="166"/>
      <c r="T137" s="168">
        <f>SUM(T138:T151)</f>
        <v>0</v>
      </c>
      <c r="AR137" s="169" t="s">
        <v>79</v>
      </c>
      <c r="AT137" s="170" t="s">
        <v>73</v>
      </c>
      <c r="AU137" s="170" t="s">
        <v>79</v>
      </c>
      <c r="AY137" s="169" t="s">
        <v>121</v>
      </c>
      <c r="BK137" s="171">
        <f>SUM(BK138:BK151)</f>
        <v>0</v>
      </c>
    </row>
    <row r="138" spans="1:65" s="2" customFormat="1" ht="24">
      <c r="A138" s="35"/>
      <c r="B138" s="36"/>
      <c r="C138" s="174" t="s">
        <v>184</v>
      </c>
      <c r="D138" s="174" t="s">
        <v>123</v>
      </c>
      <c r="E138" s="175" t="s">
        <v>162</v>
      </c>
      <c r="F138" s="176" t="s">
        <v>163</v>
      </c>
      <c r="G138" s="177" t="s">
        <v>155</v>
      </c>
      <c r="H138" s="178">
        <v>1458</v>
      </c>
      <c r="I138" s="179"/>
      <c r="J138" s="180">
        <f>ROUND(I138*H138,2)</f>
        <v>0</v>
      </c>
      <c r="K138" s="176" t="s">
        <v>127</v>
      </c>
      <c r="L138" s="40"/>
      <c r="M138" s="181" t="s">
        <v>19</v>
      </c>
      <c r="N138" s="182" t="s">
        <v>45</v>
      </c>
      <c r="O138" s="65"/>
      <c r="P138" s="183">
        <f>O138*H138</f>
        <v>0</v>
      </c>
      <c r="Q138" s="183">
        <v>0</v>
      </c>
      <c r="R138" s="183">
        <f>Q138*H138</f>
        <v>0</v>
      </c>
      <c r="S138" s="183">
        <v>0</v>
      </c>
      <c r="T138" s="184">
        <f>S138*H138</f>
        <v>0</v>
      </c>
      <c r="U138" s="35"/>
      <c r="V138" s="35"/>
      <c r="W138" s="35"/>
      <c r="X138" s="35"/>
      <c r="Y138" s="35"/>
      <c r="Z138" s="35"/>
      <c r="AA138" s="35"/>
      <c r="AB138" s="35"/>
      <c r="AC138" s="35"/>
      <c r="AD138" s="35"/>
      <c r="AE138" s="35"/>
      <c r="AR138" s="185" t="s">
        <v>128</v>
      </c>
      <c r="AT138" s="185" t="s">
        <v>123</v>
      </c>
      <c r="AU138" s="185" t="s">
        <v>84</v>
      </c>
      <c r="AY138" s="18" t="s">
        <v>121</v>
      </c>
      <c r="BE138" s="186">
        <f>IF(N138="základní",J138,0)</f>
        <v>0</v>
      </c>
      <c r="BF138" s="186">
        <f>IF(N138="snížená",J138,0)</f>
        <v>0</v>
      </c>
      <c r="BG138" s="186">
        <f>IF(N138="zákl. přenesená",J138,0)</f>
        <v>0</v>
      </c>
      <c r="BH138" s="186">
        <f>IF(N138="sníž. přenesená",J138,0)</f>
        <v>0</v>
      </c>
      <c r="BI138" s="186">
        <f>IF(N138="nulová",J138,0)</f>
        <v>0</v>
      </c>
      <c r="BJ138" s="18" t="s">
        <v>79</v>
      </c>
      <c r="BK138" s="186">
        <f>ROUND(I138*H138,2)</f>
        <v>0</v>
      </c>
      <c r="BL138" s="18" t="s">
        <v>128</v>
      </c>
      <c r="BM138" s="185" t="s">
        <v>185</v>
      </c>
    </row>
    <row r="139" spans="2:51" s="14" customFormat="1" ht="22.5">
      <c r="B139" s="202"/>
      <c r="C139" s="203"/>
      <c r="D139" s="187" t="s">
        <v>132</v>
      </c>
      <c r="E139" s="204" t="s">
        <v>19</v>
      </c>
      <c r="F139" s="205" t="s">
        <v>186</v>
      </c>
      <c r="G139" s="203"/>
      <c r="H139" s="206">
        <v>1458</v>
      </c>
      <c r="I139" s="207"/>
      <c r="J139" s="203"/>
      <c r="K139" s="203"/>
      <c r="L139" s="208"/>
      <c r="M139" s="209"/>
      <c r="N139" s="210"/>
      <c r="O139" s="210"/>
      <c r="P139" s="210"/>
      <c r="Q139" s="210"/>
      <c r="R139" s="210"/>
      <c r="S139" s="210"/>
      <c r="T139" s="211"/>
      <c r="AT139" s="212" t="s">
        <v>132</v>
      </c>
      <c r="AU139" s="212" t="s">
        <v>84</v>
      </c>
      <c r="AV139" s="14" t="s">
        <v>84</v>
      </c>
      <c r="AW139" s="14" t="s">
        <v>34</v>
      </c>
      <c r="AX139" s="14" t="s">
        <v>74</v>
      </c>
      <c r="AY139" s="212" t="s">
        <v>121</v>
      </c>
    </row>
    <row r="140" spans="2:51" s="15" customFormat="1" ht="11.25">
      <c r="B140" s="213"/>
      <c r="C140" s="214"/>
      <c r="D140" s="187" t="s">
        <v>132</v>
      </c>
      <c r="E140" s="215" t="s">
        <v>19</v>
      </c>
      <c r="F140" s="216" t="s">
        <v>135</v>
      </c>
      <c r="G140" s="214"/>
      <c r="H140" s="217">
        <v>1458</v>
      </c>
      <c r="I140" s="218"/>
      <c r="J140" s="214"/>
      <c r="K140" s="214"/>
      <c r="L140" s="219"/>
      <c r="M140" s="220"/>
      <c r="N140" s="221"/>
      <c r="O140" s="221"/>
      <c r="P140" s="221"/>
      <c r="Q140" s="221"/>
      <c r="R140" s="221"/>
      <c r="S140" s="221"/>
      <c r="T140" s="222"/>
      <c r="AT140" s="223" t="s">
        <v>132</v>
      </c>
      <c r="AU140" s="223" t="s">
        <v>84</v>
      </c>
      <c r="AV140" s="15" t="s">
        <v>128</v>
      </c>
      <c r="AW140" s="15" t="s">
        <v>34</v>
      </c>
      <c r="AX140" s="15" t="s">
        <v>79</v>
      </c>
      <c r="AY140" s="223" t="s">
        <v>121</v>
      </c>
    </row>
    <row r="141" spans="1:65" s="2" customFormat="1" ht="44.25" customHeight="1">
      <c r="A141" s="35"/>
      <c r="B141" s="36"/>
      <c r="C141" s="174" t="s">
        <v>187</v>
      </c>
      <c r="D141" s="174" t="s">
        <v>123</v>
      </c>
      <c r="E141" s="175" t="s">
        <v>167</v>
      </c>
      <c r="F141" s="176" t="s">
        <v>168</v>
      </c>
      <c r="G141" s="177" t="s">
        <v>155</v>
      </c>
      <c r="H141" s="178">
        <v>1458</v>
      </c>
      <c r="I141" s="179"/>
      <c r="J141" s="180">
        <f>ROUND(I141*H141,2)</f>
        <v>0</v>
      </c>
      <c r="K141" s="176" t="s">
        <v>127</v>
      </c>
      <c r="L141" s="40"/>
      <c r="M141" s="181" t="s">
        <v>19</v>
      </c>
      <c r="N141" s="182" t="s">
        <v>45</v>
      </c>
      <c r="O141" s="65"/>
      <c r="P141" s="183">
        <f>O141*H141</f>
        <v>0</v>
      </c>
      <c r="Q141" s="183">
        <v>0</v>
      </c>
      <c r="R141" s="183">
        <f>Q141*H141</f>
        <v>0</v>
      </c>
      <c r="S141" s="183">
        <v>0</v>
      </c>
      <c r="T141" s="184">
        <f>S141*H141</f>
        <v>0</v>
      </c>
      <c r="U141" s="35"/>
      <c r="V141" s="35"/>
      <c r="W141" s="35"/>
      <c r="X141" s="35"/>
      <c r="Y141" s="35"/>
      <c r="Z141" s="35"/>
      <c r="AA141" s="35"/>
      <c r="AB141" s="35"/>
      <c r="AC141" s="35"/>
      <c r="AD141" s="35"/>
      <c r="AE141" s="35"/>
      <c r="AR141" s="185" t="s">
        <v>128</v>
      </c>
      <c r="AT141" s="185" t="s">
        <v>123</v>
      </c>
      <c r="AU141" s="185" t="s">
        <v>84</v>
      </c>
      <c r="AY141" s="18" t="s">
        <v>121</v>
      </c>
      <c r="BE141" s="186">
        <f>IF(N141="základní",J141,0)</f>
        <v>0</v>
      </c>
      <c r="BF141" s="186">
        <f>IF(N141="snížená",J141,0)</f>
        <v>0</v>
      </c>
      <c r="BG141" s="186">
        <f>IF(N141="zákl. přenesená",J141,0)</f>
        <v>0</v>
      </c>
      <c r="BH141" s="186">
        <f>IF(N141="sníž. přenesená",J141,0)</f>
        <v>0</v>
      </c>
      <c r="BI141" s="186">
        <f>IF(N141="nulová",J141,0)</f>
        <v>0</v>
      </c>
      <c r="BJ141" s="18" t="s">
        <v>79</v>
      </c>
      <c r="BK141" s="186">
        <f>ROUND(I141*H141,2)</f>
        <v>0</v>
      </c>
      <c r="BL141" s="18" t="s">
        <v>128</v>
      </c>
      <c r="BM141" s="185" t="s">
        <v>188</v>
      </c>
    </row>
    <row r="142" spans="1:47" s="2" customFormat="1" ht="58.5">
      <c r="A142" s="35"/>
      <c r="B142" s="36"/>
      <c r="C142" s="37"/>
      <c r="D142" s="187" t="s">
        <v>130</v>
      </c>
      <c r="E142" s="37"/>
      <c r="F142" s="188" t="s">
        <v>170</v>
      </c>
      <c r="G142" s="37"/>
      <c r="H142" s="37"/>
      <c r="I142" s="189"/>
      <c r="J142" s="37"/>
      <c r="K142" s="37"/>
      <c r="L142" s="40"/>
      <c r="M142" s="190"/>
      <c r="N142" s="191"/>
      <c r="O142" s="65"/>
      <c r="P142" s="65"/>
      <c r="Q142" s="65"/>
      <c r="R142" s="65"/>
      <c r="S142" s="65"/>
      <c r="T142" s="66"/>
      <c r="U142" s="35"/>
      <c r="V142" s="35"/>
      <c r="W142" s="35"/>
      <c r="X142" s="35"/>
      <c r="Y142" s="35"/>
      <c r="Z142" s="35"/>
      <c r="AA142" s="35"/>
      <c r="AB142" s="35"/>
      <c r="AC142" s="35"/>
      <c r="AD142" s="35"/>
      <c r="AE142" s="35"/>
      <c r="AT142" s="18" t="s">
        <v>130</v>
      </c>
      <c r="AU142" s="18" t="s">
        <v>84</v>
      </c>
    </row>
    <row r="143" spans="2:51" s="14" customFormat="1" ht="11.25">
      <c r="B143" s="202"/>
      <c r="C143" s="203"/>
      <c r="D143" s="187" t="s">
        <v>132</v>
      </c>
      <c r="E143" s="204" t="s">
        <v>19</v>
      </c>
      <c r="F143" s="205" t="s">
        <v>189</v>
      </c>
      <c r="G143" s="203"/>
      <c r="H143" s="206">
        <v>1458</v>
      </c>
      <c r="I143" s="207"/>
      <c r="J143" s="203"/>
      <c r="K143" s="203"/>
      <c r="L143" s="208"/>
      <c r="M143" s="209"/>
      <c r="N143" s="210"/>
      <c r="O143" s="210"/>
      <c r="P143" s="210"/>
      <c r="Q143" s="210"/>
      <c r="R143" s="210"/>
      <c r="S143" s="210"/>
      <c r="T143" s="211"/>
      <c r="AT143" s="212" t="s">
        <v>132</v>
      </c>
      <c r="AU143" s="212" t="s">
        <v>84</v>
      </c>
      <c r="AV143" s="14" t="s">
        <v>84</v>
      </c>
      <c r="AW143" s="14" t="s">
        <v>34</v>
      </c>
      <c r="AX143" s="14" t="s">
        <v>74</v>
      </c>
      <c r="AY143" s="212" t="s">
        <v>121</v>
      </c>
    </row>
    <row r="144" spans="2:51" s="15" customFormat="1" ht="11.25">
      <c r="B144" s="213"/>
      <c r="C144" s="214"/>
      <c r="D144" s="187" t="s">
        <v>132</v>
      </c>
      <c r="E144" s="215" t="s">
        <v>19</v>
      </c>
      <c r="F144" s="216" t="s">
        <v>135</v>
      </c>
      <c r="G144" s="214"/>
      <c r="H144" s="217">
        <v>1458</v>
      </c>
      <c r="I144" s="218"/>
      <c r="J144" s="214"/>
      <c r="K144" s="214"/>
      <c r="L144" s="219"/>
      <c r="M144" s="220"/>
      <c r="N144" s="221"/>
      <c r="O144" s="221"/>
      <c r="P144" s="221"/>
      <c r="Q144" s="221"/>
      <c r="R144" s="221"/>
      <c r="S144" s="221"/>
      <c r="T144" s="222"/>
      <c r="AT144" s="223" t="s">
        <v>132</v>
      </c>
      <c r="AU144" s="223" t="s">
        <v>84</v>
      </c>
      <c r="AV144" s="15" t="s">
        <v>128</v>
      </c>
      <c r="AW144" s="15" t="s">
        <v>34</v>
      </c>
      <c r="AX144" s="15" t="s">
        <v>79</v>
      </c>
      <c r="AY144" s="223" t="s">
        <v>121</v>
      </c>
    </row>
    <row r="145" spans="1:65" s="2" customFormat="1" ht="24">
      <c r="A145" s="35"/>
      <c r="B145" s="36"/>
      <c r="C145" s="174" t="s">
        <v>190</v>
      </c>
      <c r="D145" s="174" t="s">
        <v>123</v>
      </c>
      <c r="E145" s="175" t="s">
        <v>162</v>
      </c>
      <c r="F145" s="176" t="s">
        <v>163</v>
      </c>
      <c r="G145" s="177" t="s">
        <v>155</v>
      </c>
      <c r="H145" s="178">
        <v>1458</v>
      </c>
      <c r="I145" s="179"/>
      <c r="J145" s="180">
        <f>ROUND(I145*H145,2)</f>
        <v>0</v>
      </c>
      <c r="K145" s="176" t="s">
        <v>127</v>
      </c>
      <c r="L145" s="40"/>
      <c r="M145" s="181" t="s">
        <v>19</v>
      </c>
      <c r="N145" s="182" t="s">
        <v>45</v>
      </c>
      <c r="O145" s="65"/>
      <c r="P145" s="183">
        <f>O145*H145</f>
        <v>0</v>
      </c>
      <c r="Q145" s="183">
        <v>0</v>
      </c>
      <c r="R145" s="183">
        <f>Q145*H145</f>
        <v>0</v>
      </c>
      <c r="S145" s="183">
        <v>0</v>
      </c>
      <c r="T145" s="184">
        <f>S145*H145</f>
        <v>0</v>
      </c>
      <c r="U145" s="35"/>
      <c r="V145" s="35"/>
      <c r="W145" s="35"/>
      <c r="X145" s="35"/>
      <c r="Y145" s="35"/>
      <c r="Z145" s="35"/>
      <c r="AA145" s="35"/>
      <c r="AB145" s="35"/>
      <c r="AC145" s="35"/>
      <c r="AD145" s="35"/>
      <c r="AE145" s="35"/>
      <c r="AR145" s="185" t="s">
        <v>128</v>
      </c>
      <c r="AT145" s="185" t="s">
        <v>123</v>
      </c>
      <c r="AU145" s="185" t="s">
        <v>84</v>
      </c>
      <c r="AY145" s="18" t="s">
        <v>121</v>
      </c>
      <c r="BE145" s="186">
        <f>IF(N145="základní",J145,0)</f>
        <v>0</v>
      </c>
      <c r="BF145" s="186">
        <f>IF(N145="snížená",J145,0)</f>
        <v>0</v>
      </c>
      <c r="BG145" s="186">
        <f>IF(N145="zákl. přenesená",J145,0)</f>
        <v>0</v>
      </c>
      <c r="BH145" s="186">
        <f>IF(N145="sníž. přenesená",J145,0)</f>
        <v>0</v>
      </c>
      <c r="BI145" s="186">
        <f>IF(N145="nulová",J145,0)</f>
        <v>0</v>
      </c>
      <c r="BJ145" s="18" t="s">
        <v>79</v>
      </c>
      <c r="BK145" s="186">
        <f>ROUND(I145*H145,2)</f>
        <v>0</v>
      </c>
      <c r="BL145" s="18" t="s">
        <v>128</v>
      </c>
      <c r="BM145" s="185" t="s">
        <v>191</v>
      </c>
    </row>
    <row r="146" spans="2:51" s="14" customFormat="1" ht="11.25">
      <c r="B146" s="202"/>
      <c r="C146" s="203"/>
      <c r="D146" s="187" t="s">
        <v>132</v>
      </c>
      <c r="E146" s="204" t="s">
        <v>19</v>
      </c>
      <c r="F146" s="205" t="s">
        <v>189</v>
      </c>
      <c r="G146" s="203"/>
      <c r="H146" s="206">
        <v>1458</v>
      </c>
      <c r="I146" s="207"/>
      <c r="J146" s="203"/>
      <c r="K146" s="203"/>
      <c r="L146" s="208"/>
      <c r="M146" s="209"/>
      <c r="N146" s="210"/>
      <c r="O146" s="210"/>
      <c r="P146" s="210"/>
      <c r="Q146" s="210"/>
      <c r="R146" s="210"/>
      <c r="S146" s="210"/>
      <c r="T146" s="211"/>
      <c r="AT146" s="212" t="s">
        <v>132</v>
      </c>
      <c r="AU146" s="212" t="s">
        <v>84</v>
      </c>
      <c r="AV146" s="14" t="s">
        <v>84</v>
      </c>
      <c r="AW146" s="14" t="s">
        <v>34</v>
      </c>
      <c r="AX146" s="14" t="s">
        <v>74</v>
      </c>
      <c r="AY146" s="212" t="s">
        <v>121</v>
      </c>
    </row>
    <row r="147" spans="2:51" s="15" customFormat="1" ht="11.25">
      <c r="B147" s="213"/>
      <c r="C147" s="214"/>
      <c r="D147" s="187" t="s">
        <v>132</v>
      </c>
      <c r="E147" s="215" t="s">
        <v>19</v>
      </c>
      <c r="F147" s="216" t="s">
        <v>135</v>
      </c>
      <c r="G147" s="214"/>
      <c r="H147" s="217">
        <v>1458</v>
      </c>
      <c r="I147" s="218"/>
      <c r="J147" s="214"/>
      <c r="K147" s="214"/>
      <c r="L147" s="219"/>
      <c r="M147" s="220"/>
      <c r="N147" s="221"/>
      <c r="O147" s="221"/>
      <c r="P147" s="221"/>
      <c r="Q147" s="221"/>
      <c r="R147" s="221"/>
      <c r="S147" s="221"/>
      <c r="T147" s="222"/>
      <c r="AT147" s="223" t="s">
        <v>132</v>
      </c>
      <c r="AU147" s="223" t="s">
        <v>84</v>
      </c>
      <c r="AV147" s="15" t="s">
        <v>128</v>
      </c>
      <c r="AW147" s="15" t="s">
        <v>34</v>
      </c>
      <c r="AX147" s="15" t="s">
        <v>79</v>
      </c>
      <c r="AY147" s="223" t="s">
        <v>121</v>
      </c>
    </row>
    <row r="148" spans="1:65" s="2" customFormat="1" ht="44.25" customHeight="1">
      <c r="A148" s="35"/>
      <c r="B148" s="36"/>
      <c r="C148" s="174" t="s">
        <v>8</v>
      </c>
      <c r="D148" s="174" t="s">
        <v>123</v>
      </c>
      <c r="E148" s="175" t="s">
        <v>179</v>
      </c>
      <c r="F148" s="176" t="s">
        <v>180</v>
      </c>
      <c r="G148" s="177" t="s">
        <v>155</v>
      </c>
      <c r="H148" s="178">
        <v>1458</v>
      </c>
      <c r="I148" s="179"/>
      <c r="J148" s="180">
        <f>ROUND(I148*H148,2)</f>
        <v>0</v>
      </c>
      <c r="K148" s="176" t="s">
        <v>127</v>
      </c>
      <c r="L148" s="40"/>
      <c r="M148" s="181" t="s">
        <v>19</v>
      </c>
      <c r="N148" s="182" t="s">
        <v>45</v>
      </c>
      <c r="O148" s="65"/>
      <c r="P148" s="183">
        <f>O148*H148</f>
        <v>0</v>
      </c>
      <c r="Q148" s="183">
        <v>0</v>
      </c>
      <c r="R148" s="183">
        <f>Q148*H148</f>
        <v>0</v>
      </c>
      <c r="S148" s="183">
        <v>0</v>
      </c>
      <c r="T148" s="184">
        <f>S148*H148</f>
        <v>0</v>
      </c>
      <c r="U148" s="35"/>
      <c r="V148" s="35"/>
      <c r="W148" s="35"/>
      <c r="X148" s="35"/>
      <c r="Y148" s="35"/>
      <c r="Z148" s="35"/>
      <c r="AA148" s="35"/>
      <c r="AB148" s="35"/>
      <c r="AC148" s="35"/>
      <c r="AD148" s="35"/>
      <c r="AE148" s="35"/>
      <c r="AR148" s="185" t="s">
        <v>128</v>
      </c>
      <c r="AT148" s="185" t="s">
        <v>123</v>
      </c>
      <c r="AU148" s="185" t="s">
        <v>84</v>
      </c>
      <c r="AY148" s="18" t="s">
        <v>121</v>
      </c>
      <c r="BE148" s="186">
        <f>IF(N148="základní",J148,0)</f>
        <v>0</v>
      </c>
      <c r="BF148" s="186">
        <f>IF(N148="snížená",J148,0)</f>
        <v>0</v>
      </c>
      <c r="BG148" s="186">
        <f>IF(N148="zákl. přenesená",J148,0)</f>
        <v>0</v>
      </c>
      <c r="BH148" s="186">
        <f>IF(N148="sníž. přenesená",J148,0)</f>
        <v>0</v>
      </c>
      <c r="BI148" s="186">
        <f>IF(N148="nulová",J148,0)</f>
        <v>0</v>
      </c>
      <c r="BJ148" s="18" t="s">
        <v>79</v>
      </c>
      <c r="BK148" s="186">
        <f>ROUND(I148*H148,2)</f>
        <v>0</v>
      </c>
      <c r="BL148" s="18" t="s">
        <v>128</v>
      </c>
      <c r="BM148" s="185" t="s">
        <v>192</v>
      </c>
    </row>
    <row r="149" spans="1:47" s="2" customFormat="1" ht="58.5">
      <c r="A149" s="35"/>
      <c r="B149" s="36"/>
      <c r="C149" s="37"/>
      <c r="D149" s="187" t="s">
        <v>130</v>
      </c>
      <c r="E149" s="37"/>
      <c r="F149" s="188" t="s">
        <v>182</v>
      </c>
      <c r="G149" s="37"/>
      <c r="H149" s="37"/>
      <c r="I149" s="189"/>
      <c r="J149" s="37"/>
      <c r="K149" s="37"/>
      <c r="L149" s="40"/>
      <c r="M149" s="190"/>
      <c r="N149" s="191"/>
      <c r="O149" s="65"/>
      <c r="P149" s="65"/>
      <c r="Q149" s="65"/>
      <c r="R149" s="65"/>
      <c r="S149" s="65"/>
      <c r="T149" s="66"/>
      <c r="U149" s="35"/>
      <c r="V149" s="35"/>
      <c r="W149" s="35"/>
      <c r="X149" s="35"/>
      <c r="Y149" s="35"/>
      <c r="Z149" s="35"/>
      <c r="AA149" s="35"/>
      <c r="AB149" s="35"/>
      <c r="AC149" s="35"/>
      <c r="AD149" s="35"/>
      <c r="AE149" s="35"/>
      <c r="AT149" s="18" t="s">
        <v>130</v>
      </c>
      <c r="AU149" s="18" t="s">
        <v>84</v>
      </c>
    </row>
    <row r="150" spans="2:51" s="14" customFormat="1" ht="11.25">
      <c r="B150" s="202"/>
      <c r="C150" s="203"/>
      <c r="D150" s="187" t="s">
        <v>132</v>
      </c>
      <c r="E150" s="204" t="s">
        <v>19</v>
      </c>
      <c r="F150" s="205" t="s">
        <v>189</v>
      </c>
      <c r="G150" s="203"/>
      <c r="H150" s="206">
        <v>1458</v>
      </c>
      <c r="I150" s="207"/>
      <c r="J150" s="203"/>
      <c r="K150" s="203"/>
      <c r="L150" s="208"/>
      <c r="M150" s="209"/>
      <c r="N150" s="210"/>
      <c r="O150" s="210"/>
      <c r="P150" s="210"/>
      <c r="Q150" s="210"/>
      <c r="R150" s="210"/>
      <c r="S150" s="210"/>
      <c r="T150" s="211"/>
      <c r="AT150" s="212" t="s">
        <v>132</v>
      </c>
      <c r="AU150" s="212" t="s">
        <v>84</v>
      </c>
      <c r="AV150" s="14" t="s">
        <v>84</v>
      </c>
      <c r="AW150" s="14" t="s">
        <v>34</v>
      </c>
      <c r="AX150" s="14" t="s">
        <v>74</v>
      </c>
      <c r="AY150" s="212" t="s">
        <v>121</v>
      </c>
    </row>
    <row r="151" spans="2:51" s="15" customFormat="1" ht="11.25">
      <c r="B151" s="213"/>
      <c r="C151" s="214"/>
      <c r="D151" s="187" t="s">
        <v>132</v>
      </c>
      <c r="E151" s="215" t="s">
        <v>19</v>
      </c>
      <c r="F151" s="216" t="s">
        <v>135</v>
      </c>
      <c r="G151" s="214"/>
      <c r="H151" s="217">
        <v>1458</v>
      </c>
      <c r="I151" s="218"/>
      <c r="J151" s="214"/>
      <c r="K151" s="214"/>
      <c r="L151" s="219"/>
      <c r="M151" s="220"/>
      <c r="N151" s="221"/>
      <c r="O151" s="221"/>
      <c r="P151" s="221"/>
      <c r="Q151" s="221"/>
      <c r="R151" s="221"/>
      <c r="S151" s="221"/>
      <c r="T151" s="222"/>
      <c r="AT151" s="223" t="s">
        <v>132</v>
      </c>
      <c r="AU151" s="223" t="s">
        <v>84</v>
      </c>
      <c r="AV151" s="15" t="s">
        <v>128</v>
      </c>
      <c r="AW151" s="15" t="s">
        <v>34</v>
      </c>
      <c r="AX151" s="15" t="s">
        <v>79</v>
      </c>
      <c r="AY151" s="223" t="s">
        <v>121</v>
      </c>
    </row>
    <row r="152" spans="2:63" s="12" customFormat="1" ht="22.9" customHeight="1">
      <c r="B152" s="158"/>
      <c r="C152" s="159"/>
      <c r="D152" s="160" t="s">
        <v>73</v>
      </c>
      <c r="E152" s="172" t="s">
        <v>128</v>
      </c>
      <c r="F152" s="172" t="s">
        <v>193</v>
      </c>
      <c r="G152" s="159"/>
      <c r="H152" s="159"/>
      <c r="I152" s="162"/>
      <c r="J152" s="173">
        <f>BK152</f>
        <v>0</v>
      </c>
      <c r="K152" s="159"/>
      <c r="L152" s="164"/>
      <c r="M152" s="165"/>
      <c r="N152" s="166"/>
      <c r="O152" s="166"/>
      <c r="P152" s="167">
        <f>SUM(P153:P164)</f>
        <v>0</v>
      </c>
      <c r="Q152" s="166"/>
      <c r="R152" s="167">
        <f>SUM(R153:R164)</f>
        <v>755.2860000000001</v>
      </c>
      <c r="S152" s="166"/>
      <c r="T152" s="168">
        <f>SUM(T153:T164)</f>
        <v>0</v>
      </c>
      <c r="AR152" s="169" t="s">
        <v>79</v>
      </c>
      <c r="AT152" s="170" t="s">
        <v>73</v>
      </c>
      <c r="AU152" s="170" t="s">
        <v>79</v>
      </c>
      <c r="AY152" s="169" t="s">
        <v>121</v>
      </c>
      <c r="BK152" s="171">
        <f>SUM(BK153:BK164)</f>
        <v>0</v>
      </c>
    </row>
    <row r="153" spans="1:65" s="2" customFormat="1" ht="36">
      <c r="A153" s="35"/>
      <c r="B153" s="36"/>
      <c r="C153" s="174" t="s">
        <v>194</v>
      </c>
      <c r="D153" s="174" t="s">
        <v>123</v>
      </c>
      <c r="E153" s="175" t="s">
        <v>195</v>
      </c>
      <c r="F153" s="176" t="s">
        <v>196</v>
      </c>
      <c r="G153" s="177" t="s">
        <v>155</v>
      </c>
      <c r="H153" s="178">
        <v>2058</v>
      </c>
      <c r="I153" s="179"/>
      <c r="J153" s="180">
        <f>ROUND(I153*H153,2)</f>
        <v>0</v>
      </c>
      <c r="K153" s="176" t="s">
        <v>127</v>
      </c>
      <c r="L153" s="40"/>
      <c r="M153" s="181" t="s">
        <v>19</v>
      </c>
      <c r="N153" s="182" t="s">
        <v>45</v>
      </c>
      <c r="O153" s="65"/>
      <c r="P153" s="183">
        <f>O153*H153</f>
        <v>0</v>
      </c>
      <c r="Q153" s="183">
        <v>0.151</v>
      </c>
      <c r="R153" s="183">
        <f>Q153*H153</f>
        <v>310.758</v>
      </c>
      <c r="S153" s="183">
        <v>0</v>
      </c>
      <c r="T153" s="184">
        <f>S153*H153</f>
        <v>0</v>
      </c>
      <c r="U153" s="35"/>
      <c r="V153" s="35"/>
      <c r="W153" s="35"/>
      <c r="X153" s="35"/>
      <c r="Y153" s="35"/>
      <c r="Z153" s="35"/>
      <c r="AA153" s="35"/>
      <c r="AB153" s="35"/>
      <c r="AC153" s="35"/>
      <c r="AD153" s="35"/>
      <c r="AE153" s="35"/>
      <c r="AR153" s="185" t="s">
        <v>128</v>
      </c>
      <c r="AT153" s="185" t="s">
        <v>123</v>
      </c>
      <c r="AU153" s="185" t="s">
        <v>84</v>
      </c>
      <c r="AY153" s="18" t="s">
        <v>121</v>
      </c>
      <c r="BE153" s="186">
        <f>IF(N153="základní",J153,0)</f>
        <v>0</v>
      </c>
      <c r="BF153" s="186">
        <f>IF(N153="snížená",J153,0)</f>
        <v>0</v>
      </c>
      <c r="BG153" s="186">
        <f>IF(N153="zákl. přenesená",J153,0)</f>
        <v>0</v>
      </c>
      <c r="BH153" s="186">
        <f>IF(N153="sníž. přenesená",J153,0)</f>
        <v>0</v>
      </c>
      <c r="BI153" s="186">
        <f>IF(N153="nulová",J153,0)</f>
        <v>0</v>
      </c>
      <c r="BJ153" s="18" t="s">
        <v>79</v>
      </c>
      <c r="BK153" s="186">
        <f>ROUND(I153*H153,2)</f>
        <v>0</v>
      </c>
      <c r="BL153" s="18" t="s">
        <v>128</v>
      </c>
      <c r="BM153" s="185" t="s">
        <v>197</v>
      </c>
    </row>
    <row r="154" spans="1:47" s="2" customFormat="1" ht="97.5">
      <c r="A154" s="35"/>
      <c r="B154" s="36"/>
      <c r="C154" s="37"/>
      <c r="D154" s="187" t="s">
        <v>130</v>
      </c>
      <c r="E154" s="37"/>
      <c r="F154" s="188" t="s">
        <v>198</v>
      </c>
      <c r="G154" s="37"/>
      <c r="H154" s="37"/>
      <c r="I154" s="189"/>
      <c r="J154" s="37"/>
      <c r="K154" s="37"/>
      <c r="L154" s="40"/>
      <c r="M154" s="190"/>
      <c r="N154" s="191"/>
      <c r="O154" s="65"/>
      <c r="P154" s="65"/>
      <c r="Q154" s="65"/>
      <c r="R154" s="65"/>
      <c r="S154" s="65"/>
      <c r="T154" s="66"/>
      <c r="U154" s="35"/>
      <c r="V154" s="35"/>
      <c r="W154" s="35"/>
      <c r="X154" s="35"/>
      <c r="Y154" s="35"/>
      <c r="Z154" s="35"/>
      <c r="AA154" s="35"/>
      <c r="AB154" s="35"/>
      <c r="AC154" s="35"/>
      <c r="AD154" s="35"/>
      <c r="AE154" s="35"/>
      <c r="AT154" s="18" t="s">
        <v>130</v>
      </c>
      <c r="AU154" s="18" t="s">
        <v>84</v>
      </c>
    </row>
    <row r="155" spans="1:47" s="2" customFormat="1" ht="29.25">
      <c r="A155" s="35"/>
      <c r="B155" s="36"/>
      <c r="C155" s="37"/>
      <c r="D155" s="187" t="s">
        <v>199</v>
      </c>
      <c r="E155" s="37"/>
      <c r="F155" s="188" t="s">
        <v>200</v>
      </c>
      <c r="G155" s="37"/>
      <c r="H155" s="37"/>
      <c r="I155" s="189"/>
      <c r="J155" s="37"/>
      <c r="K155" s="37"/>
      <c r="L155" s="40"/>
      <c r="M155" s="190"/>
      <c r="N155" s="191"/>
      <c r="O155" s="65"/>
      <c r="P155" s="65"/>
      <c r="Q155" s="65"/>
      <c r="R155" s="65"/>
      <c r="S155" s="65"/>
      <c r="T155" s="66"/>
      <c r="U155" s="35"/>
      <c r="V155" s="35"/>
      <c r="W155" s="35"/>
      <c r="X155" s="35"/>
      <c r="Y155" s="35"/>
      <c r="Z155" s="35"/>
      <c r="AA155" s="35"/>
      <c r="AB155" s="35"/>
      <c r="AC155" s="35"/>
      <c r="AD155" s="35"/>
      <c r="AE155" s="35"/>
      <c r="AT155" s="18" t="s">
        <v>199</v>
      </c>
      <c r="AU155" s="18" t="s">
        <v>84</v>
      </c>
    </row>
    <row r="156" spans="2:51" s="14" customFormat="1" ht="22.5">
      <c r="B156" s="202"/>
      <c r="C156" s="203"/>
      <c r="D156" s="187" t="s">
        <v>132</v>
      </c>
      <c r="E156" s="204" t="s">
        <v>19</v>
      </c>
      <c r="F156" s="205" t="s">
        <v>201</v>
      </c>
      <c r="G156" s="203"/>
      <c r="H156" s="206">
        <v>2058</v>
      </c>
      <c r="I156" s="207"/>
      <c r="J156" s="203"/>
      <c r="K156" s="203"/>
      <c r="L156" s="208"/>
      <c r="M156" s="209"/>
      <c r="N156" s="210"/>
      <c r="O156" s="210"/>
      <c r="P156" s="210"/>
      <c r="Q156" s="210"/>
      <c r="R156" s="210"/>
      <c r="S156" s="210"/>
      <c r="T156" s="211"/>
      <c r="AT156" s="212" t="s">
        <v>132</v>
      </c>
      <c r="AU156" s="212" t="s">
        <v>84</v>
      </c>
      <c r="AV156" s="14" t="s">
        <v>84</v>
      </c>
      <c r="AW156" s="14" t="s">
        <v>34</v>
      </c>
      <c r="AX156" s="14" t="s">
        <v>74</v>
      </c>
      <c r="AY156" s="212" t="s">
        <v>121</v>
      </c>
    </row>
    <row r="157" spans="2:51" s="15" customFormat="1" ht="11.25">
      <c r="B157" s="213"/>
      <c r="C157" s="214"/>
      <c r="D157" s="187" t="s">
        <v>132</v>
      </c>
      <c r="E157" s="215" t="s">
        <v>19</v>
      </c>
      <c r="F157" s="216" t="s">
        <v>135</v>
      </c>
      <c r="G157" s="214"/>
      <c r="H157" s="217">
        <v>2058</v>
      </c>
      <c r="I157" s="218"/>
      <c r="J157" s="214"/>
      <c r="K157" s="214"/>
      <c r="L157" s="219"/>
      <c r="M157" s="220"/>
      <c r="N157" s="221"/>
      <c r="O157" s="221"/>
      <c r="P157" s="221"/>
      <c r="Q157" s="221"/>
      <c r="R157" s="221"/>
      <c r="S157" s="221"/>
      <c r="T157" s="222"/>
      <c r="AT157" s="223" t="s">
        <v>132</v>
      </c>
      <c r="AU157" s="223" t="s">
        <v>84</v>
      </c>
      <c r="AV157" s="15" t="s">
        <v>128</v>
      </c>
      <c r="AW157" s="15" t="s">
        <v>34</v>
      </c>
      <c r="AX157" s="15" t="s">
        <v>79</v>
      </c>
      <c r="AY157" s="223" t="s">
        <v>121</v>
      </c>
    </row>
    <row r="158" spans="1:65" s="2" customFormat="1" ht="36">
      <c r="A158" s="35"/>
      <c r="B158" s="36"/>
      <c r="C158" s="174" t="s">
        <v>202</v>
      </c>
      <c r="D158" s="174" t="s">
        <v>123</v>
      </c>
      <c r="E158" s="175" t="s">
        <v>203</v>
      </c>
      <c r="F158" s="176" t="s">
        <v>204</v>
      </c>
      <c r="G158" s="177" t="s">
        <v>155</v>
      </c>
      <c r="H158" s="178">
        <v>2058</v>
      </c>
      <c r="I158" s="179"/>
      <c r="J158" s="180">
        <f>ROUND(I158*H158,2)</f>
        <v>0</v>
      </c>
      <c r="K158" s="176" t="s">
        <v>127</v>
      </c>
      <c r="L158" s="40"/>
      <c r="M158" s="181" t="s">
        <v>19</v>
      </c>
      <c r="N158" s="182" t="s">
        <v>45</v>
      </c>
      <c r="O158" s="65"/>
      <c r="P158" s="183">
        <f>O158*H158</f>
        <v>0</v>
      </c>
      <c r="Q158" s="183">
        <v>0.216</v>
      </c>
      <c r="R158" s="183">
        <f>Q158*H158</f>
        <v>444.528</v>
      </c>
      <c r="S158" s="183">
        <v>0</v>
      </c>
      <c r="T158" s="184">
        <f>S158*H158</f>
        <v>0</v>
      </c>
      <c r="U158" s="35"/>
      <c r="V158" s="35"/>
      <c r="W158" s="35"/>
      <c r="X158" s="35"/>
      <c r="Y158" s="35"/>
      <c r="Z158" s="35"/>
      <c r="AA158" s="35"/>
      <c r="AB158" s="35"/>
      <c r="AC158" s="35"/>
      <c r="AD158" s="35"/>
      <c r="AE158" s="35"/>
      <c r="AR158" s="185" t="s">
        <v>128</v>
      </c>
      <c r="AT158" s="185" t="s">
        <v>123</v>
      </c>
      <c r="AU158" s="185" t="s">
        <v>84</v>
      </c>
      <c r="AY158" s="18" t="s">
        <v>121</v>
      </c>
      <c r="BE158" s="186">
        <f>IF(N158="základní",J158,0)</f>
        <v>0</v>
      </c>
      <c r="BF158" s="186">
        <f>IF(N158="snížená",J158,0)</f>
        <v>0</v>
      </c>
      <c r="BG158" s="186">
        <f>IF(N158="zákl. přenesená",J158,0)</f>
        <v>0</v>
      </c>
      <c r="BH158" s="186">
        <f>IF(N158="sníž. přenesená",J158,0)</f>
        <v>0</v>
      </c>
      <c r="BI158" s="186">
        <f>IF(N158="nulová",J158,0)</f>
        <v>0</v>
      </c>
      <c r="BJ158" s="18" t="s">
        <v>79</v>
      </c>
      <c r="BK158" s="186">
        <f>ROUND(I158*H158,2)</f>
        <v>0</v>
      </c>
      <c r="BL158" s="18" t="s">
        <v>128</v>
      </c>
      <c r="BM158" s="185" t="s">
        <v>205</v>
      </c>
    </row>
    <row r="159" spans="1:47" s="2" customFormat="1" ht="97.5">
      <c r="A159" s="35"/>
      <c r="B159" s="36"/>
      <c r="C159" s="37"/>
      <c r="D159" s="187" t="s">
        <v>130</v>
      </c>
      <c r="E159" s="37"/>
      <c r="F159" s="188" t="s">
        <v>198</v>
      </c>
      <c r="G159" s="37"/>
      <c r="H159" s="37"/>
      <c r="I159" s="189"/>
      <c r="J159" s="37"/>
      <c r="K159" s="37"/>
      <c r="L159" s="40"/>
      <c r="M159" s="190"/>
      <c r="N159" s="191"/>
      <c r="O159" s="65"/>
      <c r="P159" s="65"/>
      <c r="Q159" s="65"/>
      <c r="R159" s="65"/>
      <c r="S159" s="65"/>
      <c r="T159" s="66"/>
      <c r="U159" s="35"/>
      <c r="V159" s="35"/>
      <c r="W159" s="35"/>
      <c r="X159" s="35"/>
      <c r="Y159" s="35"/>
      <c r="Z159" s="35"/>
      <c r="AA159" s="35"/>
      <c r="AB159" s="35"/>
      <c r="AC159" s="35"/>
      <c r="AD159" s="35"/>
      <c r="AE159" s="35"/>
      <c r="AT159" s="18" t="s">
        <v>130</v>
      </c>
      <c r="AU159" s="18" t="s">
        <v>84</v>
      </c>
    </row>
    <row r="160" spans="1:47" s="2" customFormat="1" ht="29.25">
      <c r="A160" s="35"/>
      <c r="B160" s="36"/>
      <c r="C160" s="37"/>
      <c r="D160" s="187" t="s">
        <v>199</v>
      </c>
      <c r="E160" s="37"/>
      <c r="F160" s="188" t="s">
        <v>200</v>
      </c>
      <c r="G160" s="37"/>
      <c r="H160" s="37"/>
      <c r="I160" s="189"/>
      <c r="J160" s="37"/>
      <c r="K160" s="37"/>
      <c r="L160" s="40"/>
      <c r="M160" s="190"/>
      <c r="N160" s="191"/>
      <c r="O160" s="65"/>
      <c r="P160" s="65"/>
      <c r="Q160" s="65"/>
      <c r="R160" s="65"/>
      <c r="S160" s="65"/>
      <c r="T160" s="66"/>
      <c r="U160" s="35"/>
      <c r="V160" s="35"/>
      <c r="W160" s="35"/>
      <c r="X160" s="35"/>
      <c r="Y160" s="35"/>
      <c r="Z160" s="35"/>
      <c r="AA160" s="35"/>
      <c r="AB160" s="35"/>
      <c r="AC160" s="35"/>
      <c r="AD160" s="35"/>
      <c r="AE160" s="35"/>
      <c r="AT160" s="18" t="s">
        <v>199</v>
      </c>
      <c r="AU160" s="18" t="s">
        <v>84</v>
      </c>
    </row>
    <row r="161" spans="2:51" s="14" customFormat="1" ht="11.25">
      <c r="B161" s="202"/>
      <c r="C161" s="203"/>
      <c r="D161" s="187" t="s">
        <v>132</v>
      </c>
      <c r="E161" s="204" t="s">
        <v>19</v>
      </c>
      <c r="F161" s="205" t="s">
        <v>206</v>
      </c>
      <c r="G161" s="203"/>
      <c r="H161" s="206">
        <v>2058</v>
      </c>
      <c r="I161" s="207"/>
      <c r="J161" s="203"/>
      <c r="K161" s="203"/>
      <c r="L161" s="208"/>
      <c r="M161" s="209"/>
      <c r="N161" s="210"/>
      <c r="O161" s="210"/>
      <c r="P161" s="210"/>
      <c r="Q161" s="210"/>
      <c r="R161" s="210"/>
      <c r="S161" s="210"/>
      <c r="T161" s="211"/>
      <c r="AT161" s="212" t="s">
        <v>132</v>
      </c>
      <c r="AU161" s="212" t="s">
        <v>84</v>
      </c>
      <c r="AV161" s="14" t="s">
        <v>84</v>
      </c>
      <c r="AW161" s="14" t="s">
        <v>34</v>
      </c>
      <c r="AX161" s="14" t="s">
        <v>74</v>
      </c>
      <c r="AY161" s="212" t="s">
        <v>121</v>
      </c>
    </row>
    <row r="162" spans="2:51" s="15" customFormat="1" ht="11.25">
      <c r="B162" s="213"/>
      <c r="C162" s="214"/>
      <c r="D162" s="187" t="s">
        <v>132</v>
      </c>
      <c r="E162" s="215" t="s">
        <v>19</v>
      </c>
      <c r="F162" s="216" t="s">
        <v>135</v>
      </c>
      <c r="G162" s="214"/>
      <c r="H162" s="217">
        <v>2058</v>
      </c>
      <c r="I162" s="218"/>
      <c r="J162" s="214"/>
      <c r="K162" s="214"/>
      <c r="L162" s="219"/>
      <c r="M162" s="220"/>
      <c r="N162" s="221"/>
      <c r="O162" s="221"/>
      <c r="P162" s="221"/>
      <c r="Q162" s="221"/>
      <c r="R162" s="221"/>
      <c r="S162" s="221"/>
      <c r="T162" s="222"/>
      <c r="AT162" s="223" t="s">
        <v>132</v>
      </c>
      <c r="AU162" s="223" t="s">
        <v>84</v>
      </c>
      <c r="AV162" s="15" t="s">
        <v>128</v>
      </c>
      <c r="AW162" s="15" t="s">
        <v>34</v>
      </c>
      <c r="AX162" s="15" t="s">
        <v>79</v>
      </c>
      <c r="AY162" s="223" t="s">
        <v>121</v>
      </c>
    </row>
    <row r="163" spans="1:65" s="2" customFormat="1" ht="44.25" customHeight="1">
      <c r="A163" s="35"/>
      <c r="B163" s="36"/>
      <c r="C163" s="174" t="s">
        <v>207</v>
      </c>
      <c r="D163" s="174" t="s">
        <v>123</v>
      </c>
      <c r="E163" s="175" t="s">
        <v>208</v>
      </c>
      <c r="F163" s="176" t="s">
        <v>209</v>
      </c>
      <c r="G163" s="177" t="s">
        <v>148</v>
      </c>
      <c r="H163" s="178">
        <v>755.286</v>
      </c>
      <c r="I163" s="179"/>
      <c r="J163" s="180">
        <f>ROUND(I163*H163,2)</f>
        <v>0</v>
      </c>
      <c r="K163" s="176" t="s">
        <v>127</v>
      </c>
      <c r="L163" s="40"/>
      <c r="M163" s="181" t="s">
        <v>19</v>
      </c>
      <c r="N163" s="182" t="s">
        <v>45</v>
      </c>
      <c r="O163" s="65"/>
      <c r="P163" s="183">
        <f>O163*H163</f>
        <v>0</v>
      </c>
      <c r="Q163" s="183">
        <v>0</v>
      </c>
      <c r="R163" s="183">
        <f>Q163*H163</f>
        <v>0</v>
      </c>
      <c r="S163" s="183">
        <v>0</v>
      </c>
      <c r="T163" s="184">
        <f>S163*H163</f>
        <v>0</v>
      </c>
      <c r="U163" s="35"/>
      <c r="V163" s="35"/>
      <c r="W163" s="35"/>
      <c r="X163" s="35"/>
      <c r="Y163" s="35"/>
      <c r="Z163" s="35"/>
      <c r="AA163" s="35"/>
      <c r="AB163" s="35"/>
      <c r="AC163" s="35"/>
      <c r="AD163" s="35"/>
      <c r="AE163" s="35"/>
      <c r="AR163" s="185" t="s">
        <v>128</v>
      </c>
      <c r="AT163" s="185" t="s">
        <v>123</v>
      </c>
      <c r="AU163" s="185" t="s">
        <v>84</v>
      </c>
      <c r="AY163" s="18" t="s">
        <v>121</v>
      </c>
      <c r="BE163" s="186">
        <f>IF(N163="základní",J163,0)</f>
        <v>0</v>
      </c>
      <c r="BF163" s="186">
        <f>IF(N163="snížená",J163,0)</f>
        <v>0</v>
      </c>
      <c r="BG163" s="186">
        <f>IF(N163="zákl. přenesená",J163,0)</f>
        <v>0</v>
      </c>
      <c r="BH163" s="186">
        <f>IF(N163="sníž. přenesená",J163,0)</f>
        <v>0</v>
      </c>
      <c r="BI163" s="186">
        <f>IF(N163="nulová",J163,0)</f>
        <v>0</v>
      </c>
      <c r="BJ163" s="18" t="s">
        <v>79</v>
      </c>
      <c r="BK163" s="186">
        <f>ROUND(I163*H163,2)</f>
        <v>0</v>
      </c>
      <c r="BL163" s="18" t="s">
        <v>128</v>
      </c>
      <c r="BM163" s="185" t="s">
        <v>210</v>
      </c>
    </row>
    <row r="164" spans="1:47" s="2" customFormat="1" ht="39">
      <c r="A164" s="35"/>
      <c r="B164" s="36"/>
      <c r="C164" s="37"/>
      <c r="D164" s="187" t="s">
        <v>130</v>
      </c>
      <c r="E164" s="37"/>
      <c r="F164" s="188" t="s">
        <v>211</v>
      </c>
      <c r="G164" s="37"/>
      <c r="H164" s="37"/>
      <c r="I164" s="189"/>
      <c r="J164" s="37"/>
      <c r="K164" s="37"/>
      <c r="L164" s="40"/>
      <c r="M164" s="190"/>
      <c r="N164" s="191"/>
      <c r="O164" s="65"/>
      <c r="P164" s="65"/>
      <c r="Q164" s="65"/>
      <c r="R164" s="65"/>
      <c r="S164" s="65"/>
      <c r="T164" s="66"/>
      <c r="U164" s="35"/>
      <c r="V164" s="35"/>
      <c r="W164" s="35"/>
      <c r="X164" s="35"/>
      <c r="Y164" s="35"/>
      <c r="Z164" s="35"/>
      <c r="AA164" s="35"/>
      <c r="AB164" s="35"/>
      <c r="AC164" s="35"/>
      <c r="AD164" s="35"/>
      <c r="AE164" s="35"/>
      <c r="AT164" s="18" t="s">
        <v>130</v>
      </c>
      <c r="AU164" s="18" t="s">
        <v>84</v>
      </c>
    </row>
    <row r="165" spans="2:63" s="12" customFormat="1" ht="22.9" customHeight="1">
      <c r="B165" s="158"/>
      <c r="C165" s="159"/>
      <c r="D165" s="160" t="s">
        <v>73</v>
      </c>
      <c r="E165" s="172" t="s">
        <v>152</v>
      </c>
      <c r="F165" s="172" t="s">
        <v>212</v>
      </c>
      <c r="G165" s="159"/>
      <c r="H165" s="159"/>
      <c r="I165" s="162"/>
      <c r="J165" s="173">
        <f>BK165</f>
        <v>0</v>
      </c>
      <c r="K165" s="159"/>
      <c r="L165" s="164"/>
      <c r="M165" s="165"/>
      <c r="N165" s="166"/>
      <c r="O165" s="166"/>
      <c r="P165" s="167">
        <f>SUM(P166:P172)</f>
        <v>0</v>
      </c>
      <c r="Q165" s="166"/>
      <c r="R165" s="167">
        <f>SUM(R166:R172)</f>
        <v>52.836</v>
      </c>
      <c r="S165" s="166"/>
      <c r="T165" s="168">
        <f>SUM(T166:T172)</f>
        <v>0</v>
      </c>
      <c r="AR165" s="169" t="s">
        <v>79</v>
      </c>
      <c r="AT165" s="170" t="s">
        <v>73</v>
      </c>
      <c r="AU165" s="170" t="s">
        <v>79</v>
      </c>
      <c r="AY165" s="169" t="s">
        <v>121</v>
      </c>
      <c r="BK165" s="171">
        <f>SUM(BK166:BK172)</f>
        <v>0</v>
      </c>
    </row>
    <row r="166" spans="1:65" s="2" customFormat="1" ht="36">
      <c r="A166" s="35"/>
      <c r="B166" s="36"/>
      <c r="C166" s="174" t="s">
        <v>213</v>
      </c>
      <c r="D166" s="174" t="s">
        <v>123</v>
      </c>
      <c r="E166" s="175" t="s">
        <v>214</v>
      </c>
      <c r="F166" s="176" t="s">
        <v>215</v>
      </c>
      <c r="G166" s="177" t="s">
        <v>155</v>
      </c>
      <c r="H166" s="178">
        <v>222</v>
      </c>
      <c r="I166" s="179"/>
      <c r="J166" s="180">
        <f>ROUND(I166*H166,2)</f>
        <v>0</v>
      </c>
      <c r="K166" s="176" t="s">
        <v>127</v>
      </c>
      <c r="L166" s="40"/>
      <c r="M166" s="181" t="s">
        <v>19</v>
      </c>
      <c r="N166" s="182" t="s">
        <v>45</v>
      </c>
      <c r="O166" s="65"/>
      <c r="P166" s="183">
        <f>O166*H166</f>
        <v>0</v>
      </c>
      <c r="Q166" s="183">
        <v>0.238</v>
      </c>
      <c r="R166" s="183">
        <f>Q166*H166</f>
        <v>52.836</v>
      </c>
      <c r="S166" s="183">
        <v>0</v>
      </c>
      <c r="T166" s="184">
        <f>S166*H166</f>
        <v>0</v>
      </c>
      <c r="U166" s="35"/>
      <c r="V166" s="35"/>
      <c r="W166" s="35"/>
      <c r="X166" s="35"/>
      <c r="Y166" s="35"/>
      <c r="Z166" s="35"/>
      <c r="AA166" s="35"/>
      <c r="AB166" s="35"/>
      <c r="AC166" s="35"/>
      <c r="AD166" s="35"/>
      <c r="AE166" s="35"/>
      <c r="AR166" s="185" t="s">
        <v>128</v>
      </c>
      <c r="AT166" s="185" t="s">
        <v>123</v>
      </c>
      <c r="AU166" s="185" t="s">
        <v>84</v>
      </c>
      <c r="AY166" s="18" t="s">
        <v>121</v>
      </c>
      <c r="BE166" s="186">
        <f>IF(N166="základní",J166,0)</f>
        <v>0</v>
      </c>
      <c r="BF166" s="186">
        <f>IF(N166="snížená",J166,0)</f>
        <v>0</v>
      </c>
      <c r="BG166" s="186">
        <f>IF(N166="zákl. přenesená",J166,0)</f>
        <v>0</v>
      </c>
      <c r="BH166" s="186">
        <f>IF(N166="sníž. přenesená",J166,0)</f>
        <v>0</v>
      </c>
      <c r="BI166" s="186">
        <f>IF(N166="nulová",J166,0)</f>
        <v>0</v>
      </c>
      <c r="BJ166" s="18" t="s">
        <v>79</v>
      </c>
      <c r="BK166" s="186">
        <f>ROUND(I166*H166,2)</f>
        <v>0</v>
      </c>
      <c r="BL166" s="18" t="s">
        <v>128</v>
      </c>
      <c r="BM166" s="185" t="s">
        <v>216</v>
      </c>
    </row>
    <row r="167" spans="1:47" s="2" customFormat="1" ht="97.5">
      <c r="A167" s="35"/>
      <c r="B167" s="36"/>
      <c r="C167" s="37"/>
      <c r="D167" s="187" t="s">
        <v>130</v>
      </c>
      <c r="E167" s="37"/>
      <c r="F167" s="188" t="s">
        <v>198</v>
      </c>
      <c r="G167" s="37"/>
      <c r="H167" s="37"/>
      <c r="I167" s="189"/>
      <c r="J167" s="37"/>
      <c r="K167" s="37"/>
      <c r="L167" s="40"/>
      <c r="M167" s="190"/>
      <c r="N167" s="191"/>
      <c r="O167" s="65"/>
      <c r="P167" s="65"/>
      <c r="Q167" s="65"/>
      <c r="R167" s="65"/>
      <c r="S167" s="65"/>
      <c r="T167" s="66"/>
      <c r="U167" s="35"/>
      <c r="V167" s="35"/>
      <c r="W167" s="35"/>
      <c r="X167" s="35"/>
      <c r="Y167" s="35"/>
      <c r="Z167" s="35"/>
      <c r="AA167" s="35"/>
      <c r="AB167" s="35"/>
      <c r="AC167" s="35"/>
      <c r="AD167" s="35"/>
      <c r="AE167" s="35"/>
      <c r="AT167" s="18" t="s">
        <v>130</v>
      </c>
      <c r="AU167" s="18" t="s">
        <v>84</v>
      </c>
    </row>
    <row r="168" spans="1:47" s="2" customFormat="1" ht="29.25">
      <c r="A168" s="35"/>
      <c r="B168" s="36"/>
      <c r="C168" s="37"/>
      <c r="D168" s="187" t="s">
        <v>199</v>
      </c>
      <c r="E168" s="37"/>
      <c r="F168" s="188" t="s">
        <v>200</v>
      </c>
      <c r="G168" s="37"/>
      <c r="H168" s="37"/>
      <c r="I168" s="189"/>
      <c r="J168" s="37"/>
      <c r="K168" s="37"/>
      <c r="L168" s="40"/>
      <c r="M168" s="190"/>
      <c r="N168" s="191"/>
      <c r="O168" s="65"/>
      <c r="P168" s="65"/>
      <c r="Q168" s="65"/>
      <c r="R168" s="65"/>
      <c r="S168" s="65"/>
      <c r="T168" s="66"/>
      <c r="U168" s="35"/>
      <c r="V168" s="35"/>
      <c r="W168" s="35"/>
      <c r="X168" s="35"/>
      <c r="Y168" s="35"/>
      <c r="Z168" s="35"/>
      <c r="AA168" s="35"/>
      <c r="AB168" s="35"/>
      <c r="AC168" s="35"/>
      <c r="AD168" s="35"/>
      <c r="AE168" s="35"/>
      <c r="AT168" s="18" t="s">
        <v>199</v>
      </c>
      <c r="AU168" s="18" t="s">
        <v>84</v>
      </c>
    </row>
    <row r="169" spans="2:51" s="14" customFormat="1" ht="22.5">
      <c r="B169" s="202"/>
      <c r="C169" s="203"/>
      <c r="D169" s="187" t="s">
        <v>132</v>
      </c>
      <c r="E169" s="204" t="s">
        <v>19</v>
      </c>
      <c r="F169" s="205" t="s">
        <v>217</v>
      </c>
      <c r="G169" s="203"/>
      <c r="H169" s="206">
        <v>222</v>
      </c>
      <c r="I169" s="207"/>
      <c r="J169" s="203"/>
      <c r="K169" s="203"/>
      <c r="L169" s="208"/>
      <c r="M169" s="209"/>
      <c r="N169" s="210"/>
      <c r="O169" s="210"/>
      <c r="P169" s="210"/>
      <c r="Q169" s="210"/>
      <c r="R169" s="210"/>
      <c r="S169" s="210"/>
      <c r="T169" s="211"/>
      <c r="AT169" s="212" t="s">
        <v>132</v>
      </c>
      <c r="AU169" s="212" t="s">
        <v>84</v>
      </c>
      <c r="AV169" s="14" t="s">
        <v>84</v>
      </c>
      <c r="AW169" s="14" t="s">
        <v>34</v>
      </c>
      <c r="AX169" s="14" t="s">
        <v>74</v>
      </c>
      <c r="AY169" s="212" t="s">
        <v>121</v>
      </c>
    </row>
    <row r="170" spans="2:51" s="15" customFormat="1" ht="11.25">
      <c r="B170" s="213"/>
      <c r="C170" s="214"/>
      <c r="D170" s="187" t="s">
        <v>132</v>
      </c>
      <c r="E170" s="215" t="s">
        <v>19</v>
      </c>
      <c r="F170" s="216" t="s">
        <v>135</v>
      </c>
      <c r="G170" s="214"/>
      <c r="H170" s="217">
        <v>222</v>
      </c>
      <c r="I170" s="218"/>
      <c r="J170" s="214"/>
      <c r="K170" s="214"/>
      <c r="L170" s="219"/>
      <c r="M170" s="220"/>
      <c r="N170" s="221"/>
      <c r="O170" s="221"/>
      <c r="P170" s="221"/>
      <c r="Q170" s="221"/>
      <c r="R170" s="221"/>
      <c r="S170" s="221"/>
      <c r="T170" s="222"/>
      <c r="AT170" s="223" t="s">
        <v>132</v>
      </c>
      <c r="AU170" s="223" t="s">
        <v>84</v>
      </c>
      <c r="AV170" s="15" t="s">
        <v>128</v>
      </c>
      <c r="AW170" s="15" t="s">
        <v>34</v>
      </c>
      <c r="AX170" s="15" t="s">
        <v>79</v>
      </c>
      <c r="AY170" s="223" t="s">
        <v>121</v>
      </c>
    </row>
    <row r="171" spans="1:65" s="2" customFormat="1" ht="44.25" customHeight="1">
      <c r="A171" s="35"/>
      <c r="B171" s="36"/>
      <c r="C171" s="174" t="s">
        <v>218</v>
      </c>
      <c r="D171" s="174" t="s">
        <v>123</v>
      </c>
      <c r="E171" s="175" t="s">
        <v>208</v>
      </c>
      <c r="F171" s="176" t="s">
        <v>209</v>
      </c>
      <c r="G171" s="177" t="s">
        <v>148</v>
      </c>
      <c r="H171" s="178">
        <v>52.836</v>
      </c>
      <c r="I171" s="179"/>
      <c r="J171" s="180">
        <f>ROUND(I171*H171,2)</f>
        <v>0</v>
      </c>
      <c r="K171" s="176" t="s">
        <v>127</v>
      </c>
      <c r="L171" s="40"/>
      <c r="M171" s="181" t="s">
        <v>19</v>
      </c>
      <c r="N171" s="182" t="s">
        <v>45</v>
      </c>
      <c r="O171" s="65"/>
      <c r="P171" s="183">
        <f>O171*H171</f>
        <v>0</v>
      </c>
      <c r="Q171" s="183">
        <v>0</v>
      </c>
      <c r="R171" s="183">
        <f>Q171*H171</f>
        <v>0</v>
      </c>
      <c r="S171" s="183">
        <v>0</v>
      </c>
      <c r="T171" s="184">
        <f>S171*H171</f>
        <v>0</v>
      </c>
      <c r="U171" s="35"/>
      <c r="V171" s="35"/>
      <c r="W171" s="35"/>
      <c r="X171" s="35"/>
      <c r="Y171" s="35"/>
      <c r="Z171" s="35"/>
      <c r="AA171" s="35"/>
      <c r="AB171" s="35"/>
      <c r="AC171" s="35"/>
      <c r="AD171" s="35"/>
      <c r="AE171" s="35"/>
      <c r="AR171" s="185" t="s">
        <v>128</v>
      </c>
      <c r="AT171" s="185" t="s">
        <v>123</v>
      </c>
      <c r="AU171" s="185" t="s">
        <v>84</v>
      </c>
      <c r="AY171" s="18" t="s">
        <v>121</v>
      </c>
      <c r="BE171" s="186">
        <f>IF(N171="základní",J171,0)</f>
        <v>0</v>
      </c>
      <c r="BF171" s="186">
        <f>IF(N171="snížená",J171,0)</f>
        <v>0</v>
      </c>
      <c r="BG171" s="186">
        <f>IF(N171="zákl. přenesená",J171,0)</f>
        <v>0</v>
      </c>
      <c r="BH171" s="186">
        <f>IF(N171="sníž. přenesená",J171,0)</f>
        <v>0</v>
      </c>
      <c r="BI171" s="186">
        <f>IF(N171="nulová",J171,0)</f>
        <v>0</v>
      </c>
      <c r="BJ171" s="18" t="s">
        <v>79</v>
      </c>
      <c r="BK171" s="186">
        <f>ROUND(I171*H171,2)</f>
        <v>0</v>
      </c>
      <c r="BL171" s="18" t="s">
        <v>128</v>
      </c>
      <c r="BM171" s="185" t="s">
        <v>219</v>
      </c>
    </row>
    <row r="172" spans="1:47" s="2" customFormat="1" ht="39">
      <c r="A172" s="35"/>
      <c r="B172" s="36"/>
      <c r="C172" s="37"/>
      <c r="D172" s="187" t="s">
        <v>130</v>
      </c>
      <c r="E172" s="37"/>
      <c r="F172" s="188" t="s">
        <v>211</v>
      </c>
      <c r="G172" s="37"/>
      <c r="H172" s="37"/>
      <c r="I172" s="189"/>
      <c r="J172" s="37"/>
      <c r="K172" s="37"/>
      <c r="L172" s="40"/>
      <c r="M172" s="190"/>
      <c r="N172" s="191"/>
      <c r="O172" s="65"/>
      <c r="P172" s="65"/>
      <c r="Q172" s="65"/>
      <c r="R172" s="65"/>
      <c r="S172" s="65"/>
      <c r="T172" s="66"/>
      <c r="U172" s="35"/>
      <c r="V172" s="35"/>
      <c r="W172" s="35"/>
      <c r="X172" s="35"/>
      <c r="Y172" s="35"/>
      <c r="Z172" s="35"/>
      <c r="AA172" s="35"/>
      <c r="AB172" s="35"/>
      <c r="AC172" s="35"/>
      <c r="AD172" s="35"/>
      <c r="AE172" s="35"/>
      <c r="AT172" s="18" t="s">
        <v>130</v>
      </c>
      <c r="AU172" s="18" t="s">
        <v>84</v>
      </c>
    </row>
    <row r="173" spans="2:63" s="12" customFormat="1" ht="22.9" customHeight="1">
      <c r="B173" s="158"/>
      <c r="C173" s="159"/>
      <c r="D173" s="160" t="s">
        <v>73</v>
      </c>
      <c r="E173" s="172" t="s">
        <v>161</v>
      </c>
      <c r="F173" s="172" t="s">
        <v>220</v>
      </c>
      <c r="G173" s="159"/>
      <c r="H173" s="159"/>
      <c r="I173" s="162"/>
      <c r="J173" s="173">
        <f>BK173</f>
        <v>0</v>
      </c>
      <c r="K173" s="159"/>
      <c r="L173" s="164"/>
      <c r="M173" s="165"/>
      <c r="N173" s="166"/>
      <c r="O173" s="166"/>
      <c r="P173" s="167">
        <f>SUM(P174:P189)</f>
        <v>0</v>
      </c>
      <c r="Q173" s="166"/>
      <c r="R173" s="167">
        <f>SUM(R174:R189)</f>
        <v>0</v>
      </c>
      <c r="S173" s="166"/>
      <c r="T173" s="168">
        <f>SUM(T174:T189)</f>
        <v>0</v>
      </c>
      <c r="AR173" s="169" t="s">
        <v>79</v>
      </c>
      <c r="AT173" s="170" t="s">
        <v>73</v>
      </c>
      <c r="AU173" s="170" t="s">
        <v>79</v>
      </c>
      <c r="AY173" s="169" t="s">
        <v>121</v>
      </c>
      <c r="BK173" s="171">
        <f>SUM(BK174:BK189)</f>
        <v>0</v>
      </c>
    </row>
    <row r="174" spans="1:65" s="2" customFormat="1" ht="24">
      <c r="A174" s="35"/>
      <c r="B174" s="36"/>
      <c r="C174" s="174" t="s">
        <v>7</v>
      </c>
      <c r="D174" s="174" t="s">
        <v>123</v>
      </c>
      <c r="E174" s="175" t="s">
        <v>221</v>
      </c>
      <c r="F174" s="176" t="s">
        <v>222</v>
      </c>
      <c r="G174" s="177" t="s">
        <v>155</v>
      </c>
      <c r="H174" s="178">
        <v>272</v>
      </c>
      <c r="I174" s="179"/>
      <c r="J174" s="180">
        <f>ROUND(I174*H174,2)</f>
        <v>0</v>
      </c>
      <c r="K174" s="176" t="s">
        <v>127</v>
      </c>
      <c r="L174" s="40"/>
      <c r="M174" s="181" t="s">
        <v>19</v>
      </c>
      <c r="N174" s="182" t="s">
        <v>45</v>
      </c>
      <c r="O174" s="65"/>
      <c r="P174" s="183">
        <f>O174*H174</f>
        <v>0</v>
      </c>
      <c r="Q174" s="183">
        <v>0</v>
      </c>
      <c r="R174" s="183">
        <f>Q174*H174</f>
        <v>0</v>
      </c>
      <c r="S174" s="183">
        <v>0</v>
      </c>
      <c r="T174" s="184">
        <f>S174*H174</f>
        <v>0</v>
      </c>
      <c r="U174" s="35"/>
      <c r="V174" s="35"/>
      <c r="W174" s="35"/>
      <c r="X174" s="35"/>
      <c r="Y174" s="35"/>
      <c r="Z174" s="35"/>
      <c r="AA174" s="35"/>
      <c r="AB174" s="35"/>
      <c r="AC174" s="35"/>
      <c r="AD174" s="35"/>
      <c r="AE174" s="35"/>
      <c r="AR174" s="185" t="s">
        <v>128</v>
      </c>
      <c r="AT174" s="185" t="s">
        <v>123</v>
      </c>
      <c r="AU174" s="185" t="s">
        <v>84</v>
      </c>
      <c r="AY174" s="18" t="s">
        <v>121</v>
      </c>
      <c r="BE174" s="186">
        <f>IF(N174="základní",J174,0)</f>
        <v>0</v>
      </c>
      <c r="BF174" s="186">
        <f>IF(N174="snížená",J174,0)</f>
        <v>0</v>
      </c>
      <c r="BG174" s="186">
        <f>IF(N174="zákl. přenesená",J174,0)</f>
        <v>0</v>
      </c>
      <c r="BH174" s="186">
        <f>IF(N174="sníž. přenesená",J174,0)</f>
        <v>0</v>
      </c>
      <c r="BI174" s="186">
        <f>IF(N174="nulová",J174,0)</f>
        <v>0</v>
      </c>
      <c r="BJ174" s="18" t="s">
        <v>79</v>
      </c>
      <c r="BK174" s="186">
        <f>ROUND(I174*H174,2)</f>
        <v>0</v>
      </c>
      <c r="BL174" s="18" t="s">
        <v>128</v>
      </c>
      <c r="BM174" s="185" t="s">
        <v>223</v>
      </c>
    </row>
    <row r="175" spans="1:47" s="2" customFormat="1" ht="19.5">
      <c r="A175" s="35"/>
      <c r="B175" s="36"/>
      <c r="C175" s="37"/>
      <c r="D175" s="187" t="s">
        <v>199</v>
      </c>
      <c r="E175" s="37"/>
      <c r="F175" s="188" t="s">
        <v>224</v>
      </c>
      <c r="G175" s="37"/>
      <c r="H175" s="37"/>
      <c r="I175" s="189"/>
      <c r="J175" s="37"/>
      <c r="K175" s="37"/>
      <c r="L175" s="40"/>
      <c r="M175" s="190"/>
      <c r="N175" s="191"/>
      <c r="O175" s="65"/>
      <c r="P175" s="65"/>
      <c r="Q175" s="65"/>
      <c r="R175" s="65"/>
      <c r="S175" s="65"/>
      <c r="T175" s="66"/>
      <c r="U175" s="35"/>
      <c r="V175" s="35"/>
      <c r="W175" s="35"/>
      <c r="X175" s="35"/>
      <c r="Y175" s="35"/>
      <c r="Z175" s="35"/>
      <c r="AA175" s="35"/>
      <c r="AB175" s="35"/>
      <c r="AC175" s="35"/>
      <c r="AD175" s="35"/>
      <c r="AE175" s="35"/>
      <c r="AT175" s="18" t="s">
        <v>199</v>
      </c>
      <c r="AU175" s="18" t="s">
        <v>84</v>
      </c>
    </row>
    <row r="176" spans="2:51" s="14" customFormat="1" ht="22.5">
      <c r="B176" s="202"/>
      <c r="C176" s="203"/>
      <c r="D176" s="187" t="s">
        <v>132</v>
      </c>
      <c r="E176" s="204" t="s">
        <v>19</v>
      </c>
      <c r="F176" s="205" t="s">
        <v>225</v>
      </c>
      <c r="G176" s="203"/>
      <c r="H176" s="206">
        <v>272</v>
      </c>
      <c r="I176" s="207"/>
      <c r="J176" s="203"/>
      <c r="K176" s="203"/>
      <c r="L176" s="208"/>
      <c r="M176" s="209"/>
      <c r="N176" s="210"/>
      <c r="O176" s="210"/>
      <c r="P176" s="210"/>
      <c r="Q176" s="210"/>
      <c r="R176" s="210"/>
      <c r="S176" s="210"/>
      <c r="T176" s="211"/>
      <c r="AT176" s="212" t="s">
        <v>132</v>
      </c>
      <c r="AU176" s="212" t="s">
        <v>84</v>
      </c>
      <c r="AV176" s="14" t="s">
        <v>84</v>
      </c>
      <c r="AW176" s="14" t="s">
        <v>34</v>
      </c>
      <c r="AX176" s="14" t="s">
        <v>74</v>
      </c>
      <c r="AY176" s="212" t="s">
        <v>121</v>
      </c>
    </row>
    <row r="177" spans="2:51" s="15" customFormat="1" ht="11.25">
      <c r="B177" s="213"/>
      <c r="C177" s="214"/>
      <c r="D177" s="187" t="s">
        <v>132</v>
      </c>
      <c r="E177" s="215" t="s">
        <v>19</v>
      </c>
      <c r="F177" s="216" t="s">
        <v>135</v>
      </c>
      <c r="G177" s="214"/>
      <c r="H177" s="217">
        <v>272</v>
      </c>
      <c r="I177" s="218"/>
      <c r="J177" s="214"/>
      <c r="K177" s="214"/>
      <c r="L177" s="219"/>
      <c r="M177" s="220"/>
      <c r="N177" s="221"/>
      <c r="O177" s="221"/>
      <c r="P177" s="221"/>
      <c r="Q177" s="221"/>
      <c r="R177" s="221"/>
      <c r="S177" s="221"/>
      <c r="T177" s="222"/>
      <c r="AT177" s="223" t="s">
        <v>132</v>
      </c>
      <c r="AU177" s="223" t="s">
        <v>84</v>
      </c>
      <c r="AV177" s="15" t="s">
        <v>128</v>
      </c>
      <c r="AW177" s="15" t="s">
        <v>34</v>
      </c>
      <c r="AX177" s="15" t="s">
        <v>79</v>
      </c>
      <c r="AY177" s="223" t="s">
        <v>121</v>
      </c>
    </row>
    <row r="178" spans="1:65" s="2" customFormat="1" ht="33" customHeight="1">
      <c r="A178" s="35"/>
      <c r="B178" s="36"/>
      <c r="C178" s="174" t="s">
        <v>226</v>
      </c>
      <c r="D178" s="174" t="s">
        <v>123</v>
      </c>
      <c r="E178" s="175" t="s">
        <v>227</v>
      </c>
      <c r="F178" s="176" t="s">
        <v>228</v>
      </c>
      <c r="G178" s="177" t="s">
        <v>155</v>
      </c>
      <c r="H178" s="178">
        <v>262</v>
      </c>
      <c r="I178" s="179"/>
      <c r="J178" s="180">
        <f>ROUND(I178*H178,2)</f>
        <v>0</v>
      </c>
      <c r="K178" s="176" t="s">
        <v>127</v>
      </c>
      <c r="L178" s="40"/>
      <c r="M178" s="181" t="s">
        <v>19</v>
      </c>
      <c r="N178" s="182" t="s">
        <v>45</v>
      </c>
      <c r="O178" s="65"/>
      <c r="P178" s="183">
        <f>O178*H178</f>
        <v>0</v>
      </c>
      <c r="Q178" s="183">
        <v>0</v>
      </c>
      <c r="R178" s="183">
        <f>Q178*H178</f>
        <v>0</v>
      </c>
      <c r="S178" s="183">
        <v>0</v>
      </c>
      <c r="T178" s="184">
        <f>S178*H178</f>
        <v>0</v>
      </c>
      <c r="U178" s="35"/>
      <c r="V178" s="35"/>
      <c r="W178" s="35"/>
      <c r="X178" s="35"/>
      <c r="Y178" s="35"/>
      <c r="Z178" s="35"/>
      <c r="AA178" s="35"/>
      <c r="AB178" s="35"/>
      <c r="AC178" s="35"/>
      <c r="AD178" s="35"/>
      <c r="AE178" s="35"/>
      <c r="AR178" s="185" t="s">
        <v>128</v>
      </c>
      <c r="AT178" s="185" t="s">
        <v>123</v>
      </c>
      <c r="AU178" s="185" t="s">
        <v>84</v>
      </c>
      <c r="AY178" s="18" t="s">
        <v>121</v>
      </c>
      <c r="BE178" s="186">
        <f>IF(N178="základní",J178,0)</f>
        <v>0</v>
      </c>
      <c r="BF178" s="186">
        <f>IF(N178="snížená",J178,0)</f>
        <v>0</v>
      </c>
      <c r="BG178" s="186">
        <f>IF(N178="zákl. přenesená",J178,0)</f>
        <v>0</v>
      </c>
      <c r="BH178" s="186">
        <f>IF(N178="sníž. přenesená",J178,0)</f>
        <v>0</v>
      </c>
      <c r="BI178" s="186">
        <f>IF(N178="nulová",J178,0)</f>
        <v>0</v>
      </c>
      <c r="BJ178" s="18" t="s">
        <v>79</v>
      </c>
      <c r="BK178" s="186">
        <f>ROUND(I178*H178,2)</f>
        <v>0</v>
      </c>
      <c r="BL178" s="18" t="s">
        <v>128</v>
      </c>
      <c r="BM178" s="185" t="s">
        <v>229</v>
      </c>
    </row>
    <row r="179" spans="1:47" s="2" customFormat="1" ht="29.25">
      <c r="A179" s="35"/>
      <c r="B179" s="36"/>
      <c r="C179" s="37"/>
      <c r="D179" s="187" t="s">
        <v>199</v>
      </c>
      <c r="E179" s="37"/>
      <c r="F179" s="188" t="s">
        <v>200</v>
      </c>
      <c r="G179" s="37"/>
      <c r="H179" s="37"/>
      <c r="I179" s="189"/>
      <c r="J179" s="37"/>
      <c r="K179" s="37"/>
      <c r="L179" s="40"/>
      <c r="M179" s="190"/>
      <c r="N179" s="191"/>
      <c r="O179" s="65"/>
      <c r="P179" s="65"/>
      <c r="Q179" s="65"/>
      <c r="R179" s="65"/>
      <c r="S179" s="65"/>
      <c r="T179" s="66"/>
      <c r="U179" s="35"/>
      <c r="V179" s="35"/>
      <c r="W179" s="35"/>
      <c r="X179" s="35"/>
      <c r="Y179" s="35"/>
      <c r="Z179" s="35"/>
      <c r="AA179" s="35"/>
      <c r="AB179" s="35"/>
      <c r="AC179" s="35"/>
      <c r="AD179" s="35"/>
      <c r="AE179" s="35"/>
      <c r="AT179" s="18" t="s">
        <v>199</v>
      </c>
      <c r="AU179" s="18" t="s">
        <v>84</v>
      </c>
    </row>
    <row r="180" spans="2:51" s="14" customFormat="1" ht="22.5">
      <c r="B180" s="202"/>
      <c r="C180" s="203"/>
      <c r="D180" s="187" t="s">
        <v>132</v>
      </c>
      <c r="E180" s="204" t="s">
        <v>19</v>
      </c>
      <c r="F180" s="205" t="s">
        <v>230</v>
      </c>
      <c r="G180" s="203"/>
      <c r="H180" s="206">
        <v>262</v>
      </c>
      <c r="I180" s="207"/>
      <c r="J180" s="203"/>
      <c r="K180" s="203"/>
      <c r="L180" s="208"/>
      <c r="M180" s="209"/>
      <c r="N180" s="210"/>
      <c r="O180" s="210"/>
      <c r="P180" s="210"/>
      <c r="Q180" s="210"/>
      <c r="R180" s="210"/>
      <c r="S180" s="210"/>
      <c r="T180" s="211"/>
      <c r="AT180" s="212" t="s">
        <v>132</v>
      </c>
      <c r="AU180" s="212" t="s">
        <v>84</v>
      </c>
      <c r="AV180" s="14" t="s">
        <v>84</v>
      </c>
      <c r="AW180" s="14" t="s">
        <v>34</v>
      </c>
      <c r="AX180" s="14" t="s">
        <v>74</v>
      </c>
      <c r="AY180" s="212" t="s">
        <v>121</v>
      </c>
    </row>
    <row r="181" spans="2:51" s="15" customFormat="1" ht="11.25">
      <c r="B181" s="213"/>
      <c r="C181" s="214"/>
      <c r="D181" s="187" t="s">
        <v>132</v>
      </c>
      <c r="E181" s="215" t="s">
        <v>19</v>
      </c>
      <c r="F181" s="216" t="s">
        <v>135</v>
      </c>
      <c r="G181" s="214"/>
      <c r="H181" s="217">
        <v>262</v>
      </c>
      <c r="I181" s="218"/>
      <c r="J181" s="214"/>
      <c r="K181" s="214"/>
      <c r="L181" s="219"/>
      <c r="M181" s="220"/>
      <c r="N181" s="221"/>
      <c r="O181" s="221"/>
      <c r="P181" s="221"/>
      <c r="Q181" s="221"/>
      <c r="R181" s="221"/>
      <c r="S181" s="221"/>
      <c r="T181" s="222"/>
      <c r="AT181" s="223" t="s">
        <v>132</v>
      </c>
      <c r="AU181" s="223" t="s">
        <v>84</v>
      </c>
      <c r="AV181" s="15" t="s">
        <v>128</v>
      </c>
      <c r="AW181" s="15" t="s">
        <v>34</v>
      </c>
      <c r="AX181" s="15" t="s">
        <v>79</v>
      </c>
      <c r="AY181" s="223" t="s">
        <v>121</v>
      </c>
    </row>
    <row r="182" spans="1:65" s="2" customFormat="1" ht="33" customHeight="1">
      <c r="A182" s="35"/>
      <c r="B182" s="36"/>
      <c r="C182" s="174" t="s">
        <v>231</v>
      </c>
      <c r="D182" s="174" t="s">
        <v>123</v>
      </c>
      <c r="E182" s="175" t="s">
        <v>232</v>
      </c>
      <c r="F182" s="176" t="s">
        <v>233</v>
      </c>
      <c r="G182" s="177" t="s">
        <v>155</v>
      </c>
      <c r="H182" s="178">
        <v>262</v>
      </c>
      <c r="I182" s="179"/>
      <c r="J182" s="180">
        <f>ROUND(I182*H182,2)</f>
        <v>0</v>
      </c>
      <c r="K182" s="176" t="s">
        <v>127</v>
      </c>
      <c r="L182" s="40"/>
      <c r="M182" s="181" t="s">
        <v>19</v>
      </c>
      <c r="N182" s="182" t="s">
        <v>45</v>
      </c>
      <c r="O182" s="65"/>
      <c r="P182" s="183">
        <f>O182*H182</f>
        <v>0</v>
      </c>
      <c r="Q182" s="183">
        <v>0</v>
      </c>
      <c r="R182" s="183">
        <f>Q182*H182</f>
        <v>0</v>
      </c>
      <c r="S182" s="183">
        <v>0</v>
      </c>
      <c r="T182" s="184">
        <f>S182*H182</f>
        <v>0</v>
      </c>
      <c r="U182" s="35"/>
      <c r="V182" s="35"/>
      <c r="W182" s="35"/>
      <c r="X182" s="35"/>
      <c r="Y182" s="35"/>
      <c r="Z182" s="35"/>
      <c r="AA182" s="35"/>
      <c r="AB182" s="35"/>
      <c r="AC182" s="35"/>
      <c r="AD182" s="35"/>
      <c r="AE182" s="35"/>
      <c r="AR182" s="185" t="s">
        <v>128</v>
      </c>
      <c r="AT182" s="185" t="s">
        <v>123</v>
      </c>
      <c r="AU182" s="185" t="s">
        <v>84</v>
      </c>
      <c r="AY182" s="18" t="s">
        <v>121</v>
      </c>
      <c r="BE182" s="186">
        <f>IF(N182="základní",J182,0)</f>
        <v>0</v>
      </c>
      <c r="BF182" s="186">
        <f>IF(N182="snížená",J182,0)</f>
        <v>0</v>
      </c>
      <c r="BG182" s="186">
        <f>IF(N182="zákl. přenesená",J182,0)</f>
        <v>0</v>
      </c>
      <c r="BH182" s="186">
        <f>IF(N182="sníž. přenesená",J182,0)</f>
        <v>0</v>
      </c>
      <c r="BI182" s="186">
        <f>IF(N182="nulová",J182,0)</f>
        <v>0</v>
      </c>
      <c r="BJ182" s="18" t="s">
        <v>79</v>
      </c>
      <c r="BK182" s="186">
        <f>ROUND(I182*H182,2)</f>
        <v>0</v>
      </c>
      <c r="BL182" s="18" t="s">
        <v>128</v>
      </c>
      <c r="BM182" s="185" t="s">
        <v>234</v>
      </c>
    </row>
    <row r="183" spans="1:47" s="2" customFormat="1" ht="29.25">
      <c r="A183" s="35"/>
      <c r="B183" s="36"/>
      <c r="C183" s="37"/>
      <c r="D183" s="187" t="s">
        <v>199</v>
      </c>
      <c r="E183" s="37"/>
      <c r="F183" s="188" t="s">
        <v>200</v>
      </c>
      <c r="G183" s="37"/>
      <c r="H183" s="37"/>
      <c r="I183" s="189"/>
      <c r="J183" s="37"/>
      <c r="K183" s="37"/>
      <c r="L183" s="40"/>
      <c r="M183" s="190"/>
      <c r="N183" s="191"/>
      <c r="O183" s="65"/>
      <c r="P183" s="65"/>
      <c r="Q183" s="65"/>
      <c r="R183" s="65"/>
      <c r="S183" s="65"/>
      <c r="T183" s="66"/>
      <c r="U183" s="35"/>
      <c r="V183" s="35"/>
      <c r="W183" s="35"/>
      <c r="X183" s="35"/>
      <c r="Y183" s="35"/>
      <c r="Z183" s="35"/>
      <c r="AA183" s="35"/>
      <c r="AB183" s="35"/>
      <c r="AC183" s="35"/>
      <c r="AD183" s="35"/>
      <c r="AE183" s="35"/>
      <c r="AT183" s="18" t="s">
        <v>199</v>
      </c>
      <c r="AU183" s="18" t="s">
        <v>84</v>
      </c>
    </row>
    <row r="184" spans="2:51" s="14" customFormat="1" ht="11.25">
      <c r="B184" s="202"/>
      <c r="C184" s="203"/>
      <c r="D184" s="187" t="s">
        <v>132</v>
      </c>
      <c r="E184" s="204" t="s">
        <v>19</v>
      </c>
      <c r="F184" s="205" t="s">
        <v>235</v>
      </c>
      <c r="G184" s="203"/>
      <c r="H184" s="206">
        <v>262</v>
      </c>
      <c r="I184" s="207"/>
      <c r="J184" s="203"/>
      <c r="K184" s="203"/>
      <c r="L184" s="208"/>
      <c r="M184" s="209"/>
      <c r="N184" s="210"/>
      <c r="O184" s="210"/>
      <c r="P184" s="210"/>
      <c r="Q184" s="210"/>
      <c r="R184" s="210"/>
      <c r="S184" s="210"/>
      <c r="T184" s="211"/>
      <c r="AT184" s="212" t="s">
        <v>132</v>
      </c>
      <c r="AU184" s="212" t="s">
        <v>84</v>
      </c>
      <c r="AV184" s="14" t="s">
        <v>84</v>
      </c>
      <c r="AW184" s="14" t="s">
        <v>34</v>
      </c>
      <c r="AX184" s="14" t="s">
        <v>74</v>
      </c>
      <c r="AY184" s="212" t="s">
        <v>121</v>
      </c>
    </row>
    <row r="185" spans="2:51" s="15" customFormat="1" ht="11.25">
      <c r="B185" s="213"/>
      <c r="C185" s="214"/>
      <c r="D185" s="187" t="s">
        <v>132</v>
      </c>
      <c r="E185" s="215" t="s">
        <v>19</v>
      </c>
      <c r="F185" s="216" t="s">
        <v>135</v>
      </c>
      <c r="G185" s="214"/>
      <c r="H185" s="217">
        <v>262</v>
      </c>
      <c r="I185" s="218"/>
      <c r="J185" s="214"/>
      <c r="K185" s="214"/>
      <c r="L185" s="219"/>
      <c r="M185" s="220"/>
      <c r="N185" s="221"/>
      <c r="O185" s="221"/>
      <c r="P185" s="221"/>
      <c r="Q185" s="221"/>
      <c r="R185" s="221"/>
      <c r="S185" s="221"/>
      <c r="T185" s="222"/>
      <c r="AT185" s="223" t="s">
        <v>132</v>
      </c>
      <c r="AU185" s="223" t="s">
        <v>84</v>
      </c>
      <c r="AV185" s="15" t="s">
        <v>128</v>
      </c>
      <c r="AW185" s="15" t="s">
        <v>34</v>
      </c>
      <c r="AX185" s="15" t="s">
        <v>79</v>
      </c>
      <c r="AY185" s="223" t="s">
        <v>121</v>
      </c>
    </row>
    <row r="186" spans="1:65" s="2" customFormat="1" ht="33" customHeight="1">
      <c r="A186" s="35"/>
      <c r="B186" s="36"/>
      <c r="C186" s="174" t="s">
        <v>236</v>
      </c>
      <c r="D186" s="174" t="s">
        <v>123</v>
      </c>
      <c r="E186" s="175" t="s">
        <v>237</v>
      </c>
      <c r="F186" s="176" t="s">
        <v>238</v>
      </c>
      <c r="G186" s="177" t="s">
        <v>155</v>
      </c>
      <c r="H186" s="178">
        <v>10</v>
      </c>
      <c r="I186" s="179"/>
      <c r="J186" s="180">
        <f>ROUND(I186*H186,2)</f>
        <v>0</v>
      </c>
      <c r="K186" s="176" t="s">
        <v>127</v>
      </c>
      <c r="L186" s="40"/>
      <c r="M186" s="181" t="s">
        <v>19</v>
      </c>
      <c r="N186" s="182" t="s">
        <v>45</v>
      </c>
      <c r="O186" s="65"/>
      <c r="P186" s="183">
        <f>O186*H186</f>
        <v>0</v>
      </c>
      <c r="Q186" s="183">
        <v>0</v>
      </c>
      <c r="R186" s="183">
        <f>Q186*H186</f>
        <v>0</v>
      </c>
      <c r="S186" s="183">
        <v>0</v>
      </c>
      <c r="T186" s="184">
        <f>S186*H186</f>
        <v>0</v>
      </c>
      <c r="U186" s="35"/>
      <c r="V186" s="35"/>
      <c r="W186" s="35"/>
      <c r="X186" s="35"/>
      <c r="Y186" s="35"/>
      <c r="Z186" s="35"/>
      <c r="AA186" s="35"/>
      <c r="AB186" s="35"/>
      <c r="AC186" s="35"/>
      <c r="AD186" s="35"/>
      <c r="AE186" s="35"/>
      <c r="AR186" s="185" t="s">
        <v>128</v>
      </c>
      <c r="AT186" s="185" t="s">
        <v>123</v>
      </c>
      <c r="AU186" s="185" t="s">
        <v>84</v>
      </c>
      <c r="AY186" s="18" t="s">
        <v>121</v>
      </c>
      <c r="BE186" s="186">
        <f>IF(N186="základní",J186,0)</f>
        <v>0</v>
      </c>
      <c r="BF186" s="186">
        <f>IF(N186="snížená",J186,0)</f>
        <v>0</v>
      </c>
      <c r="BG186" s="186">
        <f>IF(N186="zákl. přenesená",J186,0)</f>
        <v>0</v>
      </c>
      <c r="BH186" s="186">
        <f>IF(N186="sníž. přenesená",J186,0)</f>
        <v>0</v>
      </c>
      <c r="BI186" s="186">
        <f>IF(N186="nulová",J186,0)</f>
        <v>0</v>
      </c>
      <c r="BJ186" s="18" t="s">
        <v>79</v>
      </c>
      <c r="BK186" s="186">
        <f>ROUND(I186*H186,2)</f>
        <v>0</v>
      </c>
      <c r="BL186" s="18" t="s">
        <v>128</v>
      </c>
      <c r="BM186" s="185" t="s">
        <v>239</v>
      </c>
    </row>
    <row r="187" spans="1:47" s="2" customFormat="1" ht="29.25">
      <c r="A187" s="35"/>
      <c r="B187" s="36"/>
      <c r="C187" s="37"/>
      <c r="D187" s="187" t="s">
        <v>199</v>
      </c>
      <c r="E187" s="37"/>
      <c r="F187" s="188" t="s">
        <v>200</v>
      </c>
      <c r="G187" s="37"/>
      <c r="H187" s="37"/>
      <c r="I187" s="189"/>
      <c r="J187" s="37"/>
      <c r="K187" s="37"/>
      <c r="L187" s="40"/>
      <c r="M187" s="190"/>
      <c r="N187" s="191"/>
      <c r="O187" s="65"/>
      <c r="P187" s="65"/>
      <c r="Q187" s="65"/>
      <c r="R187" s="65"/>
      <c r="S187" s="65"/>
      <c r="T187" s="66"/>
      <c r="U187" s="35"/>
      <c r="V187" s="35"/>
      <c r="W187" s="35"/>
      <c r="X187" s="35"/>
      <c r="Y187" s="35"/>
      <c r="Z187" s="35"/>
      <c r="AA187" s="35"/>
      <c r="AB187" s="35"/>
      <c r="AC187" s="35"/>
      <c r="AD187" s="35"/>
      <c r="AE187" s="35"/>
      <c r="AT187" s="18" t="s">
        <v>199</v>
      </c>
      <c r="AU187" s="18" t="s">
        <v>84</v>
      </c>
    </row>
    <row r="188" spans="2:51" s="14" customFormat="1" ht="22.5">
      <c r="B188" s="202"/>
      <c r="C188" s="203"/>
      <c r="D188" s="187" t="s">
        <v>132</v>
      </c>
      <c r="E188" s="204" t="s">
        <v>19</v>
      </c>
      <c r="F188" s="205" t="s">
        <v>240</v>
      </c>
      <c r="G188" s="203"/>
      <c r="H188" s="206">
        <v>10</v>
      </c>
      <c r="I188" s="207"/>
      <c r="J188" s="203"/>
      <c r="K188" s="203"/>
      <c r="L188" s="208"/>
      <c r="M188" s="209"/>
      <c r="N188" s="210"/>
      <c r="O188" s="210"/>
      <c r="P188" s="210"/>
      <c r="Q188" s="210"/>
      <c r="R188" s="210"/>
      <c r="S188" s="210"/>
      <c r="T188" s="211"/>
      <c r="AT188" s="212" t="s">
        <v>132</v>
      </c>
      <c r="AU188" s="212" t="s">
        <v>84</v>
      </c>
      <c r="AV188" s="14" t="s">
        <v>84</v>
      </c>
      <c r="AW188" s="14" t="s">
        <v>34</v>
      </c>
      <c r="AX188" s="14" t="s">
        <v>74</v>
      </c>
      <c r="AY188" s="212" t="s">
        <v>121</v>
      </c>
    </row>
    <row r="189" spans="2:51" s="15" customFormat="1" ht="11.25">
      <c r="B189" s="213"/>
      <c r="C189" s="214"/>
      <c r="D189" s="187" t="s">
        <v>132</v>
      </c>
      <c r="E189" s="215" t="s">
        <v>19</v>
      </c>
      <c r="F189" s="216" t="s">
        <v>135</v>
      </c>
      <c r="G189" s="214"/>
      <c r="H189" s="217">
        <v>10</v>
      </c>
      <c r="I189" s="218"/>
      <c r="J189" s="214"/>
      <c r="K189" s="214"/>
      <c r="L189" s="219"/>
      <c r="M189" s="220"/>
      <c r="N189" s="221"/>
      <c r="O189" s="221"/>
      <c r="P189" s="221"/>
      <c r="Q189" s="221"/>
      <c r="R189" s="221"/>
      <c r="S189" s="221"/>
      <c r="T189" s="222"/>
      <c r="AT189" s="223" t="s">
        <v>132</v>
      </c>
      <c r="AU189" s="223" t="s">
        <v>84</v>
      </c>
      <c r="AV189" s="15" t="s">
        <v>128</v>
      </c>
      <c r="AW189" s="15" t="s">
        <v>34</v>
      </c>
      <c r="AX189" s="15" t="s">
        <v>79</v>
      </c>
      <c r="AY189" s="223" t="s">
        <v>121</v>
      </c>
    </row>
    <row r="190" spans="2:63" s="12" customFormat="1" ht="22.9" customHeight="1">
      <c r="B190" s="158"/>
      <c r="C190" s="159"/>
      <c r="D190" s="160" t="s">
        <v>73</v>
      </c>
      <c r="E190" s="172" t="s">
        <v>166</v>
      </c>
      <c r="F190" s="172" t="s">
        <v>241</v>
      </c>
      <c r="G190" s="159"/>
      <c r="H190" s="159"/>
      <c r="I190" s="162"/>
      <c r="J190" s="173">
        <f>BK190</f>
        <v>0</v>
      </c>
      <c r="K190" s="159"/>
      <c r="L190" s="164"/>
      <c r="M190" s="165"/>
      <c r="N190" s="166"/>
      <c r="O190" s="166"/>
      <c r="P190" s="167">
        <f>SUM(P191:P208)</f>
        <v>0</v>
      </c>
      <c r="Q190" s="166"/>
      <c r="R190" s="167">
        <f>SUM(R191:R208)</f>
        <v>0</v>
      </c>
      <c r="S190" s="166"/>
      <c r="T190" s="168">
        <f>SUM(T191:T208)</f>
        <v>0</v>
      </c>
      <c r="AR190" s="169" t="s">
        <v>79</v>
      </c>
      <c r="AT190" s="170" t="s">
        <v>73</v>
      </c>
      <c r="AU190" s="170" t="s">
        <v>79</v>
      </c>
      <c r="AY190" s="169" t="s">
        <v>121</v>
      </c>
      <c r="BK190" s="171">
        <f>SUM(BK191:BK208)</f>
        <v>0</v>
      </c>
    </row>
    <row r="191" spans="1:65" s="2" customFormat="1" ht="24">
      <c r="A191" s="35"/>
      <c r="B191" s="36"/>
      <c r="C191" s="174" t="s">
        <v>242</v>
      </c>
      <c r="D191" s="174" t="s">
        <v>123</v>
      </c>
      <c r="E191" s="175" t="s">
        <v>221</v>
      </c>
      <c r="F191" s="176" t="s">
        <v>222</v>
      </c>
      <c r="G191" s="177" t="s">
        <v>155</v>
      </c>
      <c r="H191" s="178">
        <v>50</v>
      </c>
      <c r="I191" s="179"/>
      <c r="J191" s="180">
        <f>ROUND(I191*H191,2)</f>
        <v>0</v>
      </c>
      <c r="K191" s="176" t="s">
        <v>127</v>
      </c>
      <c r="L191" s="40"/>
      <c r="M191" s="181" t="s">
        <v>19</v>
      </c>
      <c r="N191" s="182" t="s">
        <v>45</v>
      </c>
      <c r="O191" s="65"/>
      <c r="P191" s="183">
        <f>O191*H191</f>
        <v>0</v>
      </c>
      <c r="Q191" s="183">
        <v>0</v>
      </c>
      <c r="R191" s="183">
        <f>Q191*H191</f>
        <v>0</v>
      </c>
      <c r="S191" s="183">
        <v>0</v>
      </c>
      <c r="T191" s="184">
        <f>S191*H191</f>
        <v>0</v>
      </c>
      <c r="U191" s="35"/>
      <c r="V191" s="35"/>
      <c r="W191" s="35"/>
      <c r="X191" s="35"/>
      <c r="Y191" s="35"/>
      <c r="Z191" s="35"/>
      <c r="AA191" s="35"/>
      <c r="AB191" s="35"/>
      <c r="AC191" s="35"/>
      <c r="AD191" s="35"/>
      <c r="AE191" s="35"/>
      <c r="AR191" s="185" t="s">
        <v>128</v>
      </c>
      <c r="AT191" s="185" t="s">
        <v>123</v>
      </c>
      <c r="AU191" s="185" t="s">
        <v>84</v>
      </c>
      <c r="AY191" s="18" t="s">
        <v>121</v>
      </c>
      <c r="BE191" s="186">
        <f>IF(N191="základní",J191,0)</f>
        <v>0</v>
      </c>
      <c r="BF191" s="186">
        <f>IF(N191="snížená",J191,0)</f>
        <v>0</v>
      </c>
      <c r="BG191" s="186">
        <f>IF(N191="zákl. přenesená",J191,0)</f>
        <v>0</v>
      </c>
      <c r="BH191" s="186">
        <f>IF(N191="sníž. přenesená",J191,0)</f>
        <v>0</v>
      </c>
      <c r="BI191" s="186">
        <f>IF(N191="nulová",J191,0)</f>
        <v>0</v>
      </c>
      <c r="BJ191" s="18" t="s">
        <v>79</v>
      </c>
      <c r="BK191" s="186">
        <f>ROUND(I191*H191,2)</f>
        <v>0</v>
      </c>
      <c r="BL191" s="18" t="s">
        <v>128</v>
      </c>
      <c r="BM191" s="185" t="s">
        <v>243</v>
      </c>
    </row>
    <row r="192" spans="1:47" s="2" customFormat="1" ht="19.5">
      <c r="A192" s="35"/>
      <c r="B192" s="36"/>
      <c r="C192" s="37"/>
      <c r="D192" s="187" t="s">
        <v>199</v>
      </c>
      <c r="E192" s="37"/>
      <c r="F192" s="188" t="s">
        <v>224</v>
      </c>
      <c r="G192" s="37"/>
      <c r="H192" s="37"/>
      <c r="I192" s="189"/>
      <c r="J192" s="37"/>
      <c r="K192" s="37"/>
      <c r="L192" s="40"/>
      <c r="M192" s="190"/>
      <c r="N192" s="191"/>
      <c r="O192" s="65"/>
      <c r="P192" s="65"/>
      <c r="Q192" s="65"/>
      <c r="R192" s="65"/>
      <c r="S192" s="65"/>
      <c r="T192" s="66"/>
      <c r="U192" s="35"/>
      <c r="V192" s="35"/>
      <c r="W192" s="35"/>
      <c r="X192" s="35"/>
      <c r="Y192" s="35"/>
      <c r="Z192" s="35"/>
      <c r="AA192" s="35"/>
      <c r="AB192" s="35"/>
      <c r="AC192" s="35"/>
      <c r="AD192" s="35"/>
      <c r="AE192" s="35"/>
      <c r="AT192" s="18" t="s">
        <v>199</v>
      </c>
      <c r="AU192" s="18" t="s">
        <v>84</v>
      </c>
    </row>
    <row r="193" spans="2:51" s="14" customFormat="1" ht="22.5">
      <c r="B193" s="202"/>
      <c r="C193" s="203"/>
      <c r="D193" s="187" t="s">
        <v>132</v>
      </c>
      <c r="E193" s="204" t="s">
        <v>19</v>
      </c>
      <c r="F193" s="205" t="s">
        <v>244</v>
      </c>
      <c r="G193" s="203"/>
      <c r="H193" s="206">
        <v>50</v>
      </c>
      <c r="I193" s="207"/>
      <c r="J193" s="203"/>
      <c r="K193" s="203"/>
      <c r="L193" s="208"/>
      <c r="M193" s="209"/>
      <c r="N193" s="210"/>
      <c r="O193" s="210"/>
      <c r="P193" s="210"/>
      <c r="Q193" s="210"/>
      <c r="R193" s="210"/>
      <c r="S193" s="210"/>
      <c r="T193" s="211"/>
      <c r="AT193" s="212" t="s">
        <v>132</v>
      </c>
      <c r="AU193" s="212" t="s">
        <v>84</v>
      </c>
      <c r="AV193" s="14" t="s">
        <v>84</v>
      </c>
      <c r="AW193" s="14" t="s">
        <v>34</v>
      </c>
      <c r="AX193" s="14" t="s">
        <v>74</v>
      </c>
      <c r="AY193" s="212" t="s">
        <v>121</v>
      </c>
    </row>
    <row r="194" spans="2:51" s="15" customFormat="1" ht="11.25">
      <c r="B194" s="213"/>
      <c r="C194" s="214"/>
      <c r="D194" s="187" t="s">
        <v>132</v>
      </c>
      <c r="E194" s="215" t="s">
        <v>19</v>
      </c>
      <c r="F194" s="216" t="s">
        <v>135</v>
      </c>
      <c r="G194" s="214"/>
      <c r="H194" s="217">
        <v>50</v>
      </c>
      <c r="I194" s="218"/>
      <c r="J194" s="214"/>
      <c r="K194" s="214"/>
      <c r="L194" s="219"/>
      <c r="M194" s="220"/>
      <c r="N194" s="221"/>
      <c r="O194" s="221"/>
      <c r="P194" s="221"/>
      <c r="Q194" s="221"/>
      <c r="R194" s="221"/>
      <c r="S194" s="221"/>
      <c r="T194" s="222"/>
      <c r="AT194" s="223" t="s">
        <v>132</v>
      </c>
      <c r="AU194" s="223" t="s">
        <v>84</v>
      </c>
      <c r="AV194" s="15" t="s">
        <v>128</v>
      </c>
      <c r="AW194" s="15" t="s">
        <v>34</v>
      </c>
      <c r="AX194" s="15" t="s">
        <v>79</v>
      </c>
      <c r="AY194" s="223" t="s">
        <v>121</v>
      </c>
    </row>
    <row r="195" spans="1:65" s="2" customFormat="1" ht="24">
      <c r="A195" s="35"/>
      <c r="B195" s="36"/>
      <c r="C195" s="174" t="s">
        <v>245</v>
      </c>
      <c r="D195" s="174" t="s">
        <v>123</v>
      </c>
      <c r="E195" s="175" t="s">
        <v>162</v>
      </c>
      <c r="F195" s="176" t="s">
        <v>163</v>
      </c>
      <c r="G195" s="177" t="s">
        <v>155</v>
      </c>
      <c r="H195" s="178">
        <v>50</v>
      </c>
      <c r="I195" s="179"/>
      <c r="J195" s="180">
        <f>ROUND(I195*H195,2)</f>
        <v>0</v>
      </c>
      <c r="K195" s="176" t="s">
        <v>127</v>
      </c>
      <c r="L195" s="40"/>
      <c r="M195" s="181" t="s">
        <v>19</v>
      </c>
      <c r="N195" s="182" t="s">
        <v>45</v>
      </c>
      <c r="O195" s="65"/>
      <c r="P195" s="183">
        <f>O195*H195</f>
        <v>0</v>
      </c>
      <c r="Q195" s="183">
        <v>0</v>
      </c>
      <c r="R195" s="183">
        <f>Q195*H195</f>
        <v>0</v>
      </c>
      <c r="S195" s="183">
        <v>0</v>
      </c>
      <c r="T195" s="184">
        <f>S195*H195</f>
        <v>0</v>
      </c>
      <c r="U195" s="35"/>
      <c r="V195" s="35"/>
      <c r="W195" s="35"/>
      <c r="X195" s="35"/>
      <c r="Y195" s="35"/>
      <c r="Z195" s="35"/>
      <c r="AA195" s="35"/>
      <c r="AB195" s="35"/>
      <c r="AC195" s="35"/>
      <c r="AD195" s="35"/>
      <c r="AE195" s="35"/>
      <c r="AR195" s="185" t="s">
        <v>128</v>
      </c>
      <c r="AT195" s="185" t="s">
        <v>123</v>
      </c>
      <c r="AU195" s="185" t="s">
        <v>84</v>
      </c>
      <c r="AY195" s="18" t="s">
        <v>121</v>
      </c>
      <c r="BE195" s="186">
        <f>IF(N195="základní",J195,0)</f>
        <v>0</v>
      </c>
      <c r="BF195" s="186">
        <f>IF(N195="snížená",J195,0)</f>
        <v>0</v>
      </c>
      <c r="BG195" s="186">
        <f>IF(N195="zákl. přenesená",J195,0)</f>
        <v>0</v>
      </c>
      <c r="BH195" s="186">
        <f>IF(N195="sníž. přenesená",J195,0)</f>
        <v>0</v>
      </c>
      <c r="BI195" s="186">
        <f>IF(N195="nulová",J195,0)</f>
        <v>0</v>
      </c>
      <c r="BJ195" s="18" t="s">
        <v>79</v>
      </c>
      <c r="BK195" s="186">
        <f>ROUND(I195*H195,2)</f>
        <v>0</v>
      </c>
      <c r="BL195" s="18" t="s">
        <v>128</v>
      </c>
      <c r="BM195" s="185" t="s">
        <v>246</v>
      </c>
    </row>
    <row r="196" spans="2:51" s="14" customFormat="1" ht="11.25">
      <c r="B196" s="202"/>
      <c r="C196" s="203"/>
      <c r="D196" s="187" t="s">
        <v>132</v>
      </c>
      <c r="E196" s="204" t="s">
        <v>19</v>
      </c>
      <c r="F196" s="205" t="s">
        <v>247</v>
      </c>
      <c r="G196" s="203"/>
      <c r="H196" s="206">
        <v>50</v>
      </c>
      <c r="I196" s="207"/>
      <c r="J196" s="203"/>
      <c r="K196" s="203"/>
      <c r="L196" s="208"/>
      <c r="M196" s="209"/>
      <c r="N196" s="210"/>
      <c r="O196" s="210"/>
      <c r="P196" s="210"/>
      <c r="Q196" s="210"/>
      <c r="R196" s="210"/>
      <c r="S196" s="210"/>
      <c r="T196" s="211"/>
      <c r="AT196" s="212" t="s">
        <v>132</v>
      </c>
      <c r="AU196" s="212" t="s">
        <v>84</v>
      </c>
      <c r="AV196" s="14" t="s">
        <v>84</v>
      </c>
      <c r="AW196" s="14" t="s">
        <v>34</v>
      </c>
      <c r="AX196" s="14" t="s">
        <v>74</v>
      </c>
      <c r="AY196" s="212" t="s">
        <v>121</v>
      </c>
    </row>
    <row r="197" spans="2:51" s="15" customFormat="1" ht="11.25">
      <c r="B197" s="213"/>
      <c r="C197" s="214"/>
      <c r="D197" s="187" t="s">
        <v>132</v>
      </c>
      <c r="E197" s="215" t="s">
        <v>19</v>
      </c>
      <c r="F197" s="216" t="s">
        <v>135</v>
      </c>
      <c r="G197" s="214"/>
      <c r="H197" s="217">
        <v>50</v>
      </c>
      <c r="I197" s="218"/>
      <c r="J197" s="214"/>
      <c r="K197" s="214"/>
      <c r="L197" s="219"/>
      <c r="M197" s="220"/>
      <c r="N197" s="221"/>
      <c r="O197" s="221"/>
      <c r="P197" s="221"/>
      <c r="Q197" s="221"/>
      <c r="R197" s="221"/>
      <c r="S197" s="221"/>
      <c r="T197" s="222"/>
      <c r="AT197" s="223" t="s">
        <v>132</v>
      </c>
      <c r="AU197" s="223" t="s">
        <v>84</v>
      </c>
      <c r="AV197" s="15" t="s">
        <v>128</v>
      </c>
      <c r="AW197" s="15" t="s">
        <v>34</v>
      </c>
      <c r="AX197" s="15" t="s">
        <v>79</v>
      </c>
      <c r="AY197" s="223" t="s">
        <v>121</v>
      </c>
    </row>
    <row r="198" spans="1:65" s="2" customFormat="1" ht="44.25" customHeight="1">
      <c r="A198" s="35"/>
      <c r="B198" s="36"/>
      <c r="C198" s="174" t="s">
        <v>248</v>
      </c>
      <c r="D198" s="174" t="s">
        <v>123</v>
      </c>
      <c r="E198" s="175" t="s">
        <v>167</v>
      </c>
      <c r="F198" s="176" t="s">
        <v>168</v>
      </c>
      <c r="G198" s="177" t="s">
        <v>155</v>
      </c>
      <c r="H198" s="178">
        <v>50</v>
      </c>
      <c r="I198" s="179"/>
      <c r="J198" s="180">
        <f>ROUND(I198*H198,2)</f>
        <v>0</v>
      </c>
      <c r="K198" s="176" t="s">
        <v>127</v>
      </c>
      <c r="L198" s="40"/>
      <c r="M198" s="181" t="s">
        <v>19</v>
      </c>
      <c r="N198" s="182" t="s">
        <v>45</v>
      </c>
      <c r="O198" s="65"/>
      <c r="P198" s="183">
        <f>O198*H198</f>
        <v>0</v>
      </c>
      <c r="Q198" s="183">
        <v>0</v>
      </c>
      <c r="R198" s="183">
        <f>Q198*H198</f>
        <v>0</v>
      </c>
      <c r="S198" s="183">
        <v>0</v>
      </c>
      <c r="T198" s="184">
        <f>S198*H198</f>
        <v>0</v>
      </c>
      <c r="U198" s="35"/>
      <c r="V198" s="35"/>
      <c r="W198" s="35"/>
      <c r="X198" s="35"/>
      <c r="Y198" s="35"/>
      <c r="Z198" s="35"/>
      <c r="AA198" s="35"/>
      <c r="AB198" s="35"/>
      <c r="AC198" s="35"/>
      <c r="AD198" s="35"/>
      <c r="AE198" s="35"/>
      <c r="AR198" s="185" t="s">
        <v>128</v>
      </c>
      <c r="AT198" s="185" t="s">
        <v>123</v>
      </c>
      <c r="AU198" s="185" t="s">
        <v>84</v>
      </c>
      <c r="AY198" s="18" t="s">
        <v>121</v>
      </c>
      <c r="BE198" s="186">
        <f>IF(N198="základní",J198,0)</f>
        <v>0</v>
      </c>
      <c r="BF198" s="186">
        <f>IF(N198="snížená",J198,0)</f>
        <v>0</v>
      </c>
      <c r="BG198" s="186">
        <f>IF(N198="zákl. přenesená",J198,0)</f>
        <v>0</v>
      </c>
      <c r="BH198" s="186">
        <f>IF(N198="sníž. přenesená",J198,0)</f>
        <v>0</v>
      </c>
      <c r="BI198" s="186">
        <f>IF(N198="nulová",J198,0)</f>
        <v>0</v>
      </c>
      <c r="BJ198" s="18" t="s">
        <v>79</v>
      </c>
      <c r="BK198" s="186">
        <f>ROUND(I198*H198,2)</f>
        <v>0</v>
      </c>
      <c r="BL198" s="18" t="s">
        <v>128</v>
      </c>
      <c r="BM198" s="185" t="s">
        <v>249</v>
      </c>
    </row>
    <row r="199" spans="1:47" s="2" customFormat="1" ht="58.5">
      <c r="A199" s="35"/>
      <c r="B199" s="36"/>
      <c r="C199" s="37"/>
      <c r="D199" s="187" t="s">
        <v>130</v>
      </c>
      <c r="E199" s="37"/>
      <c r="F199" s="188" t="s">
        <v>170</v>
      </c>
      <c r="G199" s="37"/>
      <c r="H199" s="37"/>
      <c r="I199" s="189"/>
      <c r="J199" s="37"/>
      <c r="K199" s="37"/>
      <c r="L199" s="40"/>
      <c r="M199" s="190"/>
      <c r="N199" s="191"/>
      <c r="O199" s="65"/>
      <c r="P199" s="65"/>
      <c r="Q199" s="65"/>
      <c r="R199" s="65"/>
      <c r="S199" s="65"/>
      <c r="T199" s="66"/>
      <c r="U199" s="35"/>
      <c r="V199" s="35"/>
      <c r="W199" s="35"/>
      <c r="X199" s="35"/>
      <c r="Y199" s="35"/>
      <c r="Z199" s="35"/>
      <c r="AA199" s="35"/>
      <c r="AB199" s="35"/>
      <c r="AC199" s="35"/>
      <c r="AD199" s="35"/>
      <c r="AE199" s="35"/>
      <c r="AT199" s="18" t="s">
        <v>130</v>
      </c>
      <c r="AU199" s="18" t="s">
        <v>84</v>
      </c>
    </row>
    <row r="200" spans="2:51" s="14" customFormat="1" ht="11.25">
      <c r="B200" s="202"/>
      <c r="C200" s="203"/>
      <c r="D200" s="187" t="s">
        <v>132</v>
      </c>
      <c r="E200" s="204" t="s">
        <v>19</v>
      </c>
      <c r="F200" s="205" t="s">
        <v>247</v>
      </c>
      <c r="G200" s="203"/>
      <c r="H200" s="206">
        <v>50</v>
      </c>
      <c r="I200" s="207"/>
      <c r="J200" s="203"/>
      <c r="K200" s="203"/>
      <c r="L200" s="208"/>
      <c r="M200" s="209"/>
      <c r="N200" s="210"/>
      <c r="O200" s="210"/>
      <c r="P200" s="210"/>
      <c r="Q200" s="210"/>
      <c r="R200" s="210"/>
      <c r="S200" s="210"/>
      <c r="T200" s="211"/>
      <c r="AT200" s="212" t="s">
        <v>132</v>
      </c>
      <c r="AU200" s="212" t="s">
        <v>84</v>
      </c>
      <c r="AV200" s="14" t="s">
        <v>84</v>
      </c>
      <c r="AW200" s="14" t="s">
        <v>34</v>
      </c>
      <c r="AX200" s="14" t="s">
        <v>74</v>
      </c>
      <c r="AY200" s="212" t="s">
        <v>121</v>
      </c>
    </row>
    <row r="201" spans="2:51" s="15" customFormat="1" ht="11.25">
      <c r="B201" s="213"/>
      <c r="C201" s="214"/>
      <c r="D201" s="187" t="s">
        <v>132</v>
      </c>
      <c r="E201" s="215" t="s">
        <v>19</v>
      </c>
      <c r="F201" s="216" t="s">
        <v>135</v>
      </c>
      <c r="G201" s="214"/>
      <c r="H201" s="217">
        <v>50</v>
      </c>
      <c r="I201" s="218"/>
      <c r="J201" s="214"/>
      <c r="K201" s="214"/>
      <c r="L201" s="219"/>
      <c r="M201" s="220"/>
      <c r="N201" s="221"/>
      <c r="O201" s="221"/>
      <c r="P201" s="221"/>
      <c r="Q201" s="221"/>
      <c r="R201" s="221"/>
      <c r="S201" s="221"/>
      <c r="T201" s="222"/>
      <c r="AT201" s="223" t="s">
        <v>132</v>
      </c>
      <c r="AU201" s="223" t="s">
        <v>84</v>
      </c>
      <c r="AV201" s="15" t="s">
        <v>128</v>
      </c>
      <c r="AW201" s="15" t="s">
        <v>34</v>
      </c>
      <c r="AX201" s="15" t="s">
        <v>79</v>
      </c>
      <c r="AY201" s="223" t="s">
        <v>121</v>
      </c>
    </row>
    <row r="202" spans="1:65" s="2" customFormat="1" ht="24">
      <c r="A202" s="35"/>
      <c r="B202" s="36"/>
      <c r="C202" s="174" t="s">
        <v>250</v>
      </c>
      <c r="D202" s="174" t="s">
        <v>123</v>
      </c>
      <c r="E202" s="175" t="s">
        <v>162</v>
      </c>
      <c r="F202" s="176" t="s">
        <v>163</v>
      </c>
      <c r="G202" s="177" t="s">
        <v>155</v>
      </c>
      <c r="H202" s="178">
        <v>50</v>
      </c>
      <c r="I202" s="179"/>
      <c r="J202" s="180">
        <f>ROUND(I202*H202,2)</f>
        <v>0</v>
      </c>
      <c r="K202" s="176" t="s">
        <v>127</v>
      </c>
      <c r="L202" s="40"/>
      <c r="M202" s="181" t="s">
        <v>19</v>
      </c>
      <c r="N202" s="182" t="s">
        <v>45</v>
      </c>
      <c r="O202" s="65"/>
      <c r="P202" s="183">
        <f>O202*H202</f>
        <v>0</v>
      </c>
      <c r="Q202" s="183">
        <v>0</v>
      </c>
      <c r="R202" s="183">
        <f>Q202*H202</f>
        <v>0</v>
      </c>
      <c r="S202" s="183">
        <v>0</v>
      </c>
      <c r="T202" s="184">
        <f>S202*H202</f>
        <v>0</v>
      </c>
      <c r="U202" s="35"/>
      <c r="V202" s="35"/>
      <c r="W202" s="35"/>
      <c r="X202" s="35"/>
      <c r="Y202" s="35"/>
      <c r="Z202" s="35"/>
      <c r="AA202" s="35"/>
      <c r="AB202" s="35"/>
      <c r="AC202" s="35"/>
      <c r="AD202" s="35"/>
      <c r="AE202" s="35"/>
      <c r="AR202" s="185" t="s">
        <v>128</v>
      </c>
      <c r="AT202" s="185" t="s">
        <v>123</v>
      </c>
      <c r="AU202" s="185" t="s">
        <v>84</v>
      </c>
      <c r="AY202" s="18" t="s">
        <v>121</v>
      </c>
      <c r="BE202" s="186">
        <f>IF(N202="základní",J202,0)</f>
        <v>0</v>
      </c>
      <c r="BF202" s="186">
        <f>IF(N202="snížená",J202,0)</f>
        <v>0</v>
      </c>
      <c r="BG202" s="186">
        <f>IF(N202="zákl. přenesená",J202,0)</f>
        <v>0</v>
      </c>
      <c r="BH202" s="186">
        <f>IF(N202="sníž. přenesená",J202,0)</f>
        <v>0</v>
      </c>
      <c r="BI202" s="186">
        <f>IF(N202="nulová",J202,0)</f>
        <v>0</v>
      </c>
      <c r="BJ202" s="18" t="s">
        <v>79</v>
      </c>
      <c r="BK202" s="186">
        <f>ROUND(I202*H202,2)</f>
        <v>0</v>
      </c>
      <c r="BL202" s="18" t="s">
        <v>128</v>
      </c>
      <c r="BM202" s="185" t="s">
        <v>251</v>
      </c>
    </row>
    <row r="203" spans="2:51" s="14" customFormat="1" ht="11.25">
      <c r="B203" s="202"/>
      <c r="C203" s="203"/>
      <c r="D203" s="187" t="s">
        <v>132</v>
      </c>
      <c r="E203" s="204" t="s">
        <v>19</v>
      </c>
      <c r="F203" s="205" t="s">
        <v>247</v>
      </c>
      <c r="G203" s="203"/>
      <c r="H203" s="206">
        <v>50</v>
      </c>
      <c r="I203" s="207"/>
      <c r="J203" s="203"/>
      <c r="K203" s="203"/>
      <c r="L203" s="208"/>
      <c r="M203" s="209"/>
      <c r="N203" s="210"/>
      <c r="O203" s="210"/>
      <c r="P203" s="210"/>
      <c r="Q203" s="210"/>
      <c r="R203" s="210"/>
      <c r="S203" s="210"/>
      <c r="T203" s="211"/>
      <c r="AT203" s="212" t="s">
        <v>132</v>
      </c>
      <c r="AU203" s="212" t="s">
        <v>84</v>
      </c>
      <c r="AV203" s="14" t="s">
        <v>84</v>
      </c>
      <c r="AW203" s="14" t="s">
        <v>34</v>
      </c>
      <c r="AX203" s="14" t="s">
        <v>74</v>
      </c>
      <c r="AY203" s="212" t="s">
        <v>121</v>
      </c>
    </row>
    <row r="204" spans="2:51" s="15" customFormat="1" ht="11.25">
      <c r="B204" s="213"/>
      <c r="C204" s="214"/>
      <c r="D204" s="187" t="s">
        <v>132</v>
      </c>
      <c r="E204" s="215" t="s">
        <v>19</v>
      </c>
      <c r="F204" s="216" t="s">
        <v>135</v>
      </c>
      <c r="G204" s="214"/>
      <c r="H204" s="217">
        <v>50</v>
      </c>
      <c r="I204" s="218"/>
      <c r="J204" s="214"/>
      <c r="K204" s="214"/>
      <c r="L204" s="219"/>
      <c r="M204" s="220"/>
      <c r="N204" s="221"/>
      <c r="O204" s="221"/>
      <c r="P204" s="221"/>
      <c r="Q204" s="221"/>
      <c r="R204" s="221"/>
      <c r="S204" s="221"/>
      <c r="T204" s="222"/>
      <c r="AT204" s="223" t="s">
        <v>132</v>
      </c>
      <c r="AU204" s="223" t="s">
        <v>84</v>
      </c>
      <c r="AV204" s="15" t="s">
        <v>128</v>
      </c>
      <c r="AW204" s="15" t="s">
        <v>34</v>
      </c>
      <c r="AX204" s="15" t="s">
        <v>79</v>
      </c>
      <c r="AY204" s="223" t="s">
        <v>121</v>
      </c>
    </row>
    <row r="205" spans="1:65" s="2" customFormat="1" ht="44.25" customHeight="1">
      <c r="A205" s="35"/>
      <c r="B205" s="36"/>
      <c r="C205" s="174" t="s">
        <v>252</v>
      </c>
      <c r="D205" s="174" t="s">
        <v>123</v>
      </c>
      <c r="E205" s="175" t="s">
        <v>179</v>
      </c>
      <c r="F205" s="176" t="s">
        <v>180</v>
      </c>
      <c r="G205" s="177" t="s">
        <v>155</v>
      </c>
      <c r="H205" s="178">
        <v>50</v>
      </c>
      <c r="I205" s="179"/>
      <c r="J205" s="180">
        <f>ROUND(I205*H205,2)</f>
        <v>0</v>
      </c>
      <c r="K205" s="176" t="s">
        <v>127</v>
      </c>
      <c r="L205" s="40"/>
      <c r="M205" s="181" t="s">
        <v>19</v>
      </c>
      <c r="N205" s="182" t="s">
        <v>45</v>
      </c>
      <c r="O205" s="65"/>
      <c r="P205" s="183">
        <f>O205*H205</f>
        <v>0</v>
      </c>
      <c r="Q205" s="183">
        <v>0</v>
      </c>
      <c r="R205" s="183">
        <f>Q205*H205</f>
        <v>0</v>
      </c>
      <c r="S205" s="183">
        <v>0</v>
      </c>
      <c r="T205" s="184">
        <f>S205*H205</f>
        <v>0</v>
      </c>
      <c r="U205" s="35"/>
      <c r="V205" s="35"/>
      <c r="W205" s="35"/>
      <c r="X205" s="35"/>
      <c r="Y205" s="35"/>
      <c r="Z205" s="35"/>
      <c r="AA205" s="35"/>
      <c r="AB205" s="35"/>
      <c r="AC205" s="35"/>
      <c r="AD205" s="35"/>
      <c r="AE205" s="35"/>
      <c r="AR205" s="185" t="s">
        <v>128</v>
      </c>
      <c r="AT205" s="185" t="s">
        <v>123</v>
      </c>
      <c r="AU205" s="185" t="s">
        <v>84</v>
      </c>
      <c r="AY205" s="18" t="s">
        <v>121</v>
      </c>
      <c r="BE205" s="186">
        <f>IF(N205="základní",J205,0)</f>
        <v>0</v>
      </c>
      <c r="BF205" s="186">
        <f>IF(N205="snížená",J205,0)</f>
        <v>0</v>
      </c>
      <c r="BG205" s="186">
        <f>IF(N205="zákl. přenesená",J205,0)</f>
        <v>0</v>
      </c>
      <c r="BH205" s="186">
        <f>IF(N205="sníž. přenesená",J205,0)</f>
        <v>0</v>
      </c>
      <c r="BI205" s="186">
        <f>IF(N205="nulová",J205,0)</f>
        <v>0</v>
      </c>
      <c r="BJ205" s="18" t="s">
        <v>79</v>
      </c>
      <c r="BK205" s="186">
        <f>ROUND(I205*H205,2)</f>
        <v>0</v>
      </c>
      <c r="BL205" s="18" t="s">
        <v>128</v>
      </c>
      <c r="BM205" s="185" t="s">
        <v>253</v>
      </c>
    </row>
    <row r="206" spans="1:47" s="2" customFormat="1" ht="58.5">
      <c r="A206" s="35"/>
      <c r="B206" s="36"/>
      <c r="C206" s="37"/>
      <c r="D206" s="187" t="s">
        <v>130</v>
      </c>
      <c r="E206" s="37"/>
      <c r="F206" s="188" t="s">
        <v>182</v>
      </c>
      <c r="G206" s="37"/>
      <c r="H206" s="37"/>
      <c r="I206" s="189"/>
      <c r="J206" s="37"/>
      <c r="K206" s="37"/>
      <c r="L206" s="40"/>
      <c r="M206" s="190"/>
      <c r="N206" s="191"/>
      <c r="O206" s="65"/>
      <c r="P206" s="65"/>
      <c r="Q206" s="65"/>
      <c r="R206" s="65"/>
      <c r="S206" s="65"/>
      <c r="T206" s="66"/>
      <c r="U206" s="35"/>
      <c r="V206" s="35"/>
      <c r="W206" s="35"/>
      <c r="X206" s="35"/>
      <c r="Y206" s="35"/>
      <c r="Z206" s="35"/>
      <c r="AA206" s="35"/>
      <c r="AB206" s="35"/>
      <c r="AC206" s="35"/>
      <c r="AD206" s="35"/>
      <c r="AE206" s="35"/>
      <c r="AT206" s="18" t="s">
        <v>130</v>
      </c>
      <c r="AU206" s="18" t="s">
        <v>84</v>
      </c>
    </row>
    <row r="207" spans="2:51" s="14" customFormat="1" ht="11.25">
      <c r="B207" s="202"/>
      <c r="C207" s="203"/>
      <c r="D207" s="187" t="s">
        <v>132</v>
      </c>
      <c r="E207" s="204" t="s">
        <v>19</v>
      </c>
      <c r="F207" s="205" t="s">
        <v>247</v>
      </c>
      <c r="G207" s="203"/>
      <c r="H207" s="206">
        <v>50</v>
      </c>
      <c r="I207" s="207"/>
      <c r="J207" s="203"/>
      <c r="K207" s="203"/>
      <c r="L207" s="208"/>
      <c r="M207" s="209"/>
      <c r="N207" s="210"/>
      <c r="O207" s="210"/>
      <c r="P207" s="210"/>
      <c r="Q207" s="210"/>
      <c r="R207" s="210"/>
      <c r="S207" s="210"/>
      <c r="T207" s="211"/>
      <c r="AT207" s="212" t="s">
        <v>132</v>
      </c>
      <c r="AU207" s="212" t="s">
        <v>84</v>
      </c>
      <c r="AV207" s="14" t="s">
        <v>84</v>
      </c>
      <c r="AW207" s="14" t="s">
        <v>34</v>
      </c>
      <c r="AX207" s="14" t="s">
        <v>74</v>
      </c>
      <c r="AY207" s="212" t="s">
        <v>121</v>
      </c>
    </row>
    <row r="208" spans="2:51" s="15" customFormat="1" ht="11.25">
      <c r="B208" s="213"/>
      <c r="C208" s="214"/>
      <c r="D208" s="187" t="s">
        <v>132</v>
      </c>
      <c r="E208" s="215" t="s">
        <v>19</v>
      </c>
      <c r="F208" s="216" t="s">
        <v>135</v>
      </c>
      <c r="G208" s="214"/>
      <c r="H208" s="217">
        <v>50</v>
      </c>
      <c r="I208" s="218"/>
      <c r="J208" s="214"/>
      <c r="K208" s="214"/>
      <c r="L208" s="219"/>
      <c r="M208" s="220"/>
      <c r="N208" s="221"/>
      <c r="O208" s="221"/>
      <c r="P208" s="221"/>
      <c r="Q208" s="221"/>
      <c r="R208" s="221"/>
      <c r="S208" s="221"/>
      <c r="T208" s="222"/>
      <c r="AT208" s="223" t="s">
        <v>132</v>
      </c>
      <c r="AU208" s="223" t="s">
        <v>84</v>
      </c>
      <c r="AV208" s="15" t="s">
        <v>128</v>
      </c>
      <c r="AW208" s="15" t="s">
        <v>34</v>
      </c>
      <c r="AX208" s="15" t="s">
        <v>79</v>
      </c>
      <c r="AY208" s="223" t="s">
        <v>121</v>
      </c>
    </row>
    <row r="209" spans="2:63" s="12" customFormat="1" ht="22.9" customHeight="1">
      <c r="B209" s="158"/>
      <c r="C209" s="159"/>
      <c r="D209" s="160" t="s">
        <v>73</v>
      </c>
      <c r="E209" s="172" t="s">
        <v>172</v>
      </c>
      <c r="F209" s="172" t="s">
        <v>254</v>
      </c>
      <c r="G209" s="159"/>
      <c r="H209" s="159"/>
      <c r="I209" s="162"/>
      <c r="J209" s="173">
        <f>BK209</f>
        <v>0</v>
      </c>
      <c r="K209" s="159"/>
      <c r="L209" s="164"/>
      <c r="M209" s="165"/>
      <c r="N209" s="166"/>
      <c r="O209" s="166"/>
      <c r="P209" s="167">
        <f>SUM(P210:P225)</f>
        <v>0</v>
      </c>
      <c r="Q209" s="166"/>
      <c r="R209" s="167">
        <f>SUM(R210:R225)</f>
        <v>115.956102</v>
      </c>
      <c r="S209" s="166"/>
      <c r="T209" s="168">
        <f>SUM(T210:T225)</f>
        <v>0</v>
      </c>
      <c r="AR209" s="169" t="s">
        <v>79</v>
      </c>
      <c r="AT209" s="170" t="s">
        <v>73</v>
      </c>
      <c r="AU209" s="170" t="s">
        <v>79</v>
      </c>
      <c r="AY209" s="169" t="s">
        <v>121</v>
      </c>
      <c r="BK209" s="171">
        <f>SUM(BK210:BK225)</f>
        <v>0</v>
      </c>
    </row>
    <row r="210" spans="1:65" s="2" customFormat="1" ht="33" customHeight="1">
      <c r="A210" s="35"/>
      <c r="B210" s="36"/>
      <c r="C210" s="174" t="s">
        <v>255</v>
      </c>
      <c r="D210" s="174" t="s">
        <v>123</v>
      </c>
      <c r="E210" s="175" t="s">
        <v>256</v>
      </c>
      <c r="F210" s="176" t="s">
        <v>257</v>
      </c>
      <c r="G210" s="177" t="s">
        <v>148</v>
      </c>
      <c r="H210" s="178">
        <v>111.474</v>
      </c>
      <c r="I210" s="179"/>
      <c r="J210" s="180">
        <f>ROUND(I210*H210,2)</f>
        <v>0</v>
      </c>
      <c r="K210" s="176" t="s">
        <v>127</v>
      </c>
      <c r="L210" s="40"/>
      <c r="M210" s="181" t="s">
        <v>19</v>
      </c>
      <c r="N210" s="182" t="s">
        <v>45</v>
      </c>
      <c r="O210" s="65"/>
      <c r="P210" s="183">
        <f>O210*H210</f>
        <v>0</v>
      </c>
      <c r="Q210" s="183">
        <v>1.01</v>
      </c>
      <c r="R210" s="183">
        <f>Q210*H210</f>
        <v>112.58874</v>
      </c>
      <c r="S210" s="183">
        <v>0</v>
      </c>
      <c r="T210" s="184">
        <f>S210*H210</f>
        <v>0</v>
      </c>
      <c r="U210" s="35"/>
      <c r="V210" s="35"/>
      <c r="W210" s="35"/>
      <c r="X210" s="35"/>
      <c r="Y210" s="35"/>
      <c r="Z210" s="35"/>
      <c r="AA210" s="35"/>
      <c r="AB210" s="35"/>
      <c r="AC210" s="35"/>
      <c r="AD210" s="35"/>
      <c r="AE210" s="35"/>
      <c r="AR210" s="185" t="s">
        <v>128</v>
      </c>
      <c r="AT210" s="185" t="s">
        <v>123</v>
      </c>
      <c r="AU210" s="185" t="s">
        <v>84</v>
      </c>
      <c r="AY210" s="18" t="s">
        <v>121</v>
      </c>
      <c r="BE210" s="186">
        <f>IF(N210="základní",J210,0)</f>
        <v>0</v>
      </c>
      <c r="BF210" s="186">
        <f>IF(N210="snížená",J210,0)</f>
        <v>0</v>
      </c>
      <c r="BG210" s="186">
        <f>IF(N210="zákl. přenesená",J210,0)</f>
        <v>0</v>
      </c>
      <c r="BH210" s="186">
        <f>IF(N210="sníž. přenesená",J210,0)</f>
        <v>0</v>
      </c>
      <c r="BI210" s="186">
        <f>IF(N210="nulová",J210,0)</f>
        <v>0</v>
      </c>
      <c r="BJ210" s="18" t="s">
        <v>79</v>
      </c>
      <c r="BK210" s="186">
        <f>ROUND(I210*H210,2)</f>
        <v>0</v>
      </c>
      <c r="BL210" s="18" t="s">
        <v>128</v>
      </c>
      <c r="BM210" s="185" t="s">
        <v>258</v>
      </c>
    </row>
    <row r="211" spans="1:47" s="2" customFormat="1" ht="48.75">
      <c r="A211" s="35"/>
      <c r="B211" s="36"/>
      <c r="C211" s="37"/>
      <c r="D211" s="187" t="s">
        <v>130</v>
      </c>
      <c r="E211" s="37"/>
      <c r="F211" s="188" t="s">
        <v>259</v>
      </c>
      <c r="G211" s="37"/>
      <c r="H211" s="37"/>
      <c r="I211" s="189"/>
      <c r="J211" s="37"/>
      <c r="K211" s="37"/>
      <c r="L211" s="40"/>
      <c r="M211" s="190"/>
      <c r="N211" s="191"/>
      <c r="O211" s="65"/>
      <c r="P211" s="65"/>
      <c r="Q211" s="65"/>
      <c r="R211" s="65"/>
      <c r="S211" s="65"/>
      <c r="T211" s="66"/>
      <c r="U211" s="35"/>
      <c r="V211" s="35"/>
      <c r="W211" s="35"/>
      <c r="X211" s="35"/>
      <c r="Y211" s="35"/>
      <c r="Z211" s="35"/>
      <c r="AA211" s="35"/>
      <c r="AB211" s="35"/>
      <c r="AC211" s="35"/>
      <c r="AD211" s="35"/>
      <c r="AE211" s="35"/>
      <c r="AT211" s="18" t="s">
        <v>130</v>
      </c>
      <c r="AU211" s="18" t="s">
        <v>84</v>
      </c>
    </row>
    <row r="212" spans="2:51" s="13" customFormat="1" ht="22.5">
      <c r="B212" s="192"/>
      <c r="C212" s="193"/>
      <c r="D212" s="187" t="s">
        <v>132</v>
      </c>
      <c r="E212" s="194" t="s">
        <v>19</v>
      </c>
      <c r="F212" s="195" t="s">
        <v>158</v>
      </c>
      <c r="G212" s="193"/>
      <c r="H212" s="194" t="s">
        <v>19</v>
      </c>
      <c r="I212" s="196"/>
      <c r="J212" s="193"/>
      <c r="K212" s="193"/>
      <c r="L212" s="197"/>
      <c r="M212" s="198"/>
      <c r="N212" s="199"/>
      <c r="O212" s="199"/>
      <c r="P212" s="199"/>
      <c r="Q212" s="199"/>
      <c r="R212" s="199"/>
      <c r="S212" s="199"/>
      <c r="T212" s="200"/>
      <c r="AT212" s="201" t="s">
        <v>132</v>
      </c>
      <c r="AU212" s="201" t="s">
        <v>84</v>
      </c>
      <c r="AV212" s="13" t="s">
        <v>79</v>
      </c>
      <c r="AW212" s="13" t="s">
        <v>34</v>
      </c>
      <c r="AX212" s="13" t="s">
        <v>74</v>
      </c>
      <c r="AY212" s="201" t="s">
        <v>121</v>
      </c>
    </row>
    <row r="213" spans="2:51" s="14" customFormat="1" ht="22.5">
      <c r="B213" s="202"/>
      <c r="C213" s="203"/>
      <c r="D213" s="187" t="s">
        <v>132</v>
      </c>
      <c r="E213" s="204" t="s">
        <v>19</v>
      </c>
      <c r="F213" s="205" t="s">
        <v>260</v>
      </c>
      <c r="G213" s="203"/>
      <c r="H213" s="206">
        <v>111.474</v>
      </c>
      <c r="I213" s="207"/>
      <c r="J213" s="203"/>
      <c r="K213" s="203"/>
      <c r="L213" s="208"/>
      <c r="M213" s="209"/>
      <c r="N213" s="210"/>
      <c r="O213" s="210"/>
      <c r="P213" s="210"/>
      <c r="Q213" s="210"/>
      <c r="R213" s="210"/>
      <c r="S213" s="210"/>
      <c r="T213" s="211"/>
      <c r="AT213" s="212" t="s">
        <v>132</v>
      </c>
      <c r="AU213" s="212" t="s">
        <v>84</v>
      </c>
      <c r="AV213" s="14" t="s">
        <v>84</v>
      </c>
      <c r="AW213" s="14" t="s">
        <v>34</v>
      </c>
      <c r="AX213" s="14" t="s">
        <v>74</v>
      </c>
      <c r="AY213" s="212" t="s">
        <v>121</v>
      </c>
    </row>
    <row r="214" spans="2:51" s="15" customFormat="1" ht="11.25">
      <c r="B214" s="213"/>
      <c r="C214" s="214"/>
      <c r="D214" s="187" t="s">
        <v>132</v>
      </c>
      <c r="E214" s="215" t="s">
        <v>19</v>
      </c>
      <c r="F214" s="216" t="s">
        <v>135</v>
      </c>
      <c r="G214" s="214"/>
      <c r="H214" s="217">
        <v>111.474</v>
      </c>
      <c r="I214" s="218"/>
      <c r="J214" s="214"/>
      <c r="K214" s="214"/>
      <c r="L214" s="219"/>
      <c r="M214" s="220"/>
      <c r="N214" s="221"/>
      <c r="O214" s="221"/>
      <c r="P214" s="221"/>
      <c r="Q214" s="221"/>
      <c r="R214" s="221"/>
      <c r="S214" s="221"/>
      <c r="T214" s="222"/>
      <c r="AT214" s="223" t="s">
        <v>132</v>
      </c>
      <c r="AU214" s="223" t="s">
        <v>84</v>
      </c>
      <c r="AV214" s="15" t="s">
        <v>128</v>
      </c>
      <c r="AW214" s="15" t="s">
        <v>34</v>
      </c>
      <c r="AX214" s="15" t="s">
        <v>79</v>
      </c>
      <c r="AY214" s="223" t="s">
        <v>121</v>
      </c>
    </row>
    <row r="215" spans="1:65" s="2" customFormat="1" ht="24">
      <c r="A215" s="35"/>
      <c r="B215" s="36"/>
      <c r="C215" s="174" t="s">
        <v>261</v>
      </c>
      <c r="D215" s="174" t="s">
        <v>123</v>
      </c>
      <c r="E215" s="175" t="s">
        <v>262</v>
      </c>
      <c r="F215" s="176" t="s">
        <v>263</v>
      </c>
      <c r="G215" s="177" t="s">
        <v>264</v>
      </c>
      <c r="H215" s="178">
        <v>1194.1</v>
      </c>
      <c r="I215" s="179"/>
      <c r="J215" s="180">
        <f>ROUND(I215*H215,2)</f>
        <v>0</v>
      </c>
      <c r="K215" s="176" t="s">
        <v>127</v>
      </c>
      <c r="L215" s="40"/>
      <c r="M215" s="181" t="s">
        <v>19</v>
      </c>
      <c r="N215" s="182" t="s">
        <v>45</v>
      </c>
      <c r="O215" s="65"/>
      <c r="P215" s="183">
        <f>O215*H215</f>
        <v>0</v>
      </c>
      <c r="Q215" s="183">
        <v>0</v>
      </c>
      <c r="R215" s="183">
        <f>Q215*H215</f>
        <v>0</v>
      </c>
      <c r="S215" s="183">
        <v>0</v>
      </c>
      <c r="T215" s="184">
        <f>S215*H215</f>
        <v>0</v>
      </c>
      <c r="U215" s="35"/>
      <c r="V215" s="35"/>
      <c r="W215" s="35"/>
      <c r="X215" s="35"/>
      <c r="Y215" s="35"/>
      <c r="Z215" s="35"/>
      <c r="AA215" s="35"/>
      <c r="AB215" s="35"/>
      <c r="AC215" s="35"/>
      <c r="AD215" s="35"/>
      <c r="AE215" s="35"/>
      <c r="AR215" s="185" t="s">
        <v>128</v>
      </c>
      <c r="AT215" s="185" t="s">
        <v>123</v>
      </c>
      <c r="AU215" s="185" t="s">
        <v>84</v>
      </c>
      <c r="AY215" s="18" t="s">
        <v>121</v>
      </c>
      <c r="BE215" s="186">
        <f>IF(N215="základní",J215,0)</f>
        <v>0</v>
      </c>
      <c r="BF215" s="186">
        <f>IF(N215="snížená",J215,0)</f>
        <v>0</v>
      </c>
      <c r="BG215" s="186">
        <f>IF(N215="zákl. přenesená",J215,0)</f>
        <v>0</v>
      </c>
      <c r="BH215" s="186">
        <f>IF(N215="sníž. přenesená",J215,0)</f>
        <v>0</v>
      </c>
      <c r="BI215" s="186">
        <f>IF(N215="nulová",J215,0)</f>
        <v>0</v>
      </c>
      <c r="BJ215" s="18" t="s">
        <v>79</v>
      </c>
      <c r="BK215" s="186">
        <f>ROUND(I215*H215,2)</f>
        <v>0</v>
      </c>
      <c r="BL215" s="18" t="s">
        <v>128</v>
      </c>
      <c r="BM215" s="185" t="s">
        <v>265</v>
      </c>
    </row>
    <row r="216" spans="1:47" s="2" customFormat="1" ht="29.25">
      <c r="A216" s="35"/>
      <c r="B216" s="36"/>
      <c r="C216" s="37"/>
      <c r="D216" s="187" t="s">
        <v>130</v>
      </c>
      <c r="E216" s="37"/>
      <c r="F216" s="188" t="s">
        <v>266</v>
      </c>
      <c r="G216" s="37"/>
      <c r="H216" s="37"/>
      <c r="I216" s="189"/>
      <c r="J216" s="37"/>
      <c r="K216" s="37"/>
      <c r="L216" s="40"/>
      <c r="M216" s="190"/>
      <c r="N216" s="191"/>
      <c r="O216" s="65"/>
      <c r="P216" s="65"/>
      <c r="Q216" s="65"/>
      <c r="R216" s="65"/>
      <c r="S216" s="65"/>
      <c r="T216" s="66"/>
      <c r="U216" s="35"/>
      <c r="V216" s="35"/>
      <c r="W216" s="35"/>
      <c r="X216" s="35"/>
      <c r="Y216" s="35"/>
      <c r="Z216" s="35"/>
      <c r="AA216" s="35"/>
      <c r="AB216" s="35"/>
      <c r="AC216" s="35"/>
      <c r="AD216" s="35"/>
      <c r="AE216" s="35"/>
      <c r="AT216" s="18" t="s">
        <v>130</v>
      </c>
      <c r="AU216" s="18" t="s">
        <v>84</v>
      </c>
    </row>
    <row r="217" spans="2:51" s="13" customFormat="1" ht="22.5">
      <c r="B217" s="192"/>
      <c r="C217" s="193"/>
      <c r="D217" s="187" t="s">
        <v>132</v>
      </c>
      <c r="E217" s="194" t="s">
        <v>19</v>
      </c>
      <c r="F217" s="195" t="s">
        <v>158</v>
      </c>
      <c r="G217" s="193"/>
      <c r="H217" s="194" t="s">
        <v>19</v>
      </c>
      <c r="I217" s="196"/>
      <c r="J217" s="193"/>
      <c r="K217" s="193"/>
      <c r="L217" s="197"/>
      <c r="M217" s="198"/>
      <c r="N217" s="199"/>
      <c r="O217" s="199"/>
      <c r="P217" s="199"/>
      <c r="Q217" s="199"/>
      <c r="R217" s="199"/>
      <c r="S217" s="199"/>
      <c r="T217" s="200"/>
      <c r="AT217" s="201" t="s">
        <v>132</v>
      </c>
      <c r="AU217" s="201" t="s">
        <v>84</v>
      </c>
      <c r="AV217" s="13" t="s">
        <v>79</v>
      </c>
      <c r="AW217" s="13" t="s">
        <v>34</v>
      </c>
      <c r="AX217" s="13" t="s">
        <v>74</v>
      </c>
      <c r="AY217" s="201" t="s">
        <v>121</v>
      </c>
    </row>
    <row r="218" spans="2:51" s="14" customFormat="1" ht="22.5">
      <c r="B218" s="202"/>
      <c r="C218" s="203"/>
      <c r="D218" s="187" t="s">
        <v>132</v>
      </c>
      <c r="E218" s="204" t="s">
        <v>19</v>
      </c>
      <c r="F218" s="205" t="s">
        <v>267</v>
      </c>
      <c r="G218" s="203"/>
      <c r="H218" s="206">
        <v>1194.1</v>
      </c>
      <c r="I218" s="207"/>
      <c r="J218" s="203"/>
      <c r="K218" s="203"/>
      <c r="L218" s="208"/>
      <c r="M218" s="209"/>
      <c r="N218" s="210"/>
      <c r="O218" s="210"/>
      <c r="P218" s="210"/>
      <c r="Q218" s="210"/>
      <c r="R218" s="210"/>
      <c r="S218" s="210"/>
      <c r="T218" s="211"/>
      <c r="AT218" s="212" t="s">
        <v>132</v>
      </c>
      <c r="AU218" s="212" t="s">
        <v>84</v>
      </c>
      <c r="AV218" s="14" t="s">
        <v>84</v>
      </c>
      <c r="AW218" s="14" t="s">
        <v>34</v>
      </c>
      <c r="AX218" s="14" t="s">
        <v>74</v>
      </c>
      <c r="AY218" s="212" t="s">
        <v>121</v>
      </c>
    </row>
    <row r="219" spans="2:51" s="15" customFormat="1" ht="11.25">
      <c r="B219" s="213"/>
      <c r="C219" s="214"/>
      <c r="D219" s="187" t="s">
        <v>132</v>
      </c>
      <c r="E219" s="215" t="s">
        <v>19</v>
      </c>
      <c r="F219" s="216" t="s">
        <v>135</v>
      </c>
      <c r="G219" s="214"/>
      <c r="H219" s="217">
        <v>1194.1</v>
      </c>
      <c r="I219" s="218"/>
      <c r="J219" s="214"/>
      <c r="K219" s="214"/>
      <c r="L219" s="219"/>
      <c r="M219" s="220"/>
      <c r="N219" s="221"/>
      <c r="O219" s="221"/>
      <c r="P219" s="221"/>
      <c r="Q219" s="221"/>
      <c r="R219" s="221"/>
      <c r="S219" s="221"/>
      <c r="T219" s="222"/>
      <c r="AT219" s="223" t="s">
        <v>132</v>
      </c>
      <c r="AU219" s="223" t="s">
        <v>84</v>
      </c>
      <c r="AV219" s="15" t="s">
        <v>128</v>
      </c>
      <c r="AW219" s="15" t="s">
        <v>34</v>
      </c>
      <c r="AX219" s="15" t="s">
        <v>79</v>
      </c>
      <c r="AY219" s="223" t="s">
        <v>121</v>
      </c>
    </row>
    <row r="220" spans="1:65" s="2" customFormat="1" ht="33" customHeight="1">
      <c r="A220" s="35"/>
      <c r="B220" s="36"/>
      <c r="C220" s="174" t="s">
        <v>268</v>
      </c>
      <c r="D220" s="174" t="s">
        <v>123</v>
      </c>
      <c r="E220" s="175" t="s">
        <v>269</v>
      </c>
      <c r="F220" s="176" t="s">
        <v>270</v>
      </c>
      <c r="G220" s="177" t="s">
        <v>264</v>
      </c>
      <c r="H220" s="178">
        <v>1194.1</v>
      </c>
      <c r="I220" s="179"/>
      <c r="J220" s="180">
        <f>ROUND(I220*H220,2)</f>
        <v>0</v>
      </c>
      <c r="K220" s="176" t="s">
        <v>127</v>
      </c>
      <c r="L220" s="40"/>
      <c r="M220" s="181" t="s">
        <v>19</v>
      </c>
      <c r="N220" s="182" t="s">
        <v>45</v>
      </c>
      <c r="O220" s="65"/>
      <c r="P220" s="183">
        <f>O220*H220</f>
        <v>0</v>
      </c>
      <c r="Q220" s="183">
        <v>0.00282</v>
      </c>
      <c r="R220" s="183">
        <f>Q220*H220</f>
        <v>3.367362</v>
      </c>
      <c r="S220" s="183">
        <v>0</v>
      </c>
      <c r="T220" s="184">
        <f>S220*H220</f>
        <v>0</v>
      </c>
      <c r="U220" s="35"/>
      <c r="V220" s="35"/>
      <c r="W220" s="35"/>
      <c r="X220" s="35"/>
      <c r="Y220" s="35"/>
      <c r="Z220" s="35"/>
      <c r="AA220" s="35"/>
      <c r="AB220" s="35"/>
      <c r="AC220" s="35"/>
      <c r="AD220" s="35"/>
      <c r="AE220" s="35"/>
      <c r="AR220" s="185" t="s">
        <v>128</v>
      </c>
      <c r="AT220" s="185" t="s">
        <v>123</v>
      </c>
      <c r="AU220" s="185" t="s">
        <v>84</v>
      </c>
      <c r="AY220" s="18" t="s">
        <v>121</v>
      </c>
      <c r="BE220" s="186">
        <f>IF(N220="základní",J220,0)</f>
        <v>0</v>
      </c>
      <c r="BF220" s="186">
        <f>IF(N220="snížená",J220,0)</f>
        <v>0</v>
      </c>
      <c r="BG220" s="186">
        <f>IF(N220="zákl. přenesená",J220,0)</f>
        <v>0</v>
      </c>
      <c r="BH220" s="186">
        <f>IF(N220="sníž. přenesená",J220,0)</f>
        <v>0</v>
      </c>
      <c r="BI220" s="186">
        <f>IF(N220="nulová",J220,0)</f>
        <v>0</v>
      </c>
      <c r="BJ220" s="18" t="s">
        <v>79</v>
      </c>
      <c r="BK220" s="186">
        <f>ROUND(I220*H220,2)</f>
        <v>0</v>
      </c>
      <c r="BL220" s="18" t="s">
        <v>128</v>
      </c>
      <c r="BM220" s="185" t="s">
        <v>271</v>
      </c>
    </row>
    <row r="221" spans="1:47" s="2" customFormat="1" ht="97.5">
      <c r="A221" s="35"/>
      <c r="B221" s="36"/>
      <c r="C221" s="37"/>
      <c r="D221" s="187" t="s">
        <v>130</v>
      </c>
      <c r="E221" s="37"/>
      <c r="F221" s="188" t="s">
        <v>272</v>
      </c>
      <c r="G221" s="37"/>
      <c r="H221" s="37"/>
      <c r="I221" s="189"/>
      <c r="J221" s="37"/>
      <c r="K221" s="37"/>
      <c r="L221" s="40"/>
      <c r="M221" s="190"/>
      <c r="N221" s="191"/>
      <c r="O221" s="65"/>
      <c r="P221" s="65"/>
      <c r="Q221" s="65"/>
      <c r="R221" s="65"/>
      <c r="S221" s="65"/>
      <c r="T221" s="66"/>
      <c r="U221" s="35"/>
      <c r="V221" s="35"/>
      <c r="W221" s="35"/>
      <c r="X221" s="35"/>
      <c r="Y221" s="35"/>
      <c r="Z221" s="35"/>
      <c r="AA221" s="35"/>
      <c r="AB221" s="35"/>
      <c r="AC221" s="35"/>
      <c r="AD221" s="35"/>
      <c r="AE221" s="35"/>
      <c r="AT221" s="18" t="s">
        <v>130</v>
      </c>
      <c r="AU221" s="18" t="s">
        <v>84</v>
      </c>
    </row>
    <row r="222" spans="2:51" s="14" customFormat="1" ht="11.25">
      <c r="B222" s="202"/>
      <c r="C222" s="203"/>
      <c r="D222" s="187" t="s">
        <v>132</v>
      </c>
      <c r="E222" s="204" t="s">
        <v>19</v>
      </c>
      <c r="F222" s="205" t="s">
        <v>273</v>
      </c>
      <c r="G222" s="203"/>
      <c r="H222" s="206">
        <v>1194.1</v>
      </c>
      <c r="I222" s="207"/>
      <c r="J222" s="203"/>
      <c r="K222" s="203"/>
      <c r="L222" s="208"/>
      <c r="M222" s="209"/>
      <c r="N222" s="210"/>
      <c r="O222" s="210"/>
      <c r="P222" s="210"/>
      <c r="Q222" s="210"/>
      <c r="R222" s="210"/>
      <c r="S222" s="210"/>
      <c r="T222" s="211"/>
      <c r="AT222" s="212" t="s">
        <v>132</v>
      </c>
      <c r="AU222" s="212" t="s">
        <v>84</v>
      </c>
      <c r="AV222" s="14" t="s">
        <v>84</v>
      </c>
      <c r="AW222" s="14" t="s">
        <v>34</v>
      </c>
      <c r="AX222" s="14" t="s">
        <v>74</v>
      </c>
      <c r="AY222" s="212" t="s">
        <v>121</v>
      </c>
    </row>
    <row r="223" spans="2:51" s="15" customFormat="1" ht="11.25">
      <c r="B223" s="213"/>
      <c r="C223" s="214"/>
      <c r="D223" s="187" t="s">
        <v>132</v>
      </c>
      <c r="E223" s="215" t="s">
        <v>19</v>
      </c>
      <c r="F223" s="216" t="s">
        <v>135</v>
      </c>
      <c r="G223" s="214"/>
      <c r="H223" s="217">
        <v>1194.1</v>
      </c>
      <c r="I223" s="218"/>
      <c r="J223" s="214"/>
      <c r="K223" s="214"/>
      <c r="L223" s="219"/>
      <c r="M223" s="220"/>
      <c r="N223" s="221"/>
      <c r="O223" s="221"/>
      <c r="P223" s="221"/>
      <c r="Q223" s="221"/>
      <c r="R223" s="221"/>
      <c r="S223" s="221"/>
      <c r="T223" s="222"/>
      <c r="AT223" s="223" t="s">
        <v>132</v>
      </c>
      <c r="AU223" s="223" t="s">
        <v>84</v>
      </c>
      <c r="AV223" s="15" t="s">
        <v>128</v>
      </c>
      <c r="AW223" s="15" t="s">
        <v>34</v>
      </c>
      <c r="AX223" s="15" t="s">
        <v>79</v>
      </c>
      <c r="AY223" s="223" t="s">
        <v>121</v>
      </c>
    </row>
    <row r="224" spans="1:65" s="2" customFormat="1" ht="44.25" customHeight="1">
      <c r="A224" s="35"/>
      <c r="B224" s="36"/>
      <c r="C224" s="174" t="s">
        <v>274</v>
      </c>
      <c r="D224" s="174" t="s">
        <v>123</v>
      </c>
      <c r="E224" s="175" t="s">
        <v>208</v>
      </c>
      <c r="F224" s="176" t="s">
        <v>209</v>
      </c>
      <c r="G224" s="177" t="s">
        <v>148</v>
      </c>
      <c r="H224" s="178">
        <v>115.956</v>
      </c>
      <c r="I224" s="179"/>
      <c r="J224" s="180">
        <f>ROUND(I224*H224,2)</f>
        <v>0</v>
      </c>
      <c r="K224" s="176" t="s">
        <v>127</v>
      </c>
      <c r="L224" s="40"/>
      <c r="M224" s="181" t="s">
        <v>19</v>
      </c>
      <c r="N224" s="182" t="s">
        <v>45</v>
      </c>
      <c r="O224" s="65"/>
      <c r="P224" s="183">
        <f>O224*H224</f>
        <v>0</v>
      </c>
      <c r="Q224" s="183">
        <v>0</v>
      </c>
      <c r="R224" s="183">
        <f>Q224*H224</f>
        <v>0</v>
      </c>
      <c r="S224" s="183">
        <v>0</v>
      </c>
      <c r="T224" s="184">
        <f>S224*H224</f>
        <v>0</v>
      </c>
      <c r="U224" s="35"/>
      <c r="V224" s="35"/>
      <c r="W224" s="35"/>
      <c r="X224" s="35"/>
      <c r="Y224" s="35"/>
      <c r="Z224" s="35"/>
      <c r="AA224" s="35"/>
      <c r="AB224" s="35"/>
      <c r="AC224" s="35"/>
      <c r="AD224" s="35"/>
      <c r="AE224" s="35"/>
      <c r="AR224" s="185" t="s">
        <v>128</v>
      </c>
      <c r="AT224" s="185" t="s">
        <v>123</v>
      </c>
      <c r="AU224" s="185" t="s">
        <v>84</v>
      </c>
      <c r="AY224" s="18" t="s">
        <v>121</v>
      </c>
      <c r="BE224" s="186">
        <f>IF(N224="základní",J224,0)</f>
        <v>0</v>
      </c>
      <c r="BF224" s="186">
        <f>IF(N224="snížená",J224,0)</f>
        <v>0</v>
      </c>
      <c r="BG224" s="186">
        <f>IF(N224="zákl. přenesená",J224,0)</f>
        <v>0</v>
      </c>
      <c r="BH224" s="186">
        <f>IF(N224="sníž. přenesená",J224,0)</f>
        <v>0</v>
      </c>
      <c r="BI224" s="186">
        <f>IF(N224="nulová",J224,0)</f>
        <v>0</v>
      </c>
      <c r="BJ224" s="18" t="s">
        <v>79</v>
      </c>
      <c r="BK224" s="186">
        <f>ROUND(I224*H224,2)</f>
        <v>0</v>
      </c>
      <c r="BL224" s="18" t="s">
        <v>128</v>
      </c>
      <c r="BM224" s="185" t="s">
        <v>275</v>
      </c>
    </row>
    <row r="225" spans="1:47" s="2" customFormat="1" ht="39">
      <c r="A225" s="35"/>
      <c r="B225" s="36"/>
      <c r="C225" s="37"/>
      <c r="D225" s="187" t="s">
        <v>130</v>
      </c>
      <c r="E225" s="37"/>
      <c r="F225" s="188" t="s">
        <v>211</v>
      </c>
      <c r="G225" s="37"/>
      <c r="H225" s="37"/>
      <c r="I225" s="189"/>
      <c r="J225" s="37"/>
      <c r="K225" s="37"/>
      <c r="L225" s="40"/>
      <c r="M225" s="190"/>
      <c r="N225" s="191"/>
      <c r="O225" s="65"/>
      <c r="P225" s="65"/>
      <c r="Q225" s="65"/>
      <c r="R225" s="65"/>
      <c r="S225" s="65"/>
      <c r="T225" s="66"/>
      <c r="U225" s="35"/>
      <c r="V225" s="35"/>
      <c r="W225" s="35"/>
      <c r="X225" s="35"/>
      <c r="Y225" s="35"/>
      <c r="Z225" s="35"/>
      <c r="AA225" s="35"/>
      <c r="AB225" s="35"/>
      <c r="AC225" s="35"/>
      <c r="AD225" s="35"/>
      <c r="AE225" s="35"/>
      <c r="AT225" s="18" t="s">
        <v>130</v>
      </c>
      <c r="AU225" s="18" t="s">
        <v>84</v>
      </c>
    </row>
    <row r="226" spans="2:63" s="12" customFormat="1" ht="22.9" customHeight="1">
      <c r="B226" s="158"/>
      <c r="C226" s="159"/>
      <c r="D226" s="160" t="s">
        <v>73</v>
      </c>
      <c r="E226" s="172" t="s">
        <v>174</v>
      </c>
      <c r="F226" s="172" t="s">
        <v>276</v>
      </c>
      <c r="G226" s="159"/>
      <c r="H226" s="159"/>
      <c r="I226" s="162"/>
      <c r="J226" s="173">
        <f>BK226</f>
        <v>0</v>
      </c>
      <c r="K226" s="159"/>
      <c r="L226" s="164"/>
      <c r="M226" s="165"/>
      <c r="N226" s="166"/>
      <c r="O226" s="166"/>
      <c r="P226" s="167">
        <f>SUM(P227:P289)</f>
        <v>0</v>
      </c>
      <c r="Q226" s="166"/>
      <c r="R226" s="167">
        <f>SUM(R227:R289)</f>
        <v>2.8680899999999996</v>
      </c>
      <c r="S226" s="166"/>
      <c r="T226" s="168">
        <f>SUM(T227:T289)</f>
        <v>0</v>
      </c>
      <c r="AR226" s="169" t="s">
        <v>79</v>
      </c>
      <c r="AT226" s="170" t="s">
        <v>73</v>
      </c>
      <c r="AU226" s="170" t="s">
        <v>79</v>
      </c>
      <c r="AY226" s="169" t="s">
        <v>121</v>
      </c>
      <c r="BK226" s="171">
        <f>SUM(BK227:BK289)</f>
        <v>0</v>
      </c>
    </row>
    <row r="227" spans="1:65" s="2" customFormat="1" ht="24">
      <c r="A227" s="35"/>
      <c r="B227" s="36"/>
      <c r="C227" s="174" t="s">
        <v>277</v>
      </c>
      <c r="D227" s="174" t="s">
        <v>123</v>
      </c>
      <c r="E227" s="175" t="s">
        <v>278</v>
      </c>
      <c r="F227" s="176" t="s">
        <v>279</v>
      </c>
      <c r="G227" s="177" t="s">
        <v>280</v>
      </c>
      <c r="H227" s="178">
        <v>9</v>
      </c>
      <c r="I227" s="179"/>
      <c r="J227" s="180">
        <f>ROUND(I227*H227,2)</f>
        <v>0</v>
      </c>
      <c r="K227" s="176" t="s">
        <v>127</v>
      </c>
      <c r="L227" s="40"/>
      <c r="M227" s="181" t="s">
        <v>19</v>
      </c>
      <c r="N227" s="182" t="s">
        <v>45</v>
      </c>
      <c r="O227" s="65"/>
      <c r="P227" s="183">
        <f>O227*H227</f>
        <v>0</v>
      </c>
      <c r="Q227" s="183">
        <v>0.11241</v>
      </c>
      <c r="R227" s="183">
        <f>Q227*H227</f>
        <v>1.01169</v>
      </c>
      <c r="S227" s="183">
        <v>0</v>
      </c>
      <c r="T227" s="184">
        <f>S227*H227</f>
        <v>0</v>
      </c>
      <c r="U227" s="35"/>
      <c r="V227" s="35"/>
      <c r="W227" s="35"/>
      <c r="X227" s="35"/>
      <c r="Y227" s="35"/>
      <c r="Z227" s="35"/>
      <c r="AA227" s="35"/>
      <c r="AB227" s="35"/>
      <c r="AC227" s="35"/>
      <c r="AD227" s="35"/>
      <c r="AE227" s="35"/>
      <c r="AR227" s="185" t="s">
        <v>128</v>
      </c>
      <c r="AT227" s="185" t="s">
        <v>123</v>
      </c>
      <c r="AU227" s="185" t="s">
        <v>84</v>
      </c>
      <c r="AY227" s="18" t="s">
        <v>121</v>
      </c>
      <c r="BE227" s="186">
        <f>IF(N227="základní",J227,0)</f>
        <v>0</v>
      </c>
      <c r="BF227" s="186">
        <f>IF(N227="snížená",J227,0)</f>
        <v>0</v>
      </c>
      <c r="BG227" s="186">
        <f>IF(N227="zákl. přenesená",J227,0)</f>
        <v>0</v>
      </c>
      <c r="BH227" s="186">
        <f>IF(N227="sníž. přenesená",J227,0)</f>
        <v>0</v>
      </c>
      <c r="BI227" s="186">
        <f>IF(N227="nulová",J227,0)</f>
        <v>0</v>
      </c>
      <c r="BJ227" s="18" t="s">
        <v>79</v>
      </c>
      <c r="BK227" s="186">
        <f>ROUND(I227*H227,2)</f>
        <v>0</v>
      </c>
      <c r="BL227" s="18" t="s">
        <v>128</v>
      </c>
      <c r="BM227" s="185" t="s">
        <v>281</v>
      </c>
    </row>
    <row r="228" spans="1:47" s="2" customFormat="1" ht="117">
      <c r="A228" s="35"/>
      <c r="B228" s="36"/>
      <c r="C228" s="37"/>
      <c r="D228" s="187" t="s">
        <v>130</v>
      </c>
      <c r="E228" s="37"/>
      <c r="F228" s="188" t="s">
        <v>282</v>
      </c>
      <c r="G228" s="37"/>
      <c r="H228" s="37"/>
      <c r="I228" s="189"/>
      <c r="J228" s="37"/>
      <c r="K228" s="37"/>
      <c r="L228" s="40"/>
      <c r="M228" s="190"/>
      <c r="N228" s="191"/>
      <c r="O228" s="65"/>
      <c r="P228" s="65"/>
      <c r="Q228" s="65"/>
      <c r="R228" s="65"/>
      <c r="S228" s="65"/>
      <c r="T228" s="66"/>
      <c r="U228" s="35"/>
      <c r="V228" s="35"/>
      <c r="W228" s="35"/>
      <c r="X228" s="35"/>
      <c r="Y228" s="35"/>
      <c r="Z228" s="35"/>
      <c r="AA228" s="35"/>
      <c r="AB228" s="35"/>
      <c r="AC228" s="35"/>
      <c r="AD228" s="35"/>
      <c r="AE228" s="35"/>
      <c r="AT228" s="18" t="s">
        <v>130</v>
      </c>
      <c r="AU228" s="18" t="s">
        <v>84</v>
      </c>
    </row>
    <row r="229" spans="2:51" s="14" customFormat="1" ht="11.25">
      <c r="B229" s="202"/>
      <c r="C229" s="203"/>
      <c r="D229" s="187" t="s">
        <v>132</v>
      </c>
      <c r="E229" s="204" t="s">
        <v>19</v>
      </c>
      <c r="F229" s="205" t="s">
        <v>283</v>
      </c>
      <c r="G229" s="203"/>
      <c r="H229" s="206">
        <v>9</v>
      </c>
      <c r="I229" s="207"/>
      <c r="J229" s="203"/>
      <c r="K229" s="203"/>
      <c r="L229" s="208"/>
      <c r="M229" s="209"/>
      <c r="N229" s="210"/>
      <c r="O229" s="210"/>
      <c r="P229" s="210"/>
      <c r="Q229" s="210"/>
      <c r="R229" s="210"/>
      <c r="S229" s="210"/>
      <c r="T229" s="211"/>
      <c r="AT229" s="212" t="s">
        <v>132</v>
      </c>
      <c r="AU229" s="212" t="s">
        <v>84</v>
      </c>
      <c r="AV229" s="14" t="s">
        <v>84</v>
      </c>
      <c r="AW229" s="14" t="s">
        <v>34</v>
      </c>
      <c r="AX229" s="14" t="s">
        <v>74</v>
      </c>
      <c r="AY229" s="212" t="s">
        <v>121</v>
      </c>
    </row>
    <row r="230" spans="2:51" s="15" customFormat="1" ht="11.25">
      <c r="B230" s="213"/>
      <c r="C230" s="214"/>
      <c r="D230" s="187" t="s">
        <v>132</v>
      </c>
      <c r="E230" s="215" t="s">
        <v>19</v>
      </c>
      <c r="F230" s="216" t="s">
        <v>135</v>
      </c>
      <c r="G230" s="214"/>
      <c r="H230" s="217">
        <v>9</v>
      </c>
      <c r="I230" s="218"/>
      <c r="J230" s="214"/>
      <c r="K230" s="214"/>
      <c r="L230" s="219"/>
      <c r="M230" s="220"/>
      <c r="N230" s="221"/>
      <c r="O230" s="221"/>
      <c r="P230" s="221"/>
      <c r="Q230" s="221"/>
      <c r="R230" s="221"/>
      <c r="S230" s="221"/>
      <c r="T230" s="222"/>
      <c r="AT230" s="223" t="s">
        <v>132</v>
      </c>
      <c r="AU230" s="223" t="s">
        <v>84</v>
      </c>
      <c r="AV230" s="15" t="s">
        <v>128</v>
      </c>
      <c r="AW230" s="15" t="s">
        <v>34</v>
      </c>
      <c r="AX230" s="15" t="s">
        <v>79</v>
      </c>
      <c r="AY230" s="223" t="s">
        <v>121</v>
      </c>
    </row>
    <row r="231" spans="1:65" s="2" customFormat="1" ht="21.75" customHeight="1">
      <c r="A231" s="35"/>
      <c r="B231" s="36"/>
      <c r="C231" s="224" t="s">
        <v>284</v>
      </c>
      <c r="D231" s="224" t="s">
        <v>285</v>
      </c>
      <c r="E231" s="225" t="s">
        <v>286</v>
      </c>
      <c r="F231" s="226" t="s">
        <v>287</v>
      </c>
      <c r="G231" s="227" t="s">
        <v>280</v>
      </c>
      <c r="H231" s="228">
        <v>9</v>
      </c>
      <c r="I231" s="229"/>
      <c r="J231" s="230">
        <f>ROUND(I231*H231,2)</f>
        <v>0</v>
      </c>
      <c r="K231" s="226" t="s">
        <v>127</v>
      </c>
      <c r="L231" s="231"/>
      <c r="M231" s="232" t="s">
        <v>19</v>
      </c>
      <c r="N231" s="233" t="s">
        <v>45</v>
      </c>
      <c r="O231" s="65"/>
      <c r="P231" s="183">
        <f>O231*H231</f>
        <v>0</v>
      </c>
      <c r="Q231" s="183">
        <v>0.0061</v>
      </c>
      <c r="R231" s="183">
        <f>Q231*H231</f>
        <v>0.054900000000000004</v>
      </c>
      <c r="S231" s="183">
        <v>0</v>
      </c>
      <c r="T231" s="184">
        <f>S231*H231</f>
        <v>0</v>
      </c>
      <c r="U231" s="35"/>
      <c r="V231" s="35"/>
      <c r="W231" s="35"/>
      <c r="X231" s="35"/>
      <c r="Y231" s="35"/>
      <c r="Z231" s="35"/>
      <c r="AA231" s="35"/>
      <c r="AB231" s="35"/>
      <c r="AC231" s="35"/>
      <c r="AD231" s="35"/>
      <c r="AE231" s="35"/>
      <c r="AR231" s="185" t="s">
        <v>172</v>
      </c>
      <c r="AT231" s="185" t="s">
        <v>285</v>
      </c>
      <c r="AU231" s="185" t="s">
        <v>84</v>
      </c>
      <c r="AY231" s="18" t="s">
        <v>121</v>
      </c>
      <c r="BE231" s="186">
        <f>IF(N231="základní",J231,0)</f>
        <v>0</v>
      </c>
      <c r="BF231" s="186">
        <f>IF(N231="snížená",J231,0)</f>
        <v>0</v>
      </c>
      <c r="BG231" s="186">
        <f>IF(N231="zákl. přenesená",J231,0)</f>
        <v>0</v>
      </c>
      <c r="BH231" s="186">
        <f>IF(N231="sníž. přenesená",J231,0)</f>
        <v>0</v>
      </c>
      <c r="BI231" s="186">
        <f>IF(N231="nulová",J231,0)</f>
        <v>0</v>
      </c>
      <c r="BJ231" s="18" t="s">
        <v>79</v>
      </c>
      <c r="BK231" s="186">
        <f>ROUND(I231*H231,2)</f>
        <v>0</v>
      </c>
      <c r="BL231" s="18" t="s">
        <v>128</v>
      </c>
      <c r="BM231" s="185" t="s">
        <v>288</v>
      </c>
    </row>
    <row r="232" spans="2:51" s="14" customFormat="1" ht="11.25">
      <c r="B232" s="202"/>
      <c r="C232" s="203"/>
      <c r="D232" s="187" t="s">
        <v>132</v>
      </c>
      <c r="E232" s="204" t="s">
        <v>19</v>
      </c>
      <c r="F232" s="205" t="s">
        <v>289</v>
      </c>
      <c r="G232" s="203"/>
      <c r="H232" s="206">
        <v>9</v>
      </c>
      <c r="I232" s="207"/>
      <c r="J232" s="203"/>
      <c r="K232" s="203"/>
      <c r="L232" s="208"/>
      <c r="M232" s="209"/>
      <c r="N232" s="210"/>
      <c r="O232" s="210"/>
      <c r="P232" s="210"/>
      <c r="Q232" s="210"/>
      <c r="R232" s="210"/>
      <c r="S232" s="210"/>
      <c r="T232" s="211"/>
      <c r="AT232" s="212" t="s">
        <v>132</v>
      </c>
      <c r="AU232" s="212" t="s">
        <v>84</v>
      </c>
      <c r="AV232" s="14" t="s">
        <v>84</v>
      </c>
      <c r="AW232" s="14" t="s">
        <v>34</v>
      </c>
      <c r="AX232" s="14" t="s">
        <v>74</v>
      </c>
      <c r="AY232" s="212" t="s">
        <v>121</v>
      </c>
    </row>
    <row r="233" spans="2:51" s="15" customFormat="1" ht="11.25">
      <c r="B233" s="213"/>
      <c r="C233" s="214"/>
      <c r="D233" s="187" t="s">
        <v>132</v>
      </c>
      <c r="E233" s="215" t="s">
        <v>19</v>
      </c>
      <c r="F233" s="216" t="s">
        <v>135</v>
      </c>
      <c r="G233" s="214"/>
      <c r="H233" s="217">
        <v>9</v>
      </c>
      <c r="I233" s="218"/>
      <c r="J233" s="214"/>
      <c r="K233" s="214"/>
      <c r="L233" s="219"/>
      <c r="M233" s="220"/>
      <c r="N233" s="221"/>
      <c r="O233" s="221"/>
      <c r="P233" s="221"/>
      <c r="Q233" s="221"/>
      <c r="R233" s="221"/>
      <c r="S233" s="221"/>
      <c r="T233" s="222"/>
      <c r="AT233" s="223" t="s">
        <v>132</v>
      </c>
      <c r="AU233" s="223" t="s">
        <v>84</v>
      </c>
      <c r="AV233" s="15" t="s">
        <v>128</v>
      </c>
      <c r="AW233" s="15" t="s">
        <v>34</v>
      </c>
      <c r="AX233" s="15" t="s">
        <v>79</v>
      </c>
      <c r="AY233" s="223" t="s">
        <v>121</v>
      </c>
    </row>
    <row r="234" spans="1:65" s="2" customFormat="1" ht="24">
      <c r="A234" s="35"/>
      <c r="B234" s="36"/>
      <c r="C234" s="174" t="s">
        <v>290</v>
      </c>
      <c r="D234" s="174" t="s">
        <v>123</v>
      </c>
      <c r="E234" s="175" t="s">
        <v>291</v>
      </c>
      <c r="F234" s="176" t="s">
        <v>292</v>
      </c>
      <c r="G234" s="177" t="s">
        <v>280</v>
      </c>
      <c r="H234" s="178">
        <v>11</v>
      </c>
      <c r="I234" s="179"/>
      <c r="J234" s="180">
        <f>ROUND(I234*H234,2)</f>
        <v>0</v>
      </c>
      <c r="K234" s="176" t="s">
        <v>127</v>
      </c>
      <c r="L234" s="40"/>
      <c r="M234" s="181" t="s">
        <v>19</v>
      </c>
      <c r="N234" s="182" t="s">
        <v>45</v>
      </c>
      <c r="O234" s="65"/>
      <c r="P234" s="183">
        <f>O234*H234</f>
        <v>0</v>
      </c>
      <c r="Q234" s="183">
        <v>0.0007</v>
      </c>
      <c r="R234" s="183">
        <f>Q234*H234</f>
        <v>0.0077</v>
      </c>
      <c r="S234" s="183">
        <v>0</v>
      </c>
      <c r="T234" s="184">
        <f>S234*H234</f>
        <v>0</v>
      </c>
      <c r="U234" s="35"/>
      <c r="V234" s="35"/>
      <c r="W234" s="35"/>
      <c r="X234" s="35"/>
      <c r="Y234" s="35"/>
      <c r="Z234" s="35"/>
      <c r="AA234" s="35"/>
      <c r="AB234" s="35"/>
      <c r="AC234" s="35"/>
      <c r="AD234" s="35"/>
      <c r="AE234" s="35"/>
      <c r="AR234" s="185" t="s">
        <v>128</v>
      </c>
      <c r="AT234" s="185" t="s">
        <v>123</v>
      </c>
      <c r="AU234" s="185" t="s">
        <v>84</v>
      </c>
      <c r="AY234" s="18" t="s">
        <v>121</v>
      </c>
      <c r="BE234" s="186">
        <f>IF(N234="základní",J234,0)</f>
        <v>0</v>
      </c>
      <c r="BF234" s="186">
        <f>IF(N234="snížená",J234,0)</f>
        <v>0</v>
      </c>
      <c r="BG234" s="186">
        <f>IF(N234="zákl. přenesená",J234,0)</f>
        <v>0</v>
      </c>
      <c r="BH234" s="186">
        <f>IF(N234="sníž. přenesená",J234,0)</f>
        <v>0</v>
      </c>
      <c r="BI234" s="186">
        <f>IF(N234="nulová",J234,0)</f>
        <v>0</v>
      </c>
      <c r="BJ234" s="18" t="s">
        <v>79</v>
      </c>
      <c r="BK234" s="186">
        <f>ROUND(I234*H234,2)</f>
        <v>0</v>
      </c>
      <c r="BL234" s="18" t="s">
        <v>128</v>
      </c>
      <c r="BM234" s="185" t="s">
        <v>293</v>
      </c>
    </row>
    <row r="235" spans="1:47" s="2" customFormat="1" ht="195">
      <c r="A235" s="35"/>
      <c r="B235" s="36"/>
      <c r="C235" s="37"/>
      <c r="D235" s="187" t="s">
        <v>130</v>
      </c>
      <c r="E235" s="37"/>
      <c r="F235" s="188" t="s">
        <v>294</v>
      </c>
      <c r="G235" s="37"/>
      <c r="H235" s="37"/>
      <c r="I235" s="189"/>
      <c r="J235" s="37"/>
      <c r="K235" s="37"/>
      <c r="L235" s="40"/>
      <c r="M235" s="190"/>
      <c r="N235" s="191"/>
      <c r="O235" s="65"/>
      <c r="P235" s="65"/>
      <c r="Q235" s="65"/>
      <c r="R235" s="65"/>
      <c r="S235" s="65"/>
      <c r="T235" s="66"/>
      <c r="U235" s="35"/>
      <c r="V235" s="35"/>
      <c r="W235" s="35"/>
      <c r="X235" s="35"/>
      <c r="Y235" s="35"/>
      <c r="Z235" s="35"/>
      <c r="AA235" s="35"/>
      <c r="AB235" s="35"/>
      <c r="AC235" s="35"/>
      <c r="AD235" s="35"/>
      <c r="AE235" s="35"/>
      <c r="AT235" s="18" t="s">
        <v>130</v>
      </c>
      <c r="AU235" s="18" t="s">
        <v>84</v>
      </c>
    </row>
    <row r="236" spans="2:51" s="14" customFormat="1" ht="11.25">
      <c r="B236" s="202"/>
      <c r="C236" s="203"/>
      <c r="D236" s="187" t="s">
        <v>132</v>
      </c>
      <c r="E236" s="204" t="s">
        <v>19</v>
      </c>
      <c r="F236" s="205" t="s">
        <v>295</v>
      </c>
      <c r="G236" s="203"/>
      <c r="H236" s="206">
        <v>11</v>
      </c>
      <c r="I236" s="207"/>
      <c r="J236" s="203"/>
      <c r="K236" s="203"/>
      <c r="L236" s="208"/>
      <c r="M236" s="209"/>
      <c r="N236" s="210"/>
      <c r="O236" s="210"/>
      <c r="P236" s="210"/>
      <c r="Q236" s="210"/>
      <c r="R236" s="210"/>
      <c r="S236" s="210"/>
      <c r="T236" s="211"/>
      <c r="AT236" s="212" t="s">
        <v>132</v>
      </c>
      <c r="AU236" s="212" t="s">
        <v>84</v>
      </c>
      <c r="AV236" s="14" t="s">
        <v>84</v>
      </c>
      <c r="AW236" s="14" t="s">
        <v>34</v>
      </c>
      <c r="AX236" s="14" t="s">
        <v>74</v>
      </c>
      <c r="AY236" s="212" t="s">
        <v>121</v>
      </c>
    </row>
    <row r="237" spans="2:51" s="15" customFormat="1" ht="11.25">
      <c r="B237" s="213"/>
      <c r="C237" s="214"/>
      <c r="D237" s="187" t="s">
        <v>132</v>
      </c>
      <c r="E237" s="215" t="s">
        <v>19</v>
      </c>
      <c r="F237" s="216" t="s">
        <v>135</v>
      </c>
      <c r="G237" s="214"/>
      <c r="H237" s="217">
        <v>11</v>
      </c>
      <c r="I237" s="218"/>
      <c r="J237" s="214"/>
      <c r="K237" s="214"/>
      <c r="L237" s="219"/>
      <c r="M237" s="220"/>
      <c r="N237" s="221"/>
      <c r="O237" s="221"/>
      <c r="P237" s="221"/>
      <c r="Q237" s="221"/>
      <c r="R237" s="221"/>
      <c r="S237" s="221"/>
      <c r="T237" s="222"/>
      <c r="AT237" s="223" t="s">
        <v>132</v>
      </c>
      <c r="AU237" s="223" t="s">
        <v>84</v>
      </c>
      <c r="AV237" s="15" t="s">
        <v>128</v>
      </c>
      <c r="AW237" s="15" t="s">
        <v>34</v>
      </c>
      <c r="AX237" s="15" t="s">
        <v>79</v>
      </c>
      <c r="AY237" s="223" t="s">
        <v>121</v>
      </c>
    </row>
    <row r="238" spans="1:65" s="2" customFormat="1" ht="24">
      <c r="A238" s="35"/>
      <c r="B238" s="36"/>
      <c r="C238" s="224" t="s">
        <v>296</v>
      </c>
      <c r="D238" s="224" t="s">
        <v>285</v>
      </c>
      <c r="E238" s="225" t="s">
        <v>297</v>
      </c>
      <c r="F238" s="226" t="s">
        <v>298</v>
      </c>
      <c r="G238" s="227" t="s">
        <v>280</v>
      </c>
      <c r="H238" s="228">
        <v>1</v>
      </c>
      <c r="I238" s="229"/>
      <c r="J238" s="230">
        <f>ROUND(I238*H238,2)</f>
        <v>0</v>
      </c>
      <c r="K238" s="226" t="s">
        <v>127</v>
      </c>
      <c r="L238" s="231"/>
      <c r="M238" s="232" t="s">
        <v>19</v>
      </c>
      <c r="N238" s="233" t="s">
        <v>45</v>
      </c>
      <c r="O238" s="65"/>
      <c r="P238" s="183">
        <f>O238*H238</f>
        <v>0</v>
      </c>
      <c r="Q238" s="183">
        <v>0.0025</v>
      </c>
      <c r="R238" s="183">
        <f>Q238*H238</f>
        <v>0.0025</v>
      </c>
      <c r="S238" s="183">
        <v>0</v>
      </c>
      <c r="T238" s="184">
        <f>S238*H238</f>
        <v>0</v>
      </c>
      <c r="U238" s="35"/>
      <c r="V238" s="35"/>
      <c r="W238" s="35"/>
      <c r="X238" s="35"/>
      <c r="Y238" s="35"/>
      <c r="Z238" s="35"/>
      <c r="AA238" s="35"/>
      <c r="AB238" s="35"/>
      <c r="AC238" s="35"/>
      <c r="AD238" s="35"/>
      <c r="AE238" s="35"/>
      <c r="AR238" s="185" t="s">
        <v>172</v>
      </c>
      <c r="AT238" s="185" t="s">
        <v>285</v>
      </c>
      <c r="AU238" s="185" t="s">
        <v>84</v>
      </c>
      <c r="AY238" s="18" t="s">
        <v>121</v>
      </c>
      <c r="BE238" s="186">
        <f>IF(N238="základní",J238,0)</f>
        <v>0</v>
      </c>
      <c r="BF238" s="186">
        <f>IF(N238="snížená",J238,0)</f>
        <v>0</v>
      </c>
      <c r="BG238" s="186">
        <f>IF(N238="zákl. přenesená",J238,0)</f>
        <v>0</v>
      </c>
      <c r="BH238" s="186">
        <f>IF(N238="sníž. přenesená",J238,0)</f>
        <v>0</v>
      </c>
      <c r="BI238" s="186">
        <f>IF(N238="nulová",J238,0)</f>
        <v>0</v>
      </c>
      <c r="BJ238" s="18" t="s">
        <v>79</v>
      </c>
      <c r="BK238" s="186">
        <f>ROUND(I238*H238,2)</f>
        <v>0</v>
      </c>
      <c r="BL238" s="18" t="s">
        <v>128</v>
      </c>
      <c r="BM238" s="185" t="s">
        <v>299</v>
      </c>
    </row>
    <row r="239" spans="2:51" s="13" customFormat="1" ht="11.25">
      <c r="B239" s="192"/>
      <c r="C239" s="193"/>
      <c r="D239" s="187" t="s">
        <v>132</v>
      </c>
      <c r="E239" s="194" t="s">
        <v>19</v>
      </c>
      <c r="F239" s="195" t="s">
        <v>300</v>
      </c>
      <c r="G239" s="193"/>
      <c r="H239" s="194" t="s">
        <v>19</v>
      </c>
      <c r="I239" s="196"/>
      <c r="J239" s="193"/>
      <c r="K239" s="193"/>
      <c r="L239" s="197"/>
      <c r="M239" s="198"/>
      <c r="N239" s="199"/>
      <c r="O239" s="199"/>
      <c r="P239" s="199"/>
      <c r="Q239" s="199"/>
      <c r="R239" s="199"/>
      <c r="S239" s="199"/>
      <c r="T239" s="200"/>
      <c r="AT239" s="201" t="s">
        <v>132</v>
      </c>
      <c r="AU239" s="201" t="s">
        <v>84</v>
      </c>
      <c r="AV239" s="13" t="s">
        <v>79</v>
      </c>
      <c r="AW239" s="13" t="s">
        <v>34</v>
      </c>
      <c r="AX239" s="13" t="s">
        <v>74</v>
      </c>
      <c r="AY239" s="201" t="s">
        <v>121</v>
      </c>
    </row>
    <row r="240" spans="2:51" s="14" customFormat="1" ht="11.25">
      <c r="B240" s="202"/>
      <c r="C240" s="203"/>
      <c r="D240" s="187" t="s">
        <v>132</v>
      </c>
      <c r="E240" s="204" t="s">
        <v>19</v>
      </c>
      <c r="F240" s="205" t="s">
        <v>301</v>
      </c>
      <c r="G240" s="203"/>
      <c r="H240" s="206">
        <v>1</v>
      </c>
      <c r="I240" s="207"/>
      <c r="J240" s="203"/>
      <c r="K240" s="203"/>
      <c r="L240" s="208"/>
      <c r="M240" s="209"/>
      <c r="N240" s="210"/>
      <c r="O240" s="210"/>
      <c r="P240" s="210"/>
      <c r="Q240" s="210"/>
      <c r="R240" s="210"/>
      <c r="S240" s="210"/>
      <c r="T240" s="211"/>
      <c r="AT240" s="212" t="s">
        <v>132</v>
      </c>
      <c r="AU240" s="212" t="s">
        <v>84</v>
      </c>
      <c r="AV240" s="14" t="s">
        <v>84</v>
      </c>
      <c r="AW240" s="14" t="s">
        <v>34</v>
      </c>
      <c r="AX240" s="14" t="s">
        <v>74</v>
      </c>
      <c r="AY240" s="212" t="s">
        <v>121</v>
      </c>
    </row>
    <row r="241" spans="2:51" s="15" customFormat="1" ht="11.25">
      <c r="B241" s="213"/>
      <c r="C241" s="214"/>
      <c r="D241" s="187" t="s">
        <v>132</v>
      </c>
      <c r="E241" s="215" t="s">
        <v>19</v>
      </c>
      <c r="F241" s="216" t="s">
        <v>135</v>
      </c>
      <c r="G241" s="214"/>
      <c r="H241" s="217">
        <v>1</v>
      </c>
      <c r="I241" s="218"/>
      <c r="J241" s="214"/>
      <c r="K241" s="214"/>
      <c r="L241" s="219"/>
      <c r="M241" s="220"/>
      <c r="N241" s="221"/>
      <c r="O241" s="221"/>
      <c r="P241" s="221"/>
      <c r="Q241" s="221"/>
      <c r="R241" s="221"/>
      <c r="S241" s="221"/>
      <c r="T241" s="222"/>
      <c r="AT241" s="223" t="s">
        <v>132</v>
      </c>
      <c r="AU241" s="223" t="s">
        <v>84</v>
      </c>
      <c r="AV241" s="15" t="s">
        <v>128</v>
      </c>
      <c r="AW241" s="15" t="s">
        <v>34</v>
      </c>
      <c r="AX241" s="15" t="s">
        <v>79</v>
      </c>
      <c r="AY241" s="223" t="s">
        <v>121</v>
      </c>
    </row>
    <row r="242" spans="1:65" s="2" customFormat="1" ht="24">
      <c r="A242" s="35"/>
      <c r="B242" s="36"/>
      <c r="C242" s="224" t="s">
        <v>302</v>
      </c>
      <c r="D242" s="224" t="s">
        <v>285</v>
      </c>
      <c r="E242" s="225" t="s">
        <v>303</v>
      </c>
      <c r="F242" s="226" t="s">
        <v>304</v>
      </c>
      <c r="G242" s="227" t="s">
        <v>280</v>
      </c>
      <c r="H242" s="228">
        <v>1</v>
      </c>
      <c r="I242" s="229"/>
      <c r="J242" s="230">
        <f>ROUND(I242*H242,2)</f>
        <v>0</v>
      </c>
      <c r="K242" s="226" t="s">
        <v>127</v>
      </c>
      <c r="L242" s="231"/>
      <c r="M242" s="232" t="s">
        <v>19</v>
      </c>
      <c r="N242" s="233" t="s">
        <v>45</v>
      </c>
      <c r="O242" s="65"/>
      <c r="P242" s="183">
        <f>O242*H242</f>
        <v>0</v>
      </c>
      <c r="Q242" s="183">
        <v>0.0036</v>
      </c>
      <c r="R242" s="183">
        <f>Q242*H242</f>
        <v>0.0036</v>
      </c>
      <c r="S242" s="183">
        <v>0</v>
      </c>
      <c r="T242" s="184">
        <f>S242*H242</f>
        <v>0</v>
      </c>
      <c r="U242" s="35"/>
      <c r="V242" s="35"/>
      <c r="W242" s="35"/>
      <c r="X242" s="35"/>
      <c r="Y242" s="35"/>
      <c r="Z242" s="35"/>
      <c r="AA242" s="35"/>
      <c r="AB242" s="35"/>
      <c r="AC242" s="35"/>
      <c r="AD242" s="35"/>
      <c r="AE242" s="35"/>
      <c r="AR242" s="185" t="s">
        <v>172</v>
      </c>
      <c r="AT242" s="185" t="s">
        <v>285</v>
      </c>
      <c r="AU242" s="185" t="s">
        <v>84</v>
      </c>
      <c r="AY242" s="18" t="s">
        <v>121</v>
      </c>
      <c r="BE242" s="186">
        <f>IF(N242="základní",J242,0)</f>
        <v>0</v>
      </c>
      <c r="BF242" s="186">
        <f>IF(N242="snížená",J242,0)</f>
        <v>0</v>
      </c>
      <c r="BG242" s="186">
        <f>IF(N242="zákl. přenesená",J242,0)</f>
        <v>0</v>
      </c>
      <c r="BH242" s="186">
        <f>IF(N242="sníž. přenesená",J242,0)</f>
        <v>0</v>
      </c>
      <c r="BI242" s="186">
        <f>IF(N242="nulová",J242,0)</f>
        <v>0</v>
      </c>
      <c r="BJ242" s="18" t="s">
        <v>79</v>
      </c>
      <c r="BK242" s="186">
        <f>ROUND(I242*H242,2)</f>
        <v>0</v>
      </c>
      <c r="BL242" s="18" t="s">
        <v>128</v>
      </c>
      <c r="BM242" s="185" t="s">
        <v>305</v>
      </c>
    </row>
    <row r="243" spans="2:51" s="13" customFormat="1" ht="11.25">
      <c r="B243" s="192"/>
      <c r="C243" s="193"/>
      <c r="D243" s="187" t="s">
        <v>132</v>
      </c>
      <c r="E243" s="194" t="s">
        <v>19</v>
      </c>
      <c r="F243" s="195" t="s">
        <v>300</v>
      </c>
      <c r="G243" s="193"/>
      <c r="H243" s="194" t="s">
        <v>19</v>
      </c>
      <c r="I243" s="196"/>
      <c r="J243" s="193"/>
      <c r="K243" s="193"/>
      <c r="L243" s="197"/>
      <c r="M243" s="198"/>
      <c r="N243" s="199"/>
      <c r="O243" s="199"/>
      <c r="P243" s="199"/>
      <c r="Q243" s="199"/>
      <c r="R243" s="199"/>
      <c r="S243" s="199"/>
      <c r="T243" s="200"/>
      <c r="AT243" s="201" t="s">
        <v>132</v>
      </c>
      <c r="AU243" s="201" t="s">
        <v>84</v>
      </c>
      <c r="AV243" s="13" t="s">
        <v>79</v>
      </c>
      <c r="AW243" s="13" t="s">
        <v>34</v>
      </c>
      <c r="AX243" s="13" t="s">
        <v>74</v>
      </c>
      <c r="AY243" s="201" t="s">
        <v>121</v>
      </c>
    </row>
    <row r="244" spans="2:51" s="14" customFormat="1" ht="11.25">
      <c r="B244" s="202"/>
      <c r="C244" s="203"/>
      <c r="D244" s="187" t="s">
        <v>132</v>
      </c>
      <c r="E244" s="204" t="s">
        <v>19</v>
      </c>
      <c r="F244" s="205" t="s">
        <v>306</v>
      </c>
      <c r="G244" s="203"/>
      <c r="H244" s="206">
        <v>1</v>
      </c>
      <c r="I244" s="207"/>
      <c r="J244" s="203"/>
      <c r="K244" s="203"/>
      <c r="L244" s="208"/>
      <c r="M244" s="209"/>
      <c r="N244" s="210"/>
      <c r="O244" s="210"/>
      <c r="P244" s="210"/>
      <c r="Q244" s="210"/>
      <c r="R244" s="210"/>
      <c r="S244" s="210"/>
      <c r="T244" s="211"/>
      <c r="AT244" s="212" t="s">
        <v>132</v>
      </c>
      <c r="AU244" s="212" t="s">
        <v>84</v>
      </c>
      <c r="AV244" s="14" t="s">
        <v>84</v>
      </c>
      <c r="AW244" s="14" t="s">
        <v>34</v>
      </c>
      <c r="AX244" s="14" t="s">
        <v>74</v>
      </c>
      <c r="AY244" s="212" t="s">
        <v>121</v>
      </c>
    </row>
    <row r="245" spans="2:51" s="15" customFormat="1" ht="11.25">
      <c r="B245" s="213"/>
      <c r="C245" s="214"/>
      <c r="D245" s="187" t="s">
        <v>132</v>
      </c>
      <c r="E245" s="215" t="s">
        <v>19</v>
      </c>
      <c r="F245" s="216" t="s">
        <v>135</v>
      </c>
      <c r="G245" s="214"/>
      <c r="H245" s="217">
        <v>1</v>
      </c>
      <c r="I245" s="218"/>
      <c r="J245" s="214"/>
      <c r="K245" s="214"/>
      <c r="L245" s="219"/>
      <c r="M245" s="220"/>
      <c r="N245" s="221"/>
      <c r="O245" s="221"/>
      <c r="P245" s="221"/>
      <c r="Q245" s="221"/>
      <c r="R245" s="221"/>
      <c r="S245" s="221"/>
      <c r="T245" s="222"/>
      <c r="AT245" s="223" t="s">
        <v>132</v>
      </c>
      <c r="AU245" s="223" t="s">
        <v>84</v>
      </c>
      <c r="AV245" s="15" t="s">
        <v>128</v>
      </c>
      <c r="AW245" s="15" t="s">
        <v>34</v>
      </c>
      <c r="AX245" s="15" t="s">
        <v>79</v>
      </c>
      <c r="AY245" s="223" t="s">
        <v>121</v>
      </c>
    </row>
    <row r="246" spans="1:65" s="2" customFormat="1" ht="16.5" customHeight="1">
      <c r="A246" s="35"/>
      <c r="B246" s="36"/>
      <c r="C246" s="224" t="s">
        <v>307</v>
      </c>
      <c r="D246" s="224" t="s">
        <v>285</v>
      </c>
      <c r="E246" s="225" t="s">
        <v>308</v>
      </c>
      <c r="F246" s="226" t="s">
        <v>309</v>
      </c>
      <c r="G246" s="227" t="s">
        <v>280</v>
      </c>
      <c r="H246" s="228">
        <v>1</v>
      </c>
      <c r="I246" s="229"/>
      <c r="J246" s="230">
        <f>ROUND(I246*H246,2)</f>
        <v>0</v>
      </c>
      <c r="K246" s="226" t="s">
        <v>127</v>
      </c>
      <c r="L246" s="231"/>
      <c r="M246" s="232" t="s">
        <v>19</v>
      </c>
      <c r="N246" s="233" t="s">
        <v>45</v>
      </c>
      <c r="O246" s="65"/>
      <c r="P246" s="183">
        <f>O246*H246</f>
        <v>0</v>
      </c>
      <c r="Q246" s="183">
        <v>0.0025</v>
      </c>
      <c r="R246" s="183">
        <f>Q246*H246</f>
        <v>0.0025</v>
      </c>
      <c r="S246" s="183">
        <v>0</v>
      </c>
      <c r="T246" s="184">
        <f>S246*H246</f>
        <v>0</v>
      </c>
      <c r="U246" s="35"/>
      <c r="V246" s="35"/>
      <c r="W246" s="35"/>
      <c r="X246" s="35"/>
      <c r="Y246" s="35"/>
      <c r="Z246" s="35"/>
      <c r="AA246" s="35"/>
      <c r="AB246" s="35"/>
      <c r="AC246" s="35"/>
      <c r="AD246" s="35"/>
      <c r="AE246" s="35"/>
      <c r="AR246" s="185" t="s">
        <v>172</v>
      </c>
      <c r="AT246" s="185" t="s">
        <v>285</v>
      </c>
      <c r="AU246" s="185" t="s">
        <v>84</v>
      </c>
      <c r="AY246" s="18" t="s">
        <v>121</v>
      </c>
      <c r="BE246" s="186">
        <f>IF(N246="základní",J246,0)</f>
        <v>0</v>
      </c>
      <c r="BF246" s="186">
        <f>IF(N246="snížená",J246,0)</f>
        <v>0</v>
      </c>
      <c r="BG246" s="186">
        <f>IF(N246="zákl. přenesená",J246,0)</f>
        <v>0</v>
      </c>
      <c r="BH246" s="186">
        <f>IF(N246="sníž. přenesená",J246,0)</f>
        <v>0</v>
      </c>
      <c r="BI246" s="186">
        <f>IF(N246="nulová",J246,0)</f>
        <v>0</v>
      </c>
      <c r="BJ246" s="18" t="s">
        <v>79</v>
      </c>
      <c r="BK246" s="186">
        <f>ROUND(I246*H246,2)</f>
        <v>0</v>
      </c>
      <c r="BL246" s="18" t="s">
        <v>128</v>
      </c>
      <c r="BM246" s="185" t="s">
        <v>310</v>
      </c>
    </row>
    <row r="247" spans="2:51" s="13" customFormat="1" ht="11.25">
      <c r="B247" s="192"/>
      <c r="C247" s="193"/>
      <c r="D247" s="187" t="s">
        <v>132</v>
      </c>
      <c r="E247" s="194" t="s">
        <v>19</v>
      </c>
      <c r="F247" s="195" t="s">
        <v>300</v>
      </c>
      <c r="G247" s="193"/>
      <c r="H247" s="194" t="s">
        <v>19</v>
      </c>
      <c r="I247" s="196"/>
      <c r="J247" s="193"/>
      <c r="K247" s="193"/>
      <c r="L247" s="197"/>
      <c r="M247" s="198"/>
      <c r="N247" s="199"/>
      <c r="O247" s="199"/>
      <c r="P247" s="199"/>
      <c r="Q247" s="199"/>
      <c r="R247" s="199"/>
      <c r="S247" s="199"/>
      <c r="T247" s="200"/>
      <c r="AT247" s="201" t="s">
        <v>132</v>
      </c>
      <c r="AU247" s="201" t="s">
        <v>84</v>
      </c>
      <c r="AV247" s="13" t="s">
        <v>79</v>
      </c>
      <c r="AW247" s="13" t="s">
        <v>34</v>
      </c>
      <c r="AX247" s="13" t="s">
        <v>74</v>
      </c>
      <c r="AY247" s="201" t="s">
        <v>121</v>
      </c>
    </row>
    <row r="248" spans="2:51" s="14" customFormat="1" ht="11.25">
      <c r="B248" s="202"/>
      <c r="C248" s="203"/>
      <c r="D248" s="187" t="s">
        <v>132</v>
      </c>
      <c r="E248" s="204" t="s">
        <v>19</v>
      </c>
      <c r="F248" s="205" t="s">
        <v>311</v>
      </c>
      <c r="G248" s="203"/>
      <c r="H248" s="206">
        <v>1</v>
      </c>
      <c r="I248" s="207"/>
      <c r="J248" s="203"/>
      <c r="K248" s="203"/>
      <c r="L248" s="208"/>
      <c r="M248" s="209"/>
      <c r="N248" s="210"/>
      <c r="O248" s="210"/>
      <c r="P248" s="210"/>
      <c r="Q248" s="210"/>
      <c r="R248" s="210"/>
      <c r="S248" s="210"/>
      <c r="T248" s="211"/>
      <c r="AT248" s="212" t="s">
        <v>132</v>
      </c>
      <c r="AU248" s="212" t="s">
        <v>84</v>
      </c>
      <c r="AV248" s="14" t="s">
        <v>84</v>
      </c>
      <c r="AW248" s="14" t="s">
        <v>34</v>
      </c>
      <c r="AX248" s="14" t="s">
        <v>74</v>
      </c>
      <c r="AY248" s="212" t="s">
        <v>121</v>
      </c>
    </row>
    <row r="249" spans="2:51" s="15" customFormat="1" ht="11.25">
      <c r="B249" s="213"/>
      <c r="C249" s="214"/>
      <c r="D249" s="187" t="s">
        <v>132</v>
      </c>
      <c r="E249" s="215" t="s">
        <v>19</v>
      </c>
      <c r="F249" s="216" t="s">
        <v>135</v>
      </c>
      <c r="G249" s="214"/>
      <c r="H249" s="217">
        <v>1</v>
      </c>
      <c r="I249" s="218"/>
      <c r="J249" s="214"/>
      <c r="K249" s="214"/>
      <c r="L249" s="219"/>
      <c r="M249" s="220"/>
      <c r="N249" s="221"/>
      <c r="O249" s="221"/>
      <c r="P249" s="221"/>
      <c r="Q249" s="221"/>
      <c r="R249" s="221"/>
      <c r="S249" s="221"/>
      <c r="T249" s="222"/>
      <c r="AT249" s="223" t="s">
        <v>132</v>
      </c>
      <c r="AU249" s="223" t="s">
        <v>84</v>
      </c>
      <c r="AV249" s="15" t="s">
        <v>128</v>
      </c>
      <c r="AW249" s="15" t="s">
        <v>34</v>
      </c>
      <c r="AX249" s="15" t="s">
        <v>79</v>
      </c>
      <c r="AY249" s="223" t="s">
        <v>121</v>
      </c>
    </row>
    <row r="250" spans="1:65" s="2" customFormat="1" ht="16.5" customHeight="1">
      <c r="A250" s="35"/>
      <c r="B250" s="36"/>
      <c r="C250" s="224" t="s">
        <v>312</v>
      </c>
      <c r="D250" s="224" t="s">
        <v>285</v>
      </c>
      <c r="E250" s="225" t="s">
        <v>313</v>
      </c>
      <c r="F250" s="226" t="s">
        <v>314</v>
      </c>
      <c r="G250" s="227" t="s">
        <v>280</v>
      </c>
      <c r="H250" s="228">
        <v>2</v>
      </c>
      <c r="I250" s="229"/>
      <c r="J250" s="230">
        <f>ROUND(I250*H250,2)</f>
        <v>0</v>
      </c>
      <c r="K250" s="226" t="s">
        <v>127</v>
      </c>
      <c r="L250" s="231"/>
      <c r="M250" s="232" t="s">
        <v>19</v>
      </c>
      <c r="N250" s="233" t="s">
        <v>45</v>
      </c>
      <c r="O250" s="65"/>
      <c r="P250" s="183">
        <f>O250*H250</f>
        <v>0</v>
      </c>
      <c r="Q250" s="183">
        <v>0.004</v>
      </c>
      <c r="R250" s="183">
        <f>Q250*H250</f>
        <v>0.008</v>
      </c>
      <c r="S250" s="183">
        <v>0</v>
      </c>
      <c r="T250" s="184">
        <f>S250*H250</f>
        <v>0</v>
      </c>
      <c r="U250" s="35"/>
      <c r="V250" s="35"/>
      <c r="W250" s="35"/>
      <c r="X250" s="35"/>
      <c r="Y250" s="35"/>
      <c r="Z250" s="35"/>
      <c r="AA250" s="35"/>
      <c r="AB250" s="35"/>
      <c r="AC250" s="35"/>
      <c r="AD250" s="35"/>
      <c r="AE250" s="35"/>
      <c r="AR250" s="185" t="s">
        <v>172</v>
      </c>
      <c r="AT250" s="185" t="s">
        <v>285</v>
      </c>
      <c r="AU250" s="185" t="s">
        <v>84</v>
      </c>
      <c r="AY250" s="18" t="s">
        <v>121</v>
      </c>
      <c r="BE250" s="186">
        <f>IF(N250="základní",J250,0)</f>
        <v>0</v>
      </c>
      <c r="BF250" s="186">
        <f>IF(N250="snížená",J250,0)</f>
        <v>0</v>
      </c>
      <c r="BG250" s="186">
        <f>IF(N250="zákl. přenesená",J250,0)</f>
        <v>0</v>
      </c>
      <c r="BH250" s="186">
        <f>IF(N250="sníž. přenesená",J250,0)</f>
        <v>0</v>
      </c>
      <c r="BI250" s="186">
        <f>IF(N250="nulová",J250,0)</f>
        <v>0</v>
      </c>
      <c r="BJ250" s="18" t="s">
        <v>79</v>
      </c>
      <c r="BK250" s="186">
        <f>ROUND(I250*H250,2)</f>
        <v>0</v>
      </c>
      <c r="BL250" s="18" t="s">
        <v>128</v>
      </c>
      <c r="BM250" s="185" t="s">
        <v>315</v>
      </c>
    </row>
    <row r="251" spans="2:51" s="13" customFormat="1" ht="11.25">
      <c r="B251" s="192"/>
      <c r="C251" s="193"/>
      <c r="D251" s="187" t="s">
        <v>132</v>
      </c>
      <c r="E251" s="194" t="s">
        <v>19</v>
      </c>
      <c r="F251" s="195" t="s">
        <v>300</v>
      </c>
      <c r="G251" s="193"/>
      <c r="H251" s="194" t="s">
        <v>19</v>
      </c>
      <c r="I251" s="196"/>
      <c r="J251" s="193"/>
      <c r="K251" s="193"/>
      <c r="L251" s="197"/>
      <c r="M251" s="198"/>
      <c r="N251" s="199"/>
      <c r="O251" s="199"/>
      <c r="P251" s="199"/>
      <c r="Q251" s="199"/>
      <c r="R251" s="199"/>
      <c r="S251" s="199"/>
      <c r="T251" s="200"/>
      <c r="AT251" s="201" t="s">
        <v>132</v>
      </c>
      <c r="AU251" s="201" t="s">
        <v>84</v>
      </c>
      <c r="AV251" s="13" t="s">
        <v>79</v>
      </c>
      <c r="AW251" s="13" t="s">
        <v>34</v>
      </c>
      <c r="AX251" s="13" t="s">
        <v>74</v>
      </c>
      <c r="AY251" s="201" t="s">
        <v>121</v>
      </c>
    </row>
    <row r="252" spans="2:51" s="14" customFormat="1" ht="11.25">
      <c r="B252" s="202"/>
      <c r="C252" s="203"/>
      <c r="D252" s="187" t="s">
        <v>132</v>
      </c>
      <c r="E252" s="204" t="s">
        <v>19</v>
      </c>
      <c r="F252" s="205" t="s">
        <v>316</v>
      </c>
      <c r="G252" s="203"/>
      <c r="H252" s="206">
        <v>2</v>
      </c>
      <c r="I252" s="207"/>
      <c r="J252" s="203"/>
      <c r="K252" s="203"/>
      <c r="L252" s="208"/>
      <c r="M252" s="209"/>
      <c r="N252" s="210"/>
      <c r="O252" s="210"/>
      <c r="P252" s="210"/>
      <c r="Q252" s="210"/>
      <c r="R252" s="210"/>
      <c r="S252" s="210"/>
      <c r="T252" s="211"/>
      <c r="AT252" s="212" t="s">
        <v>132</v>
      </c>
      <c r="AU252" s="212" t="s">
        <v>84</v>
      </c>
      <c r="AV252" s="14" t="s">
        <v>84</v>
      </c>
      <c r="AW252" s="14" t="s">
        <v>34</v>
      </c>
      <c r="AX252" s="14" t="s">
        <v>74</v>
      </c>
      <c r="AY252" s="212" t="s">
        <v>121</v>
      </c>
    </row>
    <row r="253" spans="2:51" s="15" customFormat="1" ht="11.25">
      <c r="B253" s="213"/>
      <c r="C253" s="214"/>
      <c r="D253" s="187" t="s">
        <v>132</v>
      </c>
      <c r="E253" s="215" t="s">
        <v>19</v>
      </c>
      <c r="F253" s="216" t="s">
        <v>135</v>
      </c>
      <c r="G253" s="214"/>
      <c r="H253" s="217">
        <v>2</v>
      </c>
      <c r="I253" s="218"/>
      <c r="J253" s="214"/>
      <c r="K253" s="214"/>
      <c r="L253" s="219"/>
      <c r="M253" s="220"/>
      <c r="N253" s="221"/>
      <c r="O253" s="221"/>
      <c r="P253" s="221"/>
      <c r="Q253" s="221"/>
      <c r="R253" s="221"/>
      <c r="S253" s="221"/>
      <c r="T253" s="222"/>
      <c r="AT253" s="223" t="s">
        <v>132</v>
      </c>
      <c r="AU253" s="223" t="s">
        <v>84</v>
      </c>
      <c r="AV253" s="15" t="s">
        <v>128</v>
      </c>
      <c r="AW253" s="15" t="s">
        <v>34</v>
      </c>
      <c r="AX253" s="15" t="s">
        <v>79</v>
      </c>
      <c r="AY253" s="223" t="s">
        <v>121</v>
      </c>
    </row>
    <row r="254" spans="1:65" s="2" customFormat="1" ht="24">
      <c r="A254" s="35"/>
      <c r="B254" s="36"/>
      <c r="C254" s="224" t="s">
        <v>317</v>
      </c>
      <c r="D254" s="224" t="s">
        <v>285</v>
      </c>
      <c r="E254" s="225" t="s">
        <v>318</v>
      </c>
      <c r="F254" s="226" t="s">
        <v>319</v>
      </c>
      <c r="G254" s="227" t="s">
        <v>280</v>
      </c>
      <c r="H254" s="228">
        <v>4</v>
      </c>
      <c r="I254" s="229"/>
      <c r="J254" s="230">
        <f>ROUND(I254*H254,2)</f>
        <v>0</v>
      </c>
      <c r="K254" s="226" t="s">
        <v>127</v>
      </c>
      <c r="L254" s="231"/>
      <c r="M254" s="232" t="s">
        <v>19</v>
      </c>
      <c r="N254" s="233" t="s">
        <v>45</v>
      </c>
      <c r="O254" s="65"/>
      <c r="P254" s="183">
        <f>O254*H254</f>
        <v>0</v>
      </c>
      <c r="Q254" s="183">
        <v>0.0053</v>
      </c>
      <c r="R254" s="183">
        <f>Q254*H254</f>
        <v>0.0212</v>
      </c>
      <c r="S254" s="183">
        <v>0</v>
      </c>
      <c r="T254" s="184">
        <f>S254*H254</f>
        <v>0</v>
      </c>
      <c r="U254" s="35"/>
      <c r="V254" s="35"/>
      <c r="W254" s="35"/>
      <c r="X254" s="35"/>
      <c r="Y254" s="35"/>
      <c r="Z254" s="35"/>
      <c r="AA254" s="35"/>
      <c r="AB254" s="35"/>
      <c r="AC254" s="35"/>
      <c r="AD254" s="35"/>
      <c r="AE254" s="35"/>
      <c r="AR254" s="185" t="s">
        <v>172</v>
      </c>
      <c r="AT254" s="185" t="s">
        <v>285</v>
      </c>
      <c r="AU254" s="185" t="s">
        <v>84</v>
      </c>
      <c r="AY254" s="18" t="s">
        <v>121</v>
      </c>
      <c r="BE254" s="186">
        <f>IF(N254="základní",J254,0)</f>
        <v>0</v>
      </c>
      <c r="BF254" s="186">
        <f>IF(N254="snížená",J254,0)</f>
        <v>0</v>
      </c>
      <c r="BG254" s="186">
        <f>IF(N254="zákl. přenesená",J254,0)</f>
        <v>0</v>
      </c>
      <c r="BH254" s="186">
        <f>IF(N254="sníž. přenesená",J254,0)</f>
        <v>0</v>
      </c>
      <c r="BI254" s="186">
        <f>IF(N254="nulová",J254,0)</f>
        <v>0</v>
      </c>
      <c r="BJ254" s="18" t="s">
        <v>79</v>
      </c>
      <c r="BK254" s="186">
        <f>ROUND(I254*H254,2)</f>
        <v>0</v>
      </c>
      <c r="BL254" s="18" t="s">
        <v>128</v>
      </c>
      <c r="BM254" s="185" t="s">
        <v>320</v>
      </c>
    </row>
    <row r="255" spans="2:51" s="13" customFormat="1" ht="11.25">
      <c r="B255" s="192"/>
      <c r="C255" s="193"/>
      <c r="D255" s="187" t="s">
        <v>132</v>
      </c>
      <c r="E255" s="194" t="s">
        <v>19</v>
      </c>
      <c r="F255" s="195" t="s">
        <v>300</v>
      </c>
      <c r="G255" s="193"/>
      <c r="H255" s="194" t="s">
        <v>19</v>
      </c>
      <c r="I255" s="196"/>
      <c r="J255" s="193"/>
      <c r="K255" s="193"/>
      <c r="L255" s="197"/>
      <c r="M255" s="198"/>
      <c r="N255" s="199"/>
      <c r="O255" s="199"/>
      <c r="P255" s="199"/>
      <c r="Q255" s="199"/>
      <c r="R255" s="199"/>
      <c r="S255" s="199"/>
      <c r="T255" s="200"/>
      <c r="AT255" s="201" t="s">
        <v>132</v>
      </c>
      <c r="AU255" s="201" t="s">
        <v>84</v>
      </c>
      <c r="AV255" s="13" t="s">
        <v>79</v>
      </c>
      <c r="AW255" s="13" t="s">
        <v>34</v>
      </c>
      <c r="AX255" s="13" t="s">
        <v>74</v>
      </c>
      <c r="AY255" s="201" t="s">
        <v>121</v>
      </c>
    </row>
    <row r="256" spans="2:51" s="14" customFormat="1" ht="11.25">
      <c r="B256" s="202"/>
      <c r="C256" s="203"/>
      <c r="D256" s="187" t="s">
        <v>132</v>
      </c>
      <c r="E256" s="204" t="s">
        <v>19</v>
      </c>
      <c r="F256" s="205" t="s">
        <v>321</v>
      </c>
      <c r="G256" s="203"/>
      <c r="H256" s="206">
        <v>4</v>
      </c>
      <c r="I256" s="207"/>
      <c r="J256" s="203"/>
      <c r="K256" s="203"/>
      <c r="L256" s="208"/>
      <c r="M256" s="209"/>
      <c r="N256" s="210"/>
      <c r="O256" s="210"/>
      <c r="P256" s="210"/>
      <c r="Q256" s="210"/>
      <c r="R256" s="210"/>
      <c r="S256" s="210"/>
      <c r="T256" s="211"/>
      <c r="AT256" s="212" t="s">
        <v>132</v>
      </c>
      <c r="AU256" s="212" t="s">
        <v>84</v>
      </c>
      <c r="AV256" s="14" t="s">
        <v>84</v>
      </c>
      <c r="AW256" s="14" t="s">
        <v>34</v>
      </c>
      <c r="AX256" s="14" t="s">
        <v>74</v>
      </c>
      <c r="AY256" s="212" t="s">
        <v>121</v>
      </c>
    </row>
    <row r="257" spans="2:51" s="15" customFormat="1" ht="11.25">
      <c r="B257" s="213"/>
      <c r="C257" s="214"/>
      <c r="D257" s="187" t="s">
        <v>132</v>
      </c>
      <c r="E257" s="215" t="s">
        <v>19</v>
      </c>
      <c r="F257" s="216" t="s">
        <v>135</v>
      </c>
      <c r="G257" s="214"/>
      <c r="H257" s="217">
        <v>4</v>
      </c>
      <c r="I257" s="218"/>
      <c r="J257" s="214"/>
      <c r="K257" s="214"/>
      <c r="L257" s="219"/>
      <c r="M257" s="220"/>
      <c r="N257" s="221"/>
      <c r="O257" s="221"/>
      <c r="P257" s="221"/>
      <c r="Q257" s="221"/>
      <c r="R257" s="221"/>
      <c r="S257" s="221"/>
      <c r="T257" s="222"/>
      <c r="AT257" s="223" t="s">
        <v>132</v>
      </c>
      <c r="AU257" s="223" t="s">
        <v>84</v>
      </c>
      <c r="AV257" s="15" t="s">
        <v>128</v>
      </c>
      <c r="AW257" s="15" t="s">
        <v>34</v>
      </c>
      <c r="AX257" s="15" t="s">
        <v>79</v>
      </c>
      <c r="AY257" s="223" t="s">
        <v>121</v>
      </c>
    </row>
    <row r="258" spans="1:65" s="2" customFormat="1" ht="21.75" customHeight="1">
      <c r="A258" s="35"/>
      <c r="B258" s="36"/>
      <c r="C258" s="224" t="s">
        <v>322</v>
      </c>
      <c r="D258" s="224" t="s">
        <v>285</v>
      </c>
      <c r="E258" s="225" t="s">
        <v>323</v>
      </c>
      <c r="F258" s="226" t="s">
        <v>324</v>
      </c>
      <c r="G258" s="227" t="s">
        <v>280</v>
      </c>
      <c r="H258" s="228">
        <v>1</v>
      </c>
      <c r="I258" s="229"/>
      <c r="J258" s="230">
        <f>ROUND(I258*H258,2)</f>
        <v>0</v>
      </c>
      <c r="K258" s="226" t="s">
        <v>127</v>
      </c>
      <c r="L258" s="231"/>
      <c r="M258" s="232" t="s">
        <v>19</v>
      </c>
      <c r="N258" s="233" t="s">
        <v>45</v>
      </c>
      <c r="O258" s="65"/>
      <c r="P258" s="183">
        <f>O258*H258</f>
        <v>0</v>
      </c>
      <c r="Q258" s="183">
        <v>0.0009</v>
      </c>
      <c r="R258" s="183">
        <f>Q258*H258</f>
        <v>0.0009</v>
      </c>
      <c r="S258" s="183">
        <v>0</v>
      </c>
      <c r="T258" s="184">
        <f>S258*H258</f>
        <v>0</v>
      </c>
      <c r="U258" s="35"/>
      <c r="V258" s="35"/>
      <c r="W258" s="35"/>
      <c r="X258" s="35"/>
      <c r="Y258" s="35"/>
      <c r="Z258" s="35"/>
      <c r="AA258" s="35"/>
      <c r="AB258" s="35"/>
      <c r="AC258" s="35"/>
      <c r="AD258" s="35"/>
      <c r="AE258" s="35"/>
      <c r="AR258" s="185" t="s">
        <v>172</v>
      </c>
      <c r="AT258" s="185" t="s">
        <v>285</v>
      </c>
      <c r="AU258" s="185" t="s">
        <v>84</v>
      </c>
      <c r="AY258" s="18" t="s">
        <v>121</v>
      </c>
      <c r="BE258" s="186">
        <f>IF(N258="základní",J258,0)</f>
        <v>0</v>
      </c>
      <c r="BF258" s="186">
        <f>IF(N258="snížená",J258,0)</f>
        <v>0</v>
      </c>
      <c r="BG258" s="186">
        <f>IF(N258="zákl. přenesená",J258,0)</f>
        <v>0</v>
      </c>
      <c r="BH258" s="186">
        <f>IF(N258="sníž. přenesená",J258,0)</f>
        <v>0</v>
      </c>
      <c r="BI258" s="186">
        <f>IF(N258="nulová",J258,0)</f>
        <v>0</v>
      </c>
      <c r="BJ258" s="18" t="s">
        <v>79</v>
      </c>
      <c r="BK258" s="186">
        <f>ROUND(I258*H258,2)</f>
        <v>0</v>
      </c>
      <c r="BL258" s="18" t="s">
        <v>128</v>
      </c>
      <c r="BM258" s="185" t="s">
        <v>325</v>
      </c>
    </row>
    <row r="259" spans="2:51" s="13" customFormat="1" ht="11.25">
      <c r="B259" s="192"/>
      <c r="C259" s="193"/>
      <c r="D259" s="187" t="s">
        <v>132</v>
      </c>
      <c r="E259" s="194" t="s">
        <v>19</v>
      </c>
      <c r="F259" s="195" t="s">
        <v>300</v>
      </c>
      <c r="G259" s="193"/>
      <c r="H259" s="194" t="s">
        <v>19</v>
      </c>
      <c r="I259" s="196"/>
      <c r="J259" s="193"/>
      <c r="K259" s="193"/>
      <c r="L259" s="197"/>
      <c r="M259" s="198"/>
      <c r="N259" s="199"/>
      <c r="O259" s="199"/>
      <c r="P259" s="199"/>
      <c r="Q259" s="199"/>
      <c r="R259" s="199"/>
      <c r="S259" s="199"/>
      <c r="T259" s="200"/>
      <c r="AT259" s="201" t="s">
        <v>132</v>
      </c>
      <c r="AU259" s="201" t="s">
        <v>84</v>
      </c>
      <c r="AV259" s="13" t="s">
        <v>79</v>
      </c>
      <c r="AW259" s="13" t="s">
        <v>34</v>
      </c>
      <c r="AX259" s="13" t="s">
        <v>74</v>
      </c>
      <c r="AY259" s="201" t="s">
        <v>121</v>
      </c>
    </row>
    <row r="260" spans="2:51" s="14" customFormat="1" ht="11.25">
      <c r="B260" s="202"/>
      <c r="C260" s="203"/>
      <c r="D260" s="187" t="s">
        <v>132</v>
      </c>
      <c r="E260" s="204" t="s">
        <v>19</v>
      </c>
      <c r="F260" s="205" t="s">
        <v>326</v>
      </c>
      <c r="G260" s="203"/>
      <c r="H260" s="206">
        <v>1</v>
      </c>
      <c r="I260" s="207"/>
      <c r="J260" s="203"/>
      <c r="K260" s="203"/>
      <c r="L260" s="208"/>
      <c r="M260" s="209"/>
      <c r="N260" s="210"/>
      <c r="O260" s="210"/>
      <c r="P260" s="210"/>
      <c r="Q260" s="210"/>
      <c r="R260" s="210"/>
      <c r="S260" s="210"/>
      <c r="T260" s="211"/>
      <c r="AT260" s="212" t="s">
        <v>132</v>
      </c>
      <c r="AU260" s="212" t="s">
        <v>84</v>
      </c>
      <c r="AV260" s="14" t="s">
        <v>84</v>
      </c>
      <c r="AW260" s="14" t="s">
        <v>34</v>
      </c>
      <c r="AX260" s="14" t="s">
        <v>74</v>
      </c>
      <c r="AY260" s="212" t="s">
        <v>121</v>
      </c>
    </row>
    <row r="261" spans="2:51" s="15" customFormat="1" ht="11.25">
      <c r="B261" s="213"/>
      <c r="C261" s="214"/>
      <c r="D261" s="187" t="s">
        <v>132</v>
      </c>
      <c r="E261" s="215" t="s">
        <v>19</v>
      </c>
      <c r="F261" s="216" t="s">
        <v>135</v>
      </c>
      <c r="G261" s="214"/>
      <c r="H261" s="217">
        <v>1</v>
      </c>
      <c r="I261" s="218"/>
      <c r="J261" s="214"/>
      <c r="K261" s="214"/>
      <c r="L261" s="219"/>
      <c r="M261" s="220"/>
      <c r="N261" s="221"/>
      <c r="O261" s="221"/>
      <c r="P261" s="221"/>
      <c r="Q261" s="221"/>
      <c r="R261" s="221"/>
      <c r="S261" s="221"/>
      <c r="T261" s="222"/>
      <c r="AT261" s="223" t="s">
        <v>132</v>
      </c>
      <c r="AU261" s="223" t="s">
        <v>84</v>
      </c>
      <c r="AV261" s="15" t="s">
        <v>128</v>
      </c>
      <c r="AW261" s="15" t="s">
        <v>34</v>
      </c>
      <c r="AX261" s="15" t="s">
        <v>79</v>
      </c>
      <c r="AY261" s="223" t="s">
        <v>121</v>
      </c>
    </row>
    <row r="262" spans="1:65" s="2" customFormat="1" ht="24">
      <c r="A262" s="35"/>
      <c r="B262" s="36"/>
      <c r="C262" s="224" t="s">
        <v>327</v>
      </c>
      <c r="D262" s="224" t="s">
        <v>285</v>
      </c>
      <c r="E262" s="225" t="s">
        <v>328</v>
      </c>
      <c r="F262" s="226" t="s">
        <v>329</v>
      </c>
      <c r="G262" s="227" t="s">
        <v>280</v>
      </c>
      <c r="H262" s="228">
        <v>1</v>
      </c>
      <c r="I262" s="229"/>
      <c r="J262" s="230">
        <f>ROUND(I262*H262,2)</f>
        <v>0</v>
      </c>
      <c r="K262" s="226" t="s">
        <v>127</v>
      </c>
      <c r="L262" s="231"/>
      <c r="M262" s="232" t="s">
        <v>19</v>
      </c>
      <c r="N262" s="233" t="s">
        <v>45</v>
      </c>
      <c r="O262" s="65"/>
      <c r="P262" s="183">
        <f>O262*H262</f>
        <v>0</v>
      </c>
      <c r="Q262" s="183">
        <v>0.0026</v>
      </c>
      <c r="R262" s="183">
        <f>Q262*H262</f>
        <v>0.0026</v>
      </c>
      <c r="S262" s="183">
        <v>0</v>
      </c>
      <c r="T262" s="184">
        <f>S262*H262</f>
        <v>0</v>
      </c>
      <c r="U262" s="35"/>
      <c r="V262" s="35"/>
      <c r="W262" s="35"/>
      <c r="X262" s="35"/>
      <c r="Y262" s="35"/>
      <c r="Z262" s="35"/>
      <c r="AA262" s="35"/>
      <c r="AB262" s="35"/>
      <c r="AC262" s="35"/>
      <c r="AD262" s="35"/>
      <c r="AE262" s="35"/>
      <c r="AR262" s="185" t="s">
        <v>172</v>
      </c>
      <c r="AT262" s="185" t="s">
        <v>285</v>
      </c>
      <c r="AU262" s="185" t="s">
        <v>84</v>
      </c>
      <c r="AY262" s="18" t="s">
        <v>121</v>
      </c>
      <c r="BE262" s="186">
        <f>IF(N262="základní",J262,0)</f>
        <v>0</v>
      </c>
      <c r="BF262" s="186">
        <f>IF(N262="snížená",J262,0)</f>
        <v>0</v>
      </c>
      <c r="BG262" s="186">
        <f>IF(N262="zákl. přenesená",J262,0)</f>
        <v>0</v>
      </c>
      <c r="BH262" s="186">
        <f>IF(N262="sníž. přenesená",J262,0)</f>
        <v>0</v>
      </c>
      <c r="BI262" s="186">
        <f>IF(N262="nulová",J262,0)</f>
        <v>0</v>
      </c>
      <c r="BJ262" s="18" t="s">
        <v>79</v>
      </c>
      <c r="BK262" s="186">
        <f>ROUND(I262*H262,2)</f>
        <v>0</v>
      </c>
      <c r="BL262" s="18" t="s">
        <v>128</v>
      </c>
      <c r="BM262" s="185" t="s">
        <v>330</v>
      </c>
    </row>
    <row r="263" spans="2:51" s="13" customFormat="1" ht="11.25">
      <c r="B263" s="192"/>
      <c r="C263" s="193"/>
      <c r="D263" s="187" t="s">
        <v>132</v>
      </c>
      <c r="E263" s="194" t="s">
        <v>19</v>
      </c>
      <c r="F263" s="195" t="s">
        <v>300</v>
      </c>
      <c r="G263" s="193"/>
      <c r="H263" s="194" t="s">
        <v>19</v>
      </c>
      <c r="I263" s="196"/>
      <c r="J263" s="193"/>
      <c r="K263" s="193"/>
      <c r="L263" s="197"/>
      <c r="M263" s="198"/>
      <c r="N263" s="199"/>
      <c r="O263" s="199"/>
      <c r="P263" s="199"/>
      <c r="Q263" s="199"/>
      <c r="R263" s="199"/>
      <c r="S263" s="199"/>
      <c r="T263" s="200"/>
      <c r="AT263" s="201" t="s">
        <v>132</v>
      </c>
      <c r="AU263" s="201" t="s">
        <v>84</v>
      </c>
      <c r="AV263" s="13" t="s">
        <v>79</v>
      </c>
      <c r="AW263" s="13" t="s">
        <v>34</v>
      </c>
      <c r="AX263" s="13" t="s">
        <v>74</v>
      </c>
      <c r="AY263" s="201" t="s">
        <v>121</v>
      </c>
    </row>
    <row r="264" spans="2:51" s="14" customFormat="1" ht="11.25">
      <c r="B264" s="202"/>
      <c r="C264" s="203"/>
      <c r="D264" s="187" t="s">
        <v>132</v>
      </c>
      <c r="E264" s="204" t="s">
        <v>19</v>
      </c>
      <c r="F264" s="205" t="s">
        <v>331</v>
      </c>
      <c r="G264" s="203"/>
      <c r="H264" s="206">
        <v>1</v>
      </c>
      <c r="I264" s="207"/>
      <c r="J264" s="203"/>
      <c r="K264" s="203"/>
      <c r="L264" s="208"/>
      <c r="M264" s="209"/>
      <c r="N264" s="210"/>
      <c r="O264" s="210"/>
      <c r="P264" s="210"/>
      <c r="Q264" s="210"/>
      <c r="R264" s="210"/>
      <c r="S264" s="210"/>
      <c r="T264" s="211"/>
      <c r="AT264" s="212" t="s">
        <v>132</v>
      </c>
      <c r="AU264" s="212" t="s">
        <v>84</v>
      </c>
      <c r="AV264" s="14" t="s">
        <v>84</v>
      </c>
      <c r="AW264" s="14" t="s">
        <v>34</v>
      </c>
      <c r="AX264" s="14" t="s">
        <v>74</v>
      </c>
      <c r="AY264" s="212" t="s">
        <v>121</v>
      </c>
    </row>
    <row r="265" spans="2:51" s="15" customFormat="1" ht="11.25">
      <c r="B265" s="213"/>
      <c r="C265" s="214"/>
      <c r="D265" s="187" t="s">
        <v>132</v>
      </c>
      <c r="E265" s="215" t="s">
        <v>19</v>
      </c>
      <c r="F265" s="216" t="s">
        <v>135</v>
      </c>
      <c r="G265" s="214"/>
      <c r="H265" s="217">
        <v>1</v>
      </c>
      <c r="I265" s="218"/>
      <c r="J265" s="214"/>
      <c r="K265" s="214"/>
      <c r="L265" s="219"/>
      <c r="M265" s="220"/>
      <c r="N265" s="221"/>
      <c r="O265" s="221"/>
      <c r="P265" s="221"/>
      <c r="Q265" s="221"/>
      <c r="R265" s="221"/>
      <c r="S265" s="221"/>
      <c r="T265" s="222"/>
      <c r="AT265" s="223" t="s">
        <v>132</v>
      </c>
      <c r="AU265" s="223" t="s">
        <v>84</v>
      </c>
      <c r="AV265" s="15" t="s">
        <v>128</v>
      </c>
      <c r="AW265" s="15" t="s">
        <v>34</v>
      </c>
      <c r="AX265" s="15" t="s">
        <v>79</v>
      </c>
      <c r="AY265" s="223" t="s">
        <v>121</v>
      </c>
    </row>
    <row r="266" spans="1:65" s="2" customFormat="1" ht="33" customHeight="1">
      <c r="A266" s="35"/>
      <c r="B266" s="36"/>
      <c r="C266" s="174" t="s">
        <v>332</v>
      </c>
      <c r="D266" s="174" t="s">
        <v>123</v>
      </c>
      <c r="E266" s="175" t="s">
        <v>333</v>
      </c>
      <c r="F266" s="176" t="s">
        <v>334</v>
      </c>
      <c r="G266" s="177" t="s">
        <v>280</v>
      </c>
      <c r="H266" s="178">
        <v>185</v>
      </c>
      <c r="I266" s="179"/>
      <c r="J266" s="180">
        <f>ROUND(I266*H266,2)</f>
        <v>0</v>
      </c>
      <c r="K266" s="176" t="s">
        <v>127</v>
      </c>
      <c r="L266" s="40"/>
      <c r="M266" s="181" t="s">
        <v>19</v>
      </c>
      <c r="N266" s="182" t="s">
        <v>45</v>
      </c>
      <c r="O266" s="65"/>
      <c r="P266" s="183">
        <f>O266*H266</f>
        <v>0</v>
      </c>
      <c r="Q266" s="183">
        <v>0</v>
      </c>
      <c r="R266" s="183">
        <f>Q266*H266</f>
        <v>0</v>
      </c>
      <c r="S266" s="183">
        <v>0</v>
      </c>
      <c r="T266" s="184">
        <f>S266*H266</f>
        <v>0</v>
      </c>
      <c r="U266" s="35"/>
      <c r="V266" s="35"/>
      <c r="W266" s="35"/>
      <c r="X266" s="35"/>
      <c r="Y266" s="35"/>
      <c r="Z266" s="35"/>
      <c r="AA266" s="35"/>
      <c r="AB266" s="35"/>
      <c r="AC266" s="35"/>
      <c r="AD266" s="35"/>
      <c r="AE266" s="35"/>
      <c r="AR266" s="185" t="s">
        <v>128</v>
      </c>
      <c r="AT266" s="185" t="s">
        <v>123</v>
      </c>
      <c r="AU266" s="185" t="s">
        <v>84</v>
      </c>
      <c r="AY266" s="18" t="s">
        <v>121</v>
      </c>
      <c r="BE266" s="186">
        <f>IF(N266="základní",J266,0)</f>
        <v>0</v>
      </c>
      <c r="BF266" s="186">
        <f>IF(N266="snížená",J266,0)</f>
        <v>0</v>
      </c>
      <c r="BG266" s="186">
        <f>IF(N266="zákl. přenesená",J266,0)</f>
        <v>0</v>
      </c>
      <c r="BH266" s="186">
        <f>IF(N266="sníž. přenesená",J266,0)</f>
        <v>0</v>
      </c>
      <c r="BI266" s="186">
        <f>IF(N266="nulová",J266,0)</f>
        <v>0</v>
      </c>
      <c r="BJ266" s="18" t="s">
        <v>79</v>
      </c>
      <c r="BK266" s="186">
        <f>ROUND(I266*H266,2)</f>
        <v>0</v>
      </c>
      <c r="BL266" s="18" t="s">
        <v>128</v>
      </c>
      <c r="BM266" s="185" t="s">
        <v>335</v>
      </c>
    </row>
    <row r="267" spans="1:47" s="2" customFormat="1" ht="136.5">
      <c r="A267" s="35"/>
      <c r="B267" s="36"/>
      <c r="C267" s="37"/>
      <c r="D267" s="187" t="s">
        <v>130</v>
      </c>
      <c r="E267" s="37"/>
      <c r="F267" s="188" t="s">
        <v>336</v>
      </c>
      <c r="G267" s="37"/>
      <c r="H267" s="37"/>
      <c r="I267" s="189"/>
      <c r="J267" s="37"/>
      <c r="K267" s="37"/>
      <c r="L267" s="40"/>
      <c r="M267" s="190"/>
      <c r="N267" s="191"/>
      <c r="O267" s="65"/>
      <c r="P267" s="65"/>
      <c r="Q267" s="65"/>
      <c r="R267" s="65"/>
      <c r="S267" s="65"/>
      <c r="T267" s="66"/>
      <c r="U267" s="35"/>
      <c r="V267" s="35"/>
      <c r="W267" s="35"/>
      <c r="X267" s="35"/>
      <c r="Y267" s="35"/>
      <c r="Z267" s="35"/>
      <c r="AA267" s="35"/>
      <c r="AB267" s="35"/>
      <c r="AC267" s="35"/>
      <c r="AD267" s="35"/>
      <c r="AE267" s="35"/>
      <c r="AT267" s="18" t="s">
        <v>130</v>
      </c>
      <c r="AU267" s="18" t="s">
        <v>84</v>
      </c>
    </row>
    <row r="268" spans="2:51" s="13" customFormat="1" ht="11.25">
      <c r="B268" s="192"/>
      <c r="C268" s="193"/>
      <c r="D268" s="187" t="s">
        <v>132</v>
      </c>
      <c r="E268" s="194" t="s">
        <v>19</v>
      </c>
      <c r="F268" s="195" t="s">
        <v>133</v>
      </c>
      <c r="G268" s="193"/>
      <c r="H268" s="194" t="s">
        <v>19</v>
      </c>
      <c r="I268" s="196"/>
      <c r="J268" s="193"/>
      <c r="K268" s="193"/>
      <c r="L268" s="197"/>
      <c r="M268" s="198"/>
      <c r="N268" s="199"/>
      <c r="O268" s="199"/>
      <c r="P268" s="199"/>
      <c r="Q268" s="199"/>
      <c r="R268" s="199"/>
      <c r="S268" s="199"/>
      <c r="T268" s="200"/>
      <c r="AT268" s="201" t="s">
        <v>132</v>
      </c>
      <c r="AU268" s="201" t="s">
        <v>84</v>
      </c>
      <c r="AV268" s="13" t="s">
        <v>79</v>
      </c>
      <c r="AW268" s="13" t="s">
        <v>34</v>
      </c>
      <c r="AX268" s="13" t="s">
        <v>74</v>
      </c>
      <c r="AY268" s="201" t="s">
        <v>121</v>
      </c>
    </row>
    <row r="269" spans="2:51" s="14" customFormat="1" ht="22.5">
      <c r="B269" s="202"/>
      <c r="C269" s="203"/>
      <c r="D269" s="187" t="s">
        <v>132</v>
      </c>
      <c r="E269" s="204" t="s">
        <v>19</v>
      </c>
      <c r="F269" s="205" t="s">
        <v>337</v>
      </c>
      <c r="G269" s="203"/>
      <c r="H269" s="206">
        <v>139</v>
      </c>
      <c r="I269" s="207"/>
      <c r="J269" s="203"/>
      <c r="K269" s="203"/>
      <c r="L269" s="208"/>
      <c r="M269" s="209"/>
      <c r="N269" s="210"/>
      <c r="O269" s="210"/>
      <c r="P269" s="210"/>
      <c r="Q269" s="210"/>
      <c r="R269" s="210"/>
      <c r="S269" s="210"/>
      <c r="T269" s="211"/>
      <c r="AT269" s="212" t="s">
        <v>132</v>
      </c>
      <c r="AU269" s="212" t="s">
        <v>84</v>
      </c>
      <c r="AV269" s="14" t="s">
        <v>84</v>
      </c>
      <c r="AW269" s="14" t="s">
        <v>34</v>
      </c>
      <c r="AX269" s="14" t="s">
        <v>74</v>
      </c>
      <c r="AY269" s="212" t="s">
        <v>121</v>
      </c>
    </row>
    <row r="270" spans="2:51" s="14" customFormat="1" ht="22.5">
      <c r="B270" s="202"/>
      <c r="C270" s="203"/>
      <c r="D270" s="187" t="s">
        <v>132</v>
      </c>
      <c r="E270" s="204" t="s">
        <v>19</v>
      </c>
      <c r="F270" s="205" t="s">
        <v>338</v>
      </c>
      <c r="G270" s="203"/>
      <c r="H270" s="206">
        <v>46</v>
      </c>
      <c r="I270" s="207"/>
      <c r="J270" s="203"/>
      <c r="K270" s="203"/>
      <c r="L270" s="208"/>
      <c r="M270" s="209"/>
      <c r="N270" s="210"/>
      <c r="O270" s="210"/>
      <c r="P270" s="210"/>
      <c r="Q270" s="210"/>
      <c r="R270" s="210"/>
      <c r="S270" s="210"/>
      <c r="T270" s="211"/>
      <c r="AT270" s="212" t="s">
        <v>132</v>
      </c>
      <c r="AU270" s="212" t="s">
        <v>84</v>
      </c>
      <c r="AV270" s="14" t="s">
        <v>84</v>
      </c>
      <c r="AW270" s="14" t="s">
        <v>34</v>
      </c>
      <c r="AX270" s="14" t="s">
        <v>74</v>
      </c>
      <c r="AY270" s="212" t="s">
        <v>121</v>
      </c>
    </row>
    <row r="271" spans="2:51" s="15" customFormat="1" ht="11.25">
      <c r="B271" s="213"/>
      <c r="C271" s="214"/>
      <c r="D271" s="187" t="s">
        <v>132</v>
      </c>
      <c r="E271" s="215" t="s">
        <v>19</v>
      </c>
      <c r="F271" s="216" t="s">
        <v>135</v>
      </c>
      <c r="G271" s="214"/>
      <c r="H271" s="217">
        <v>185</v>
      </c>
      <c r="I271" s="218"/>
      <c r="J271" s="214"/>
      <c r="K271" s="214"/>
      <c r="L271" s="219"/>
      <c r="M271" s="220"/>
      <c r="N271" s="221"/>
      <c r="O271" s="221"/>
      <c r="P271" s="221"/>
      <c r="Q271" s="221"/>
      <c r="R271" s="221"/>
      <c r="S271" s="221"/>
      <c r="T271" s="222"/>
      <c r="AT271" s="223" t="s">
        <v>132</v>
      </c>
      <c r="AU271" s="223" t="s">
        <v>84</v>
      </c>
      <c r="AV271" s="15" t="s">
        <v>128</v>
      </c>
      <c r="AW271" s="15" t="s">
        <v>34</v>
      </c>
      <c r="AX271" s="15" t="s">
        <v>79</v>
      </c>
      <c r="AY271" s="223" t="s">
        <v>121</v>
      </c>
    </row>
    <row r="272" spans="1:65" s="2" customFormat="1" ht="24">
      <c r="A272" s="35"/>
      <c r="B272" s="36"/>
      <c r="C272" s="224" t="s">
        <v>339</v>
      </c>
      <c r="D272" s="224" t="s">
        <v>285</v>
      </c>
      <c r="E272" s="225" t="s">
        <v>340</v>
      </c>
      <c r="F272" s="226" t="s">
        <v>341</v>
      </c>
      <c r="G272" s="227" t="s">
        <v>280</v>
      </c>
      <c r="H272" s="228">
        <v>139</v>
      </c>
      <c r="I272" s="229"/>
      <c r="J272" s="230">
        <f>ROUND(I272*H272,2)</f>
        <v>0</v>
      </c>
      <c r="K272" s="226" t="s">
        <v>127</v>
      </c>
      <c r="L272" s="231"/>
      <c r="M272" s="232" t="s">
        <v>19</v>
      </c>
      <c r="N272" s="233" t="s">
        <v>45</v>
      </c>
      <c r="O272" s="65"/>
      <c r="P272" s="183">
        <f>O272*H272</f>
        <v>0</v>
      </c>
      <c r="Q272" s="183">
        <v>0.001</v>
      </c>
      <c r="R272" s="183">
        <f>Q272*H272</f>
        <v>0.139</v>
      </c>
      <c r="S272" s="183">
        <v>0</v>
      </c>
      <c r="T272" s="184">
        <f>S272*H272</f>
        <v>0</v>
      </c>
      <c r="U272" s="35"/>
      <c r="V272" s="35"/>
      <c r="W272" s="35"/>
      <c r="X272" s="35"/>
      <c r="Y272" s="35"/>
      <c r="Z272" s="35"/>
      <c r="AA272" s="35"/>
      <c r="AB272" s="35"/>
      <c r="AC272" s="35"/>
      <c r="AD272" s="35"/>
      <c r="AE272" s="35"/>
      <c r="AR272" s="185" t="s">
        <v>172</v>
      </c>
      <c r="AT272" s="185" t="s">
        <v>285</v>
      </c>
      <c r="AU272" s="185" t="s">
        <v>84</v>
      </c>
      <c r="AY272" s="18" t="s">
        <v>121</v>
      </c>
      <c r="BE272" s="186">
        <f>IF(N272="základní",J272,0)</f>
        <v>0</v>
      </c>
      <c r="BF272" s="186">
        <f>IF(N272="snížená",J272,0)</f>
        <v>0</v>
      </c>
      <c r="BG272" s="186">
        <f>IF(N272="zákl. přenesená",J272,0)</f>
        <v>0</v>
      </c>
      <c r="BH272" s="186">
        <f>IF(N272="sníž. přenesená",J272,0)</f>
        <v>0</v>
      </c>
      <c r="BI272" s="186">
        <f>IF(N272="nulová",J272,0)</f>
        <v>0</v>
      </c>
      <c r="BJ272" s="18" t="s">
        <v>79</v>
      </c>
      <c r="BK272" s="186">
        <f>ROUND(I272*H272,2)</f>
        <v>0</v>
      </c>
      <c r="BL272" s="18" t="s">
        <v>128</v>
      </c>
      <c r="BM272" s="185" t="s">
        <v>342</v>
      </c>
    </row>
    <row r="273" spans="2:51" s="13" customFormat="1" ht="11.25">
      <c r="B273" s="192"/>
      <c r="C273" s="193"/>
      <c r="D273" s="187" t="s">
        <v>132</v>
      </c>
      <c r="E273" s="194" t="s">
        <v>19</v>
      </c>
      <c r="F273" s="195" t="s">
        <v>133</v>
      </c>
      <c r="G273" s="193"/>
      <c r="H273" s="194" t="s">
        <v>19</v>
      </c>
      <c r="I273" s="196"/>
      <c r="J273" s="193"/>
      <c r="K273" s="193"/>
      <c r="L273" s="197"/>
      <c r="M273" s="198"/>
      <c r="N273" s="199"/>
      <c r="O273" s="199"/>
      <c r="P273" s="199"/>
      <c r="Q273" s="199"/>
      <c r="R273" s="199"/>
      <c r="S273" s="199"/>
      <c r="T273" s="200"/>
      <c r="AT273" s="201" t="s">
        <v>132</v>
      </c>
      <c r="AU273" s="201" t="s">
        <v>84</v>
      </c>
      <c r="AV273" s="13" t="s">
        <v>79</v>
      </c>
      <c r="AW273" s="13" t="s">
        <v>34</v>
      </c>
      <c r="AX273" s="13" t="s">
        <v>74</v>
      </c>
      <c r="AY273" s="201" t="s">
        <v>121</v>
      </c>
    </row>
    <row r="274" spans="2:51" s="14" customFormat="1" ht="22.5">
      <c r="B274" s="202"/>
      <c r="C274" s="203"/>
      <c r="D274" s="187" t="s">
        <v>132</v>
      </c>
      <c r="E274" s="204" t="s">
        <v>19</v>
      </c>
      <c r="F274" s="205" t="s">
        <v>337</v>
      </c>
      <c r="G274" s="203"/>
      <c r="H274" s="206">
        <v>139</v>
      </c>
      <c r="I274" s="207"/>
      <c r="J274" s="203"/>
      <c r="K274" s="203"/>
      <c r="L274" s="208"/>
      <c r="M274" s="209"/>
      <c r="N274" s="210"/>
      <c r="O274" s="210"/>
      <c r="P274" s="210"/>
      <c r="Q274" s="210"/>
      <c r="R274" s="210"/>
      <c r="S274" s="210"/>
      <c r="T274" s="211"/>
      <c r="AT274" s="212" t="s">
        <v>132</v>
      </c>
      <c r="AU274" s="212" t="s">
        <v>84</v>
      </c>
      <c r="AV274" s="14" t="s">
        <v>84</v>
      </c>
      <c r="AW274" s="14" t="s">
        <v>34</v>
      </c>
      <c r="AX274" s="14" t="s">
        <v>74</v>
      </c>
      <c r="AY274" s="212" t="s">
        <v>121</v>
      </c>
    </row>
    <row r="275" spans="2:51" s="15" customFormat="1" ht="11.25">
      <c r="B275" s="213"/>
      <c r="C275" s="214"/>
      <c r="D275" s="187" t="s">
        <v>132</v>
      </c>
      <c r="E275" s="215" t="s">
        <v>19</v>
      </c>
      <c r="F275" s="216" t="s">
        <v>135</v>
      </c>
      <c r="G275" s="214"/>
      <c r="H275" s="217">
        <v>139</v>
      </c>
      <c r="I275" s="218"/>
      <c r="J275" s="214"/>
      <c r="K275" s="214"/>
      <c r="L275" s="219"/>
      <c r="M275" s="220"/>
      <c r="N275" s="221"/>
      <c r="O275" s="221"/>
      <c r="P275" s="221"/>
      <c r="Q275" s="221"/>
      <c r="R275" s="221"/>
      <c r="S275" s="221"/>
      <c r="T275" s="222"/>
      <c r="AT275" s="223" t="s">
        <v>132</v>
      </c>
      <c r="AU275" s="223" t="s">
        <v>84</v>
      </c>
      <c r="AV275" s="15" t="s">
        <v>128</v>
      </c>
      <c r="AW275" s="15" t="s">
        <v>34</v>
      </c>
      <c r="AX275" s="15" t="s">
        <v>79</v>
      </c>
      <c r="AY275" s="223" t="s">
        <v>121</v>
      </c>
    </row>
    <row r="276" spans="1:65" s="2" customFormat="1" ht="16.5" customHeight="1">
      <c r="A276" s="35"/>
      <c r="B276" s="36"/>
      <c r="C276" s="224" t="s">
        <v>343</v>
      </c>
      <c r="D276" s="224" t="s">
        <v>285</v>
      </c>
      <c r="E276" s="225" t="s">
        <v>344</v>
      </c>
      <c r="F276" s="226" t="s">
        <v>345</v>
      </c>
      <c r="G276" s="227" t="s">
        <v>280</v>
      </c>
      <c r="H276" s="228">
        <v>46</v>
      </c>
      <c r="I276" s="229"/>
      <c r="J276" s="230">
        <f>ROUND(I276*H276,2)</f>
        <v>0</v>
      </c>
      <c r="K276" s="226" t="s">
        <v>19</v>
      </c>
      <c r="L276" s="231"/>
      <c r="M276" s="232" t="s">
        <v>19</v>
      </c>
      <c r="N276" s="233" t="s">
        <v>45</v>
      </c>
      <c r="O276" s="65"/>
      <c r="P276" s="183">
        <f>O276*H276</f>
        <v>0</v>
      </c>
      <c r="Q276" s="183">
        <v>0.001</v>
      </c>
      <c r="R276" s="183">
        <f>Q276*H276</f>
        <v>0.046</v>
      </c>
      <c r="S276" s="183">
        <v>0</v>
      </c>
      <c r="T276" s="184">
        <f>S276*H276</f>
        <v>0</v>
      </c>
      <c r="U276" s="35"/>
      <c r="V276" s="35"/>
      <c r="W276" s="35"/>
      <c r="X276" s="35"/>
      <c r="Y276" s="35"/>
      <c r="Z276" s="35"/>
      <c r="AA276" s="35"/>
      <c r="AB276" s="35"/>
      <c r="AC276" s="35"/>
      <c r="AD276" s="35"/>
      <c r="AE276" s="35"/>
      <c r="AR276" s="185" t="s">
        <v>172</v>
      </c>
      <c r="AT276" s="185" t="s">
        <v>285</v>
      </c>
      <c r="AU276" s="185" t="s">
        <v>84</v>
      </c>
      <c r="AY276" s="18" t="s">
        <v>121</v>
      </c>
      <c r="BE276" s="186">
        <f>IF(N276="základní",J276,0)</f>
        <v>0</v>
      </c>
      <c r="BF276" s="186">
        <f>IF(N276="snížená",J276,0)</f>
        <v>0</v>
      </c>
      <c r="BG276" s="186">
        <f>IF(N276="zákl. přenesená",J276,0)</f>
        <v>0</v>
      </c>
      <c r="BH276" s="186">
        <f>IF(N276="sníž. přenesená",J276,0)</f>
        <v>0</v>
      </c>
      <c r="BI276" s="186">
        <f>IF(N276="nulová",J276,0)</f>
        <v>0</v>
      </c>
      <c r="BJ276" s="18" t="s">
        <v>79</v>
      </c>
      <c r="BK276" s="186">
        <f>ROUND(I276*H276,2)</f>
        <v>0</v>
      </c>
      <c r="BL276" s="18" t="s">
        <v>128</v>
      </c>
      <c r="BM276" s="185" t="s">
        <v>346</v>
      </c>
    </row>
    <row r="277" spans="2:51" s="13" customFormat="1" ht="11.25">
      <c r="B277" s="192"/>
      <c r="C277" s="193"/>
      <c r="D277" s="187" t="s">
        <v>132</v>
      </c>
      <c r="E277" s="194" t="s">
        <v>19</v>
      </c>
      <c r="F277" s="195" t="s">
        <v>133</v>
      </c>
      <c r="G277" s="193"/>
      <c r="H277" s="194" t="s">
        <v>19</v>
      </c>
      <c r="I277" s="196"/>
      <c r="J277" s="193"/>
      <c r="K277" s="193"/>
      <c r="L277" s="197"/>
      <c r="M277" s="198"/>
      <c r="N277" s="199"/>
      <c r="O277" s="199"/>
      <c r="P277" s="199"/>
      <c r="Q277" s="199"/>
      <c r="R277" s="199"/>
      <c r="S277" s="199"/>
      <c r="T277" s="200"/>
      <c r="AT277" s="201" t="s">
        <v>132</v>
      </c>
      <c r="AU277" s="201" t="s">
        <v>84</v>
      </c>
      <c r="AV277" s="13" t="s">
        <v>79</v>
      </c>
      <c r="AW277" s="13" t="s">
        <v>34</v>
      </c>
      <c r="AX277" s="13" t="s">
        <v>74</v>
      </c>
      <c r="AY277" s="201" t="s">
        <v>121</v>
      </c>
    </row>
    <row r="278" spans="2:51" s="14" customFormat="1" ht="22.5">
      <c r="B278" s="202"/>
      <c r="C278" s="203"/>
      <c r="D278" s="187" t="s">
        <v>132</v>
      </c>
      <c r="E278" s="204" t="s">
        <v>19</v>
      </c>
      <c r="F278" s="205" t="s">
        <v>338</v>
      </c>
      <c r="G278" s="203"/>
      <c r="H278" s="206">
        <v>46</v>
      </c>
      <c r="I278" s="207"/>
      <c r="J278" s="203"/>
      <c r="K278" s="203"/>
      <c r="L278" s="208"/>
      <c r="M278" s="209"/>
      <c r="N278" s="210"/>
      <c r="O278" s="210"/>
      <c r="P278" s="210"/>
      <c r="Q278" s="210"/>
      <c r="R278" s="210"/>
      <c r="S278" s="210"/>
      <c r="T278" s="211"/>
      <c r="AT278" s="212" t="s">
        <v>132</v>
      </c>
      <c r="AU278" s="212" t="s">
        <v>84</v>
      </c>
      <c r="AV278" s="14" t="s">
        <v>84</v>
      </c>
      <c r="AW278" s="14" t="s">
        <v>34</v>
      </c>
      <c r="AX278" s="14" t="s">
        <v>74</v>
      </c>
      <c r="AY278" s="212" t="s">
        <v>121</v>
      </c>
    </row>
    <row r="279" spans="2:51" s="15" customFormat="1" ht="11.25">
      <c r="B279" s="213"/>
      <c r="C279" s="214"/>
      <c r="D279" s="187" t="s">
        <v>132</v>
      </c>
      <c r="E279" s="215" t="s">
        <v>19</v>
      </c>
      <c r="F279" s="216" t="s">
        <v>135</v>
      </c>
      <c r="G279" s="214"/>
      <c r="H279" s="217">
        <v>46</v>
      </c>
      <c r="I279" s="218"/>
      <c r="J279" s="214"/>
      <c r="K279" s="214"/>
      <c r="L279" s="219"/>
      <c r="M279" s="220"/>
      <c r="N279" s="221"/>
      <c r="O279" s="221"/>
      <c r="P279" s="221"/>
      <c r="Q279" s="221"/>
      <c r="R279" s="221"/>
      <c r="S279" s="221"/>
      <c r="T279" s="222"/>
      <c r="AT279" s="223" t="s">
        <v>132</v>
      </c>
      <c r="AU279" s="223" t="s">
        <v>84</v>
      </c>
      <c r="AV279" s="15" t="s">
        <v>128</v>
      </c>
      <c r="AW279" s="15" t="s">
        <v>34</v>
      </c>
      <c r="AX279" s="15" t="s">
        <v>79</v>
      </c>
      <c r="AY279" s="223" t="s">
        <v>121</v>
      </c>
    </row>
    <row r="280" spans="1:65" s="2" customFormat="1" ht="36">
      <c r="A280" s="35"/>
      <c r="B280" s="36"/>
      <c r="C280" s="174" t="s">
        <v>347</v>
      </c>
      <c r="D280" s="174" t="s">
        <v>123</v>
      </c>
      <c r="E280" s="175" t="s">
        <v>348</v>
      </c>
      <c r="F280" s="176" t="s">
        <v>349</v>
      </c>
      <c r="G280" s="177" t="s">
        <v>264</v>
      </c>
      <c r="H280" s="178">
        <v>4750</v>
      </c>
      <c r="I280" s="179"/>
      <c r="J280" s="180">
        <f>ROUND(I280*H280,2)</f>
        <v>0</v>
      </c>
      <c r="K280" s="176" t="s">
        <v>127</v>
      </c>
      <c r="L280" s="40"/>
      <c r="M280" s="181" t="s">
        <v>19</v>
      </c>
      <c r="N280" s="182" t="s">
        <v>45</v>
      </c>
      <c r="O280" s="65"/>
      <c r="P280" s="183">
        <f>O280*H280</f>
        <v>0</v>
      </c>
      <c r="Q280" s="183">
        <v>0</v>
      </c>
      <c r="R280" s="183">
        <f>Q280*H280</f>
        <v>0</v>
      </c>
      <c r="S280" s="183">
        <v>0</v>
      </c>
      <c r="T280" s="184">
        <f>S280*H280</f>
        <v>0</v>
      </c>
      <c r="U280" s="35"/>
      <c r="V280" s="35"/>
      <c r="W280" s="35"/>
      <c r="X280" s="35"/>
      <c r="Y280" s="35"/>
      <c r="Z280" s="35"/>
      <c r="AA280" s="35"/>
      <c r="AB280" s="35"/>
      <c r="AC280" s="35"/>
      <c r="AD280" s="35"/>
      <c r="AE280" s="35"/>
      <c r="AR280" s="185" t="s">
        <v>128</v>
      </c>
      <c r="AT280" s="185" t="s">
        <v>123</v>
      </c>
      <c r="AU280" s="185" t="s">
        <v>84</v>
      </c>
      <c r="AY280" s="18" t="s">
        <v>121</v>
      </c>
      <c r="BE280" s="186">
        <f>IF(N280="základní",J280,0)</f>
        <v>0</v>
      </c>
      <c r="BF280" s="186">
        <f>IF(N280="snížená",J280,0)</f>
        <v>0</v>
      </c>
      <c r="BG280" s="186">
        <f>IF(N280="zákl. přenesená",J280,0)</f>
        <v>0</v>
      </c>
      <c r="BH280" s="186">
        <f>IF(N280="sníž. přenesená",J280,0)</f>
        <v>0</v>
      </c>
      <c r="BI280" s="186">
        <f>IF(N280="nulová",J280,0)</f>
        <v>0</v>
      </c>
      <c r="BJ280" s="18" t="s">
        <v>79</v>
      </c>
      <c r="BK280" s="186">
        <f>ROUND(I280*H280,2)</f>
        <v>0</v>
      </c>
      <c r="BL280" s="18" t="s">
        <v>128</v>
      </c>
      <c r="BM280" s="185" t="s">
        <v>350</v>
      </c>
    </row>
    <row r="281" spans="1:47" s="2" customFormat="1" ht="58.5">
      <c r="A281" s="35"/>
      <c r="B281" s="36"/>
      <c r="C281" s="37"/>
      <c r="D281" s="187" t="s">
        <v>130</v>
      </c>
      <c r="E281" s="37"/>
      <c r="F281" s="188" t="s">
        <v>351</v>
      </c>
      <c r="G281" s="37"/>
      <c r="H281" s="37"/>
      <c r="I281" s="189"/>
      <c r="J281" s="37"/>
      <c r="K281" s="37"/>
      <c r="L281" s="40"/>
      <c r="M281" s="190"/>
      <c r="N281" s="191"/>
      <c r="O281" s="65"/>
      <c r="P281" s="65"/>
      <c r="Q281" s="65"/>
      <c r="R281" s="65"/>
      <c r="S281" s="65"/>
      <c r="T281" s="66"/>
      <c r="U281" s="35"/>
      <c r="V281" s="35"/>
      <c r="W281" s="35"/>
      <c r="X281" s="35"/>
      <c r="Y281" s="35"/>
      <c r="Z281" s="35"/>
      <c r="AA281" s="35"/>
      <c r="AB281" s="35"/>
      <c r="AC281" s="35"/>
      <c r="AD281" s="35"/>
      <c r="AE281" s="35"/>
      <c r="AT281" s="18" t="s">
        <v>130</v>
      </c>
      <c r="AU281" s="18" t="s">
        <v>84</v>
      </c>
    </row>
    <row r="282" spans="2:51" s="13" customFormat="1" ht="11.25">
      <c r="B282" s="192"/>
      <c r="C282" s="193"/>
      <c r="D282" s="187" t="s">
        <v>132</v>
      </c>
      <c r="E282" s="194" t="s">
        <v>19</v>
      </c>
      <c r="F282" s="195" t="s">
        <v>300</v>
      </c>
      <c r="G282" s="193"/>
      <c r="H282" s="194" t="s">
        <v>19</v>
      </c>
      <c r="I282" s="196"/>
      <c r="J282" s="193"/>
      <c r="K282" s="193"/>
      <c r="L282" s="197"/>
      <c r="M282" s="198"/>
      <c r="N282" s="199"/>
      <c r="O282" s="199"/>
      <c r="P282" s="199"/>
      <c r="Q282" s="199"/>
      <c r="R282" s="199"/>
      <c r="S282" s="199"/>
      <c r="T282" s="200"/>
      <c r="AT282" s="201" t="s">
        <v>132</v>
      </c>
      <c r="AU282" s="201" t="s">
        <v>84</v>
      </c>
      <c r="AV282" s="13" t="s">
        <v>79</v>
      </c>
      <c r="AW282" s="13" t="s">
        <v>34</v>
      </c>
      <c r="AX282" s="13" t="s">
        <v>74</v>
      </c>
      <c r="AY282" s="201" t="s">
        <v>121</v>
      </c>
    </row>
    <row r="283" spans="2:51" s="14" customFormat="1" ht="11.25">
      <c r="B283" s="202"/>
      <c r="C283" s="203"/>
      <c r="D283" s="187" t="s">
        <v>132</v>
      </c>
      <c r="E283" s="204" t="s">
        <v>19</v>
      </c>
      <c r="F283" s="205" t="s">
        <v>352</v>
      </c>
      <c r="G283" s="203"/>
      <c r="H283" s="206">
        <v>4750</v>
      </c>
      <c r="I283" s="207"/>
      <c r="J283" s="203"/>
      <c r="K283" s="203"/>
      <c r="L283" s="208"/>
      <c r="M283" s="209"/>
      <c r="N283" s="210"/>
      <c r="O283" s="210"/>
      <c r="P283" s="210"/>
      <c r="Q283" s="210"/>
      <c r="R283" s="210"/>
      <c r="S283" s="210"/>
      <c r="T283" s="211"/>
      <c r="AT283" s="212" t="s">
        <v>132</v>
      </c>
      <c r="AU283" s="212" t="s">
        <v>84</v>
      </c>
      <c r="AV283" s="14" t="s">
        <v>84</v>
      </c>
      <c r="AW283" s="14" t="s">
        <v>34</v>
      </c>
      <c r="AX283" s="14" t="s">
        <v>74</v>
      </c>
      <c r="AY283" s="212" t="s">
        <v>121</v>
      </c>
    </row>
    <row r="284" spans="2:51" s="15" customFormat="1" ht="11.25">
      <c r="B284" s="213"/>
      <c r="C284" s="214"/>
      <c r="D284" s="187" t="s">
        <v>132</v>
      </c>
      <c r="E284" s="215" t="s">
        <v>19</v>
      </c>
      <c r="F284" s="216" t="s">
        <v>135</v>
      </c>
      <c r="G284" s="214"/>
      <c r="H284" s="217">
        <v>4750</v>
      </c>
      <c r="I284" s="218"/>
      <c r="J284" s="214"/>
      <c r="K284" s="214"/>
      <c r="L284" s="219"/>
      <c r="M284" s="220"/>
      <c r="N284" s="221"/>
      <c r="O284" s="221"/>
      <c r="P284" s="221"/>
      <c r="Q284" s="221"/>
      <c r="R284" s="221"/>
      <c r="S284" s="221"/>
      <c r="T284" s="222"/>
      <c r="AT284" s="223" t="s">
        <v>132</v>
      </c>
      <c r="AU284" s="223" t="s">
        <v>84</v>
      </c>
      <c r="AV284" s="15" t="s">
        <v>128</v>
      </c>
      <c r="AW284" s="15" t="s">
        <v>34</v>
      </c>
      <c r="AX284" s="15" t="s">
        <v>79</v>
      </c>
      <c r="AY284" s="223" t="s">
        <v>121</v>
      </c>
    </row>
    <row r="285" spans="1:65" s="2" customFormat="1" ht="33" customHeight="1">
      <c r="A285" s="35"/>
      <c r="B285" s="36"/>
      <c r="C285" s="174" t="s">
        <v>353</v>
      </c>
      <c r="D285" s="174" t="s">
        <v>123</v>
      </c>
      <c r="E285" s="175" t="s">
        <v>354</v>
      </c>
      <c r="F285" s="176" t="s">
        <v>355</v>
      </c>
      <c r="G285" s="177" t="s">
        <v>264</v>
      </c>
      <c r="H285" s="178">
        <v>4750</v>
      </c>
      <c r="I285" s="179"/>
      <c r="J285" s="180">
        <f>ROUND(I285*H285,2)</f>
        <v>0</v>
      </c>
      <c r="K285" s="176" t="s">
        <v>127</v>
      </c>
      <c r="L285" s="40"/>
      <c r="M285" s="181" t="s">
        <v>19</v>
      </c>
      <c r="N285" s="182" t="s">
        <v>45</v>
      </c>
      <c r="O285" s="65"/>
      <c r="P285" s="183">
        <f>O285*H285</f>
        <v>0</v>
      </c>
      <c r="Q285" s="183">
        <v>0.00033</v>
      </c>
      <c r="R285" s="183">
        <f>Q285*H285</f>
        <v>1.5675</v>
      </c>
      <c r="S285" s="183">
        <v>0</v>
      </c>
      <c r="T285" s="184">
        <f>S285*H285</f>
        <v>0</v>
      </c>
      <c r="U285" s="35"/>
      <c r="V285" s="35"/>
      <c r="W285" s="35"/>
      <c r="X285" s="35"/>
      <c r="Y285" s="35"/>
      <c r="Z285" s="35"/>
      <c r="AA285" s="35"/>
      <c r="AB285" s="35"/>
      <c r="AC285" s="35"/>
      <c r="AD285" s="35"/>
      <c r="AE285" s="35"/>
      <c r="AR285" s="185" t="s">
        <v>128</v>
      </c>
      <c r="AT285" s="185" t="s">
        <v>123</v>
      </c>
      <c r="AU285" s="185" t="s">
        <v>84</v>
      </c>
      <c r="AY285" s="18" t="s">
        <v>121</v>
      </c>
      <c r="BE285" s="186">
        <f>IF(N285="základní",J285,0)</f>
        <v>0</v>
      </c>
      <c r="BF285" s="186">
        <f>IF(N285="snížená",J285,0)</f>
        <v>0</v>
      </c>
      <c r="BG285" s="186">
        <f>IF(N285="zákl. přenesená",J285,0)</f>
        <v>0</v>
      </c>
      <c r="BH285" s="186">
        <f>IF(N285="sníž. přenesená",J285,0)</f>
        <v>0</v>
      </c>
      <c r="BI285" s="186">
        <f>IF(N285="nulová",J285,0)</f>
        <v>0</v>
      </c>
      <c r="BJ285" s="18" t="s">
        <v>79</v>
      </c>
      <c r="BK285" s="186">
        <f>ROUND(I285*H285,2)</f>
        <v>0</v>
      </c>
      <c r="BL285" s="18" t="s">
        <v>128</v>
      </c>
      <c r="BM285" s="185" t="s">
        <v>356</v>
      </c>
    </row>
    <row r="286" spans="1:47" s="2" customFormat="1" ht="146.25">
      <c r="A286" s="35"/>
      <c r="B286" s="36"/>
      <c r="C286" s="37"/>
      <c r="D286" s="187" t="s">
        <v>130</v>
      </c>
      <c r="E286" s="37"/>
      <c r="F286" s="188" t="s">
        <v>357</v>
      </c>
      <c r="G286" s="37"/>
      <c r="H286" s="37"/>
      <c r="I286" s="189"/>
      <c r="J286" s="37"/>
      <c r="K286" s="37"/>
      <c r="L286" s="40"/>
      <c r="M286" s="190"/>
      <c r="N286" s="191"/>
      <c r="O286" s="65"/>
      <c r="P286" s="65"/>
      <c r="Q286" s="65"/>
      <c r="R286" s="65"/>
      <c r="S286" s="65"/>
      <c r="T286" s="66"/>
      <c r="U286" s="35"/>
      <c r="V286" s="35"/>
      <c r="W286" s="35"/>
      <c r="X286" s="35"/>
      <c r="Y286" s="35"/>
      <c r="Z286" s="35"/>
      <c r="AA286" s="35"/>
      <c r="AB286" s="35"/>
      <c r="AC286" s="35"/>
      <c r="AD286" s="35"/>
      <c r="AE286" s="35"/>
      <c r="AT286" s="18" t="s">
        <v>130</v>
      </c>
      <c r="AU286" s="18" t="s">
        <v>84</v>
      </c>
    </row>
    <row r="287" spans="2:51" s="14" customFormat="1" ht="11.25">
      <c r="B287" s="202"/>
      <c r="C287" s="203"/>
      <c r="D287" s="187" t="s">
        <v>132</v>
      </c>
      <c r="E287" s="204" t="s">
        <v>19</v>
      </c>
      <c r="F287" s="205" t="s">
        <v>358</v>
      </c>
      <c r="G287" s="203"/>
      <c r="H287" s="206">
        <v>4750</v>
      </c>
      <c r="I287" s="207"/>
      <c r="J287" s="203"/>
      <c r="K287" s="203"/>
      <c r="L287" s="208"/>
      <c r="M287" s="209"/>
      <c r="N287" s="210"/>
      <c r="O287" s="210"/>
      <c r="P287" s="210"/>
      <c r="Q287" s="210"/>
      <c r="R287" s="210"/>
      <c r="S287" s="210"/>
      <c r="T287" s="211"/>
      <c r="AT287" s="212" t="s">
        <v>132</v>
      </c>
      <c r="AU287" s="212" t="s">
        <v>84</v>
      </c>
      <c r="AV287" s="14" t="s">
        <v>84</v>
      </c>
      <c r="AW287" s="14" t="s">
        <v>34</v>
      </c>
      <c r="AX287" s="14" t="s">
        <v>74</v>
      </c>
      <c r="AY287" s="212" t="s">
        <v>121</v>
      </c>
    </row>
    <row r="288" spans="2:51" s="15" customFormat="1" ht="11.25">
      <c r="B288" s="213"/>
      <c r="C288" s="214"/>
      <c r="D288" s="187" t="s">
        <v>132</v>
      </c>
      <c r="E288" s="215" t="s">
        <v>19</v>
      </c>
      <c r="F288" s="216" t="s">
        <v>135</v>
      </c>
      <c r="G288" s="214"/>
      <c r="H288" s="217">
        <v>4750</v>
      </c>
      <c r="I288" s="218"/>
      <c r="J288" s="214"/>
      <c r="K288" s="214"/>
      <c r="L288" s="219"/>
      <c r="M288" s="220"/>
      <c r="N288" s="221"/>
      <c r="O288" s="221"/>
      <c r="P288" s="221"/>
      <c r="Q288" s="221"/>
      <c r="R288" s="221"/>
      <c r="S288" s="221"/>
      <c r="T288" s="222"/>
      <c r="AT288" s="223" t="s">
        <v>132</v>
      </c>
      <c r="AU288" s="223" t="s">
        <v>84</v>
      </c>
      <c r="AV288" s="15" t="s">
        <v>128</v>
      </c>
      <c r="AW288" s="15" t="s">
        <v>34</v>
      </c>
      <c r="AX288" s="15" t="s">
        <v>79</v>
      </c>
      <c r="AY288" s="223" t="s">
        <v>121</v>
      </c>
    </row>
    <row r="289" spans="1:65" s="2" customFormat="1" ht="36">
      <c r="A289" s="35"/>
      <c r="B289" s="36"/>
      <c r="C289" s="174" t="s">
        <v>359</v>
      </c>
      <c r="D289" s="174" t="s">
        <v>123</v>
      </c>
      <c r="E289" s="175" t="s">
        <v>360</v>
      </c>
      <c r="F289" s="176" t="s">
        <v>361</v>
      </c>
      <c r="G289" s="177" t="s">
        <v>148</v>
      </c>
      <c r="H289" s="178">
        <v>2.868</v>
      </c>
      <c r="I289" s="179"/>
      <c r="J289" s="180">
        <f>ROUND(I289*H289,2)</f>
        <v>0</v>
      </c>
      <c r="K289" s="176" t="s">
        <v>127</v>
      </c>
      <c r="L289" s="40"/>
      <c r="M289" s="181" t="s">
        <v>19</v>
      </c>
      <c r="N289" s="182" t="s">
        <v>45</v>
      </c>
      <c r="O289" s="65"/>
      <c r="P289" s="183">
        <f>O289*H289</f>
        <v>0</v>
      </c>
      <c r="Q289" s="183">
        <v>0</v>
      </c>
      <c r="R289" s="183">
        <f>Q289*H289</f>
        <v>0</v>
      </c>
      <c r="S289" s="183">
        <v>0</v>
      </c>
      <c r="T289" s="184">
        <f>S289*H289</f>
        <v>0</v>
      </c>
      <c r="U289" s="35"/>
      <c r="V289" s="35"/>
      <c r="W289" s="35"/>
      <c r="X289" s="35"/>
      <c r="Y289" s="35"/>
      <c r="Z289" s="35"/>
      <c r="AA289" s="35"/>
      <c r="AB289" s="35"/>
      <c r="AC289" s="35"/>
      <c r="AD289" s="35"/>
      <c r="AE289" s="35"/>
      <c r="AR289" s="185" t="s">
        <v>128</v>
      </c>
      <c r="AT289" s="185" t="s">
        <v>123</v>
      </c>
      <c r="AU289" s="185" t="s">
        <v>84</v>
      </c>
      <c r="AY289" s="18" t="s">
        <v>121</v>
      </c>
      <c r="BE289" s="186">
        <f>IF(N289="základní",J289,0)</f>
        <v>0</v>
      </c>
      <c r="BF289" s="186">
        <f>IF(N289="snížená",J289,0)</f>
        <v>0</v>
      </c>
      <c r="BG289" s="186">
        <f>IF(N289="zákl. přenesená",J289,0)</f>
        <v>0</v>
      </c>
      <c r="BH289" s="186">
        <f>IF(N289="sníž. přenesená",J289,0)</f>
        <v>0</v>
      </c>
      <c r="BI289" s="186">
        <f>IF(N289="nulová",J289,0)</f>
        <v>0</v>
      </c>
      <c r="BJ289" s="18" t="s">
        <v>79</v>
      </c>
      <c r="BK289" s="186">
        <f>ROUND(I289*H289,2)</f>
        <v>0</v>
      </c>
      <c r="BL289" s="18" t="s">
        <v>128</v>
      </c>
      <c r="BM289" s="185" t="s">
        <v>362</v>
      </c>
    </row>
    <row r="290" spans="2:63" s="12" customFormat="1" ht="22.9" customHeight="1">
      <c r="B290" s="158"/>
      <c r="C290" s="159"/>
      <c r="D290" s="160" t="s">
        <v>73</v>
      </c>
      <c r="E290" s="172" t="s">
        <v>176</v>
      </c>
      <c r="F290" s="172" t="s">
        <v>363</v>
      </c>
      <c r="G290" s="159"/>
      <c r="H290" s="159"/>
      <c r="I290" s="162"/>
      <c r="J290" s="173">
        <f>BK290</f>
        <v>0</v>
      </c>
      <c r="K290" s="159"/>
      <c r="L290" s="164"/>
      <c r="M290" s="165"/>
      <c r="N290" s="166"/>
      <c r="O290" s="166"/>
      <c r="P290" s="167">
        <f>SUM(P291:P302)</f>
        <v>0</v>
      </c>
      <c r="Q290" s="166"/>
      <c r="R290" s="167">
        <f>SUM(R291:R302)</f>
        <v>0</v>
      </c>
      <c r="S290" s="166"/>
      <c r="T290" s="168">
        <f>SUM(T291:T302)</f>
        <v>644.502</v>
      </c>
      <c r="AR290" s="169" t="s">
        <v>79</v>
      </c>
      <c r="AT290" s="170" t="s">
        <v>73</v>
      </c>
      <c r="AU290" s="170" t="s">
        <v>79</v>
      </c>
      <c r="AY290" s="169" t="s">
        <v>121</v>
      </c>
      <c r="BK290" s="171">
        <f>SUM(BK291:BK302)</f>
        <v>0</v>
      </c>
    </row>
    <row r="291" spans="1:65" s="2" customFormat="1" ht="60">
      <c r="A291" s="35"/>
      <c r="B291" s="36"/>
      <c r="C291" s="174" t="s">
        <v>364</v>
      </c>
      <c r="D291" s="174" t="s">
        <v>123</v>
      </c>
      <c r="E291" s="175" t="s">
        <v>365</v>
      </c>
      <c r="F291" s="176" t="s">
        <v>366</v>
      </c>
      <c r="G291" s="177" t="s">
        <v>155</v>
      </c>
      <c r="H291" s="178">
        <v>11941</v>
      </c>
      <c r="I291" s="179"/>
      <c r="J291" s="180">
        <f>ROUND(I291*H291,2)</f>
        <v>0</v>
      </c>
      <c r="K291" s="176" t="s">
        <v>127</v>
      </c>
      <c r="L291" s="40"/>
      <c r="M291" s="181" t="s">
        <v>19</v>
      </c>
      <c r="N291" s="182" t="s">
        <v>45</v>
      </c>
      <c r="O291" s="65"/>
      <c r="P291" s="183">
        <f>O291*H291</f>
        <v>0</v>
      </c>
      <c r="Q291" s="183">
        <v>0</v>
      </c>
      <c r="R291" s="183">
        <f>Q291*H291</f>
        <v>0</v>
      </c>
      <c r="S291" s="183">
        <v>0.02</v>
      </c>
      <c r="T291" s="184">
        <f>S291*H291</f>
        <v>238.82</v>
      </c>
      <c r="U291" s="35"/>
      <c r="V291" s="35"/>
      <c r="W291" s="35"/>
      <c r="X291" s="35"/>
      <c r="Y291" s="35"/>
      <c r="Z291" s="35"/>
      <c r="AA291" s="35"/>
      <c r="AB291" s="35"/>
      <c r="AC291" s="35"/>
      <c r="AD291" s="35"/>
      <c r="AE291" s="35"/>
      <c r="AR291" s="185" t="s">
        <v>128</v>
      </c>
      <c r="AT291" s="185" t="s">
        <v>123</v>
      </c>
      <c r="AU291" s="185" t="s">
        <v>84</v>
      </c>
      <c r="AY291" s="18" t="s">
        <v>121</v>
      </c>
      <c r="BE291" s="186">
        <f>IF(N291="základní",J291,0)</f>
        <v>0</v>
      </c>
      <c r="BF291" s="186">
        <f>IF(N291="snížená",J291,0)</f>
        <v>0</v>
      </c>
      <c r="BG291" s="186">
        <f>IF(N291="zákl. přenesená",J291,0)</f>
        <v>0</v>
      </c>
      <c r="BH291" s="186">
        <f>IF(N291="sníž. přenesená",J291,0)</f>
        <v>0</v>
      </c>
      <c r="BI291" s="186">
        <f>IF(N291="nulová",J291,0)</f>
        <v>0</v>
      </c>
      <c r="BJ291" s="18" t="s">
        <v>79</v>
      </c>
      <c r="BK291" s="186">
        <f>ROUND(I291*H291,2)</f>
        <v>0</v>
      </c>
      <c r="BL291" s="18" t="s">
        <v>128</v>
      </c>
      <c r="BM291" s="185" t="s">
        <v>367</v>
      </c>
    </row>
    <row r="292" spans="1:47" s="2" customFormat="1" ht="97.5">
      <c r="A292" s="35"/>
      <c r="B292" s="36"/>
      <c r="C292" s="37"/>
      <c r="D292" s="187" t="s">
        <v>130</v>
      </c>
      <c r="E292" s="37"/>
      <c r="F292" s="188" t="s">
        <v>368</v>
      </c>
      <c r="G292" s="37"/>
      <c r="H292" s="37"/>
      <c r="I292" s="189"/>
      <c r="J292" s="37"/>
      <c r="K292" s="37"/>
      <c r="L292" s="40"/>
      <c r="M292" s="190"/>
      <c r="N292" s="191"/>
      <c r="O292" s="65"/>
      <c r="P292" s="65"/>
      <c r="Q292" s="65"/>
      <c r="R292" s="65"/>
      <c r="S292" s="65"/>
      <c r="T292" s="66"/>
      <c r="U292" s="35"/>
      <c r="V292" s="35"/>
      <c r="W292" s="35"/>
      <c r="X292" s="35"/>
      <c r="Y292" s="35"/>
      <c r="Z292" s="35"/>
      <c r="AA292" s="35"/>
      <c r="AB292" s="35"/>
      <c r="AC292" s="35"/>
      <c r="AD292" s="35"/>
      <c r="AE292" s="35"/>
      <c r="AT292" s="18" t="s">
        <v>130</v>
      </c>
      <c r="AU292" s="18" t="s">
        <v>84</v>
      </c>
    </row>
    <row r="293" spans="2:51" s="14" customFormat="1" ht="11.25">
      <c r="B293" s="202"/>
      <c r="C293" s="203"/>
      <c r="D293" s="187" t="s">
        <v>132</v>
      </c>
      <c r="E293" s="204" t="s">
        <v>19</v>
      </c>
      <c r="F293" s="205" t="s">
        <v>369</v>
      </c>
      <c r="G293" s="203"/>
      <c r="H293" s="206">
        <v>11941</v>
      </c>
      <c r="I293" s="207"/>
      <c r="J293" s="203"/>
      <c r="K293" s="203"/>
      <c r="L293" s="208"/>
      <c r="M293" s="209"/>
      <c r="N293" s="210"/>
      <c r="O293" s="210"/>
      <c r="P293" s="210"/>
      <c r="Q293" s="210"/>
      <c r="R293" s="210"/>
      <c r="S293" s="210"/>
      <c r="T293" s="211"/>
      <c r="AT293" s="212" t="s">
        <v>132</v>
      </c>
      <c r="AU293" s="212" t="s">
        <v>84</v>
      </c>
      <c r="AV293" s="14" t="s">
        <v>84</v>
      </c>
      <c r="AW293" s="14" t="s">
        <v>34</v>
      </c>
      <c r="AX293" s="14" t="s">
        <v>74</v>
      </c>
      <c r="AY293" s="212" t="s">
        <v>121</v>
      </c>
    </row>
    <row r="294" spans="2:51" s="15" customFormat="1" ht="11.25">
      <c r="B294" s="213"/>
      <c r="C294" s="214"/>
      <c r="D294" s="187" t="s">
        <v>132</v>
      </c>
      <c r="E294" s="215" t="s">
        <v>19</v>
      </c>
      <c r="F294" s="216" t="s">
        <v>135</v>
      </c>
      <c r="G294" s="214"/>
      <c r="H294" s="217">
        <v>11941</v>
      </c>
      <c r="I294" s="218"/>
      <c r="J294" s="214"/>
      <c r="K294" s="214"/>
      <c r="L294" s="219"/>
      <c r="M294" s="220"/>
      <c r="N294" s="221"/>
      <c r="O294" s="221"/>
      <c r="P294" s="221"/>
      <c r="Q294" s="221"/>
      <c r="R294" s="221"/>
      <c r="S294" s="221"/>
      <c r="T294" s="222"/>
      <c r="AT294" s="223" t="s">
        <v>132</v>
      </c>
      <c r="AU294" s="223" t="s">
        <v>84</v>
      </c>
      <c r="AV294" s="15" t="s">
        <v>128</v>
      </c>
      <c r="AW294" s="15" t="s">
        <v>34</v>
      </c>
      <c r="AX294" s="15" t="s">
        <v>79</v>
      </c>
      <c r="AY294" s="223" t="s">
        <v>121</v>
      </c>
    </row>
    <row r="295" spans="1:65" s="2" customFormat="1" ht="33" customHeight="1">
      <c r="A295" s="35"/>
      <c r="B295" s="36"/>
      <c r="C295" s="174" t="s">
        <v>370</v>
      </c>
      <c r="D295" s="174" t="s">
        <v>123</v>
      </c>
      <c r="E295" s="175" t="s">
        <v>371</v>
      </c>
      <c r="F295" s="176" t="s">
        <v>372</v>
      </c>
      <c r="G295" s="177" t="s">
        <v>155</v>
      </c>
      <c r="H295" s="178">
        <v>11941</v>
      </c>
      <c r="I295" s="179"/>
      <c r="J295" s="180">
        <f>ROUND(I295*H295,2)</f>
        <v>0</v>
      </c>
      <c r="K295" s="176" t="s">
        <v>127</v>
      </c>
      <c r="L295" s="40"/>
      <c r="M295" s="181" t="s">
        <v>19</v>
      </c>
      <c r="N295" s="182" t="s">
        <v>45</v>
      </c>
      <c r="O295" s="65"/>
      <c r="P295" s="183">
        <f>O295*H295</f>
        <v>0</v>
      </c>
      <c r="Q295" s="183">
        <v>0</v>
      </c>
      <c r="R295" s="183">
        <f>Q295*H295</f>
        <v>0</v>
      </c>
      <c r="S295" s="183">
        <v>0.01</v>
      </c>
      <c r="T295" s="184">
        <f>S295*H295</f>
        <v>119.41</v>
      </c>
      <c r="U295" s="35"/>
      <c r="V295" s="35"/>
      <c r="W295" s="35"/>
      <c r="X295" s="35"/>
      <c r="Y295" s="35"/>
      <c r="Z295" s="35"/>
      <c r="AA295" s="35"/>
      <c r="AB295" s="35"/>
      <c r="AC295" s="35"/>
      <c r="AD295" s="35"/>
      <c r="AE295" s="35"/>
      <c r="AR295" s="185" t="s">
        <v>128</v>
      </c>
      <c r="AT295" s="185" t="s">
        <v>123</v>
      </c>
      <c r="AU295" s="185" t="s">
        <v>84</v>
      </c>
      <c r="AY295" s="18" t="s">
        <v>121</v>
      </c>
      <c r="BE295" s="186">
        <f>IF(N295="základní",J295,0)</f>
        <v>0</v>
      </c>
      <c r="BF295" s="186">
        <f>IF(N295="snížená",J295,0)</f>
        <v>0</v>
      </c>
      <c r="BG295" s="186">
        <f>IF(N295="zákl. přenesená",J295,0)</f>
        <v>0</v>
      </c>
      <c r="BH295" s="186">
        <f>IF(N295="sníž. přenesená",J295,0)</f>
        <v>0</v>
      </c>
      <c r="BI295" s="186">
        <f>IF(N295="nulová",J295,0)</f>
        <v>0</v>
      </c>
      <c r="BJ295" s="18" t="s">
        <v>79</v>
      </c>
      <c r="BK295" s="186">
        <f>ROUND(I295*H295,2)</f>
        <v>0</v>
      </c>
      <c r="BL295" s="18" t="s">
        <v>128</v>
      </c>
      <c r="BM295" s="185" t="s">
        <v>373</v>
      </c>
    </row>
    <row r="296" spans="1:47" s="2" customFormat="1" ht="97.5">
      <c r="A296" s="35"/>
      <c r="B296" s="36"/>
      <c r="C296" s="37"/>
      <c r="D296" s="187" t="s">
        <v>130</v>
      </c>
      <c r="E296" s="37"/>
      <c r="F296" s="188" t="s">
        <v>368</v>
      </c>
      <c r="G296" s="37"/>
      <c r="H296" s="37"/>
      <c r="I296" s="189"/>
      <c r="J296" s="37"/>
      <c r="K296" s="37"/>
      <c r="L296" s="40"/>
      <c r="M296" s="190"/>
      <c r="N296" s="191"/>
      <c r="O296" s="65"/>
      <c r="P296" s="65"/>
      <c r="Q296" s="65"/>
      <c r="R296" s="65"/>
      <c r="S296" s="65"/>
      <c r="T296" s="66"/>
      <c r="U296" s="35"/>
      <c r="V296" s="35"/>
      <c r="W296" s="35"/>
      <c r="X296" s="35"/>
      <c r="Y296" s="35"/>
      <c r="Z296" s="35"/>
      <c r="AA296" s="35"/>
      <c r="AB296" s="35"/>
      <c r="AC296" s="35"/>
      <c r="AD296" s="35"/>
      <c r="AE296" s="35"/>
      <c r="AT296" s="18" t="s">
        <v>130</v>
      </c>
      <c r="AU296" s="18" t="s">
        <v>84</v>
      </c>
    </row>
    <row r="297" spans="2:51" s="14" customFormat="1" ht="11.25">
      <c r="B297" s="202"/>
      <c r="C297" s="203"/>
      <c r="D297" s="187" t="s">
        <v>132</v>
      </c>
      <c r="E297" s="204" t="s">
        <v>19</v>
      </c>
      <c r="F297" s="205" t="s">
        <v>374</v>
      </c>
      <c r="G297" s="203"/>
      <c r="H297" s="206">
        <v>11941</v>
      </c>
      <c r="I297" s="207"/>
      <c r="J297" s="203"/>
      <c r="K297" s="203"/>
      <c r="L297" s="208"/>
      <c r="M297" s="209"/>
      <c r="N297" s="210"/>
      <c r="O297" s="210"/>
      <c r="P297" s="210"/>
      <c r="Q297" s="210"/>
      <c r="R297" s="210"/>
      <c r="S297" s="210"/>
      <c r="T297" s="211"/>
      <c r="AT297" s="212" t="s">
        <v>132</v>
      </c>
      <c r="AU297" s="212" t="s">
        <v>84</v>
      </c>
      <c r="AV297" s="14" t="s">
        <v>84</v>
      </c>
      <c r="AW297" s="14" t="s">
        <v>34</v>
      </c>
      <c r="AX297" s="14" t="s">
        <v>74</v>
      </c>
      <c r="AY297" s="212" t="s">
        <v>121</v>
      </c>
    </row>
    <row r="298" spans="2:51" s="15" customFormat="1" ht="11.25">
      <c r="B298" s="213"/>
      <c r="C298" s="214"/>
      <c r="D298" s="187" t="s">
        <v>132</v>
      </c>
      <c r="E298" s="215" t="s">
        <v>19</v>
      </c>
      <c r="F298" s="216" t="s">
        <v>135</v>
      </c>
      <c r="G298" s="214"/>
      <c r="H298" s="217">
        <v>11941</v>
      </c>
      <c r="I298" s="218"/>
      <c r="J298" s="214"/>
      <c r="K298" s="214"/>
      <c r="L298" s="219"/>
      <c r="M298" s="220"/>
      <c r="N298" s="221"/>
      <c r="O298" s="221"/>
      <c r="P298" s="221"/>
      <c r="Q298" s="221"/>
      <c r="R298" s="221"/>
      <c r="S298" s="221"/>
      <c r="T298" s="222"/>
      <c r="AT298" s="223" t="s">
        <v>132</v>
      </c>
      <c r="AU298" s="223" t="s">
        <v>84</v>
      </c>
      <c r="AV298" s="15" t="s">
        <v>128</v>
      </c>
      <c r="AW298" s="15" t="s">
        <v>34</v>
      </c>
      <c r="AX298" s="15" t="s">
        <v>79</v>
      </c>
      <c r="AY298" s="223" t="s">
        <v>121</v>
      </c>
    </row>
    <row r="299" spans="1:65" s="2" customFormat="1" ht="66.75" customHeight="1">
      <c r="A299" s="35"/>
      <c r="B299" s="36"/>
      <c r="C299" s="174" t="s">
        <v>375</v>
      </c>
      <c r="D299" s="174" t="s">
        <v>123</v>
      </c>
      <c r="E299" s="175" t="s">
        <v>376</v>
      </c>
      <c r="F299" s="176" t="s">
        <v>377</v>
      </c>
      <c r="G299" s="177" t="s">
        <v>155</v>
      </c>
      <c r="H299" s="178">
        <v>2272</v>
      </c>
      <c r="I299" s="179"/>
      <c r="J299" s="180">
        <f>ROUND(I299*H299,2)</f>
        <v>0</v>
      </c>
      <c r="K299" s="176" t="s">
        <v>127</v>
      </c>
      <c r="L299" s="40"/>
      <c r="M299" s="181" t="s">
        <v>19</v>
      </c>
      <c r="N299" s="182" t="s">
        <v>45</v>
      </c>
      <c r="O299" s="65"/>
      <c r="P299" s="183">
        <f>O299*H299</f>
        <v>0</v>
      </c>
      <c r="Q299" s="183">
        <v>0</v>
      </c>
      <c r="R299" s="183">
        <f>Q299*H299</f>
        <v>0</v>
      </c>
      <c r="S299" s="183">
        <v>0.126</v>
      </c>
      <c r="T299" s="184">
        <f>S299*H299</f>
        <v>286.272</v>
      </c>
      <c r="U299" s="35"/>
      <c r="V299" s="35"/>
      <c r="W299" s="35"/>
      <c r="X299" s="35"/>
      <c r="Y299" s="35"/>
      <c r="Z299" s="35"/>
      <c r="AA299" s="35"/>
      <c r="AB299" s="35"/>
      <c r="AC299" s="35"/>
      <c r="AD299" s="35"/>
      <c r="AE299" s="35"/>
      <c r="AR299" s="185" t="s">
        <v>128</v>
      </c>
      <c r="AT299" s="185" t="s">
        <v>123</v>
      </c>
      <c r="AU299" s="185" t="s">
        <v>84</v>
      </c>
      <c r="AY299" s="18" t="s">
        <v>121</v>
      </c>
      <c r="BE299" s="186">
        <f>IF(N299="základní",J299,0)</f>
        <v>0</v>
      </c>
      <c r="BF299" s="186">
        <f>IF(N299="snížená",J299,0)</f>
        <v>0</v>
      </c>
      <c r="BG299" s="186">
        <f>IF(N299="zákl. přenesená",J299,0)</f>
        <v>0</v>
      </c>
      <c r="BH299" s="186">
        <f>IF(N299="sníž. přenesená",J299,0)</f>
        <v>0</v>
      </c>
      <c r="BI299" s="186">
        <f>IF(N299="nulová",J299,0)</f>
        <v>0</v>
      </c>
      <c r="BJ299" s="18" t="s">
        <v>79</v>
      </c>
      <c r="BK299" s="186">
        <f>ROUND(I299*H299,2)</f>
        <v>0</v>
      </c>
      <c r="BL299" s="18" t="s">
        <v>128</v>
      </c>
      <c r="BM299" s="185" t="s">
        <v>378</v>
      </c>
    </row>
    <row r="300" spans="1:47" s="2" customFormat="1" ht="48.75">
      <c r="A300" s="35"/>
      <c r="B300" s="36"/>
      <c r="C300" s="37"/>
      <c r="D300" s="187" t="s">
        <v>130</v>
      </c>
      <c r="E300" s="37"/>
      <c r="F300" s="188" t="s">
        <v>379</v>
      </c>
      <c r="G300" s="37"/>
      <c r="H300" s="37"/>
      <c r="I300" s="189"/>
      <c r="J300" s="37"/>
      <c r="K300" s="37"/>
      <c r="L300" s="40"/>
      <c r="M300" s="190"/>
      <c r="N300" s="191"/>
      <c r="O300" s="65"/>
      <c r="P300" s="65"/>
      <c r="Q300" s="65"/>
      <c r="R300" s="65"/>
      <c r="S300" s="65"/>
      <c r="T300" s="66"/>
      <c r="U300" s="35"/>
      <c r="V300" s="35"/>
      <c r="W300" s="35"/>
      <c r="X300" s="35"/>
      <c r="Y300" s="35"/>
      <c r="Z300" s="35"/>
      <c r="AA300" s="35"/>
      <c r="AB300" s="35"/>
      <c r="AC300" s="35"/>
      <c r="AD300" s="35"/>
      <c r="AE300" s="35"/>
      <c r="AT300" s="18" t="s">
        <v>130</v>
      </c>
      <c r="AU300" s="18" t="s">
        <v>84</v>
      </c>
    </row>
    <row r="301" spans="2:51" s="14" customFormat="1" ht="11.25">
      <c r="B301" s="202"/>
      <c r="C301" s="203"/>
      <c r="D301" s="187" t="s">
        <v>132</v>
      </c>
      <c r="E301" s="204" t="s">
        <v>19</v>
      </c>
      <c r="F301" s="205" t="s">
        <v>380</v>
      </c>
      <c r="G301" s="203"/>
      <c r="H301" s="206">
        <v>2272</v>
      </c>
      <c r="I301" s="207"/>
      <c r="J301" s="203"/>
      <c r="K301" s="203"/>
      <c r="L301" s="208"/>
      <c r="M301" s="209"/>
      <c r="N301" s="210"/>
      <c r="O301" s="210"/>
      <c r="P301" s="210"/>
      <c r="Q301" s="210"/>
      <c r="R301" s="210"/>
      <c r="S301" s="210"/>
      <c r="T301" s="211"/>
      <c r="AT301" s="212" t="s">
        <v>132</v>
      </c>
      <c r="AU301" s="212" t="s">
        <v>84</v>
      </c>
      <c r="AV301" s="14" t="s">
        <v>84</v>
      </c>
      <c r="AW301" s="14" t="s">
        <v>34</v>
      </c>
      <c r="AX301" s="14" t="s">
        <v>74</v>
      </c>
      <c r="AY301" s="212" t="s">
        <v>121</v>
      </c>
    </row>
    <row r="302" spans="2:51" s="15" customFormat="1" ht="11.25">
      <c r="B302" s="213"/>
      <c r="C302" s="214"/>
      <c r="D302" s="187" t="s">
        <v>132</v>
      </c>
      <c r="E302" s="215" t="s">
        <v>19</v>
      </c>
      <c r="F302" s="216" t="s">
        <v>135</v>
      </c>
      <c r="G302" s="214"/>
      <c r="H302" s="217">
        <v>2272</v>
      </c>
      <c r="I302" s="218"/>
      <c r="J302" s="214"/>
      <c r="K302" s="214"/>
      <c r="L302" s="219"/>
      <c r="M302" s="220"/>
      <c r="N302" s="221"/>
      <c r="O302" s="221"/>
      <c r="P302" s="221"/>
      <c r="Q302" s="221"/>
      <c r="R302" s="221"/>
      <c r="S302" s="221"/>
      <c r="T302" s="222"/>
      <c r="AT302" s="223" t="s">
        <v>132</v>
      </c>
      <c r="AU302" s="223" t="s">
        <v>84</v>
      </c>
      <c r="AV302" s="15" t="s">
        <v>128</v>
      </c>
      <c r="AW302" s="15" t="s">
        <v>34</v>
      </c>
      <c r="AX302" s="15" t="s">
        <v>79</v>
      </c>
      <c r="AY302" s="223" t="s">
        <v>121</v>
      </c>
    </row>
    <row r="303" spans="2:63" s="12" customFormat="1" ht="22.9" customHeight="1">
      <c r="B303" s="158"/>
      <c r="C303" s="159"/>
      <c r="D303" s="160" t="s">
        <v>73</v>
      </c>
      <c r="E303" s="172" t="s">
        <v>178</v>
      </c>
      <c r="F303" s="172" t="s">
        <v>381</v>
      </c>
      <c r="G303" s="159"/>
      <c r="H303" s="159"/>
      <c r="I303" s="162"/>
      <c r="J303" s="173">
        <f>BK303</f>
        <v>0</v>
      </c>
      <c r="K303" s="159"/>
      <c r="L303" s="164"/>
      <c r="M303" s="165"/>
      <c r="N303" s="166"/>
      <c r="O303" s="166"/>
      <c r="P303" s="167">
        <f>SUM(P304:P326)</f>
        <v>0</v>
      </c>
      <c r="Q303" s="166"/>
      <c r="R303" s="167">
        <f>SUM(R304:R326)</f>
        <v>0.00075</v>
      </c>
      <c r="S303" s="166"/>
      <c r="T303" s="168">
        <f>SUM(T304:T326)</f>
        <v>2.463</v>
      </c>
      <c r="AR303" s="169" t="s">
        <v>79</v>
      </c>
      <c r="AT303" s="170" t="s">
        <v>73</v>
      </c>
      <c r="AU303" s="170" t="s">
        <v>79</v>
      </c>
      <c r="AY303" s="169" t="s">
        <v>121</v>
      </c>
      <c r="BK303" s="171">
        <f>SUM(BK304:BK326)</f>
        <v>0</v>
      </c>
    </row>
    <row r="304" spans="1:65" s="2" customFormat="1" ht="24">
      <c r="A304" s="35"/>
      <c r="B304" s="36"/>
      <c r="C304" s="174" t="s">
        <v>382</v>
      </c>
      <c r="D304" s="174" t="s">
        <v>123</v>
      </c>
      <c r="E304" s="175" t="s">
        <v>262</v>
      </c>
      <c r="F304" s="176" t="s">
        <v>263</v>
      </c>
      <c r="G304" s="177" t="s">
        <v>264</v>
      </c>
      <c r="H304" s="178">
        <v>5</v>
      </c>
      <c r="I304" s="179"/>
      <c r="J304" s="180">
        <f>ROUND(I304*H304,2)</f>
        <v>0</v>
      </c>
      <c r="K304" s="176" t="s">
        <v>127</v>
      </c>
      <c r="L304" s="40"/>
      <c r="M304" s="181" t="s">
        <v>19</v>
      </c>
      <c r="N304" s="182" t="s">
        <v>45</v>
      </c>
      <c r="O304" s="65"/>
      <c r="P304" s="183">
        <f>O304*H304</f>
        <v>0</v>
      </c>
      <c r="Q304" s="183">
        <v>0</v>
      </c>
      <c r="R304" s="183">
        <f>Q304*H304</f>
        <v>0</v>
      </c>
      <c r="S304" s="183">
        <v>0</v>
      </c>
      <c r="T304" s="184">
        <f>S304*H304</f>
        <v>0</v>
      </c>
      <c r="U304" s="35"/>
      <c r="V304" s="35"/>
      <c r="W304" s="35"/>
      <c r="X304" s="35"/>
      <c r="Y304" s="35"/>
      <c r="Z304" s="35"/>
      <c r="AA304" s="35"/>
      <c r="AB304" s="35"/>
      <c r="AC304" s="35"/>
      <c r="AD304" s="35"/>
      <c r="AE304" s="35"/>
      <c r="AR304" s="185" t="s">
        <v>128</v>
      </c>
      <c r="AT304" s="185" t="s">
        <v>123</v>
      </c>
      <c r="AU304" s="185" t="s">
        <v>84</v>
      </c>
      <c r="AY304" s="18" t="s">
        <v>121</v>
      </c>
      <c r="BE304" s="186">
        <f>IF(N304="základní",J304,0)</f>
        <v>0</v>
      </c>
      <c r="BF304" s="186">
        <f>IF(N304="snížená",J304,0)</f>
        <v>0</v>
      </c>
      <c r="BG304" s="186">
        <f>IF(N304="zákl. přenesená",J304,0)</f>
        <v>0</v>
      </c>
      <c r="BH304" s="186">
        <f>IF(N304="sníž. přenesená",J304,0)</f>
        <v>0</v>
      </c>
      <c r="BI304" s="186">
        <f>IF(N304="nulová",J304,0)</f>
        <v>0</v>
      </c>
      <c r="BJ304" s="18" t="s">
        <v>79</v>
      </c>
      <c r="BK304" s="186">
        <f>ROUND(I304*H304,2)</f>
        <v>0</v>
      </c>
      <c r="BL304" s="18" t="s">
        <v>128</v>
      </c>
      <c r="BM304" s="185" t="s">
        <v>383</v>
      </c>
    </row>
    <row r="305" spans="1:47" s="2" customFormat="1" ht="29.25">
      <c r="A305" s="35"/>
      <c r="B305" s="36"/>
      <c r="C305" s="37"/>
      <c r="D305" s="187" t="s">
        <v>130</v>
      </c>
      <c r="E305" s="37"/>
      <c r="F305" s="188" t="s">
        <v>266</v>
      </c>
      <c r="G305" s="37"/>
      <c r="H305" s="37"/>
      <c r="I305" s="189"/>
      <c r="J305" s="37"/>
      <c r="K305" s="37"/>
      <c r="L305" s="40"/>
      <c r="M305" s="190"/>
      <c r="N305" s="191"/>
      <c r="O305" s="65"/>
      <c r="P305" s="65"/>
      <c r="Q305" s="65"/>
      <c r="R305" s="65"/>
      <c r="S305" s="65"/>
      <c r="T305" s="66"/>
      <c r="U305" s="35"/>
      <c r="V305" s="35"/>
      <c r="W305" s="35"/>
      <c r="X305" s="35"/>
      <c r="Y305" s="35"/>
      <c r="Z305" s="35"/>
      <c r="AA305" s="35"/>
      <c r="AB305" s="35"/>
      <c r="AC305" s="35"/>
      <c r="AD305" s="35"/>
      <c r="AE305" s="35"/>
      <c r="AT305" s="18" t="s">
        <v>130</v>
      </c>
      <c r="AU305" s="18" t="s">
        <v>84</v>
      </c>
    </row>
    <row r="306" spans="2:51" s="14" customFormat="1" ht="11.25">
      <c r="B306" s="202"/>
      <c r="C306" s="203"/>
      <c r="D306" s="187" t="s">
        <v>132</v>
      </c>
      <c r="E306" s="204" t="s">
        <v>19</v>
      </c>
      <c r="F306" s="205" t="s">
        <v>384</v>
      </c>
      <c r="G306" s="203"/>
      <c r="H306" s="206">
        <v>5</v>
      </c>
      <c r="I306" s="207"/>
      <c r="J306" s="203"/>
      <c r="K306" s="203"/>
      <c r="L306" s="208"/>
      <c r="M306" s="209"/>
      <c r="N306" s="210"/>
      <c r="O306" s="210"/>
      <c r="P306" s="210"/>
      <c r="Q306" s="210"/>
      <c r="R306" s="210"/>
      <c r="S306" s="210"/>
      <c r="T306" s="211"/>
      <c r="AT306" s="212" t="s">
        <v>132</v>
      </c>
      <c r="AU306" s="212" t="s">
        <v>84</v>
      </c>
      <c r="AV306" s="14" t="s">
        <v>84</v>
      </c>
      <c r="AW306" s="14" t="s">
        <v>34</v>
      </c>
      <c r="AX306" s="14" t="s">
        <v>74</v>
      </c>
      <c r="AY306" s="212" t="s">
        <v>121</v>
      </c>
    </row>
    <row r="307" spans="2:51" s="15" customFormat="1" ht="11.25">
      <c r="B307" s="213"/>
      <c r="C307" s="214"/>
      <c r="D307" s="187" t="s">
        <v>132</v>
      </c>
      <c r="E307" s="215" t="s">
        <v>19</v>
      </c>
      <c r="F307" s="216" t="s">
        <v>135</v>
      </c>
      <c r="G307" s="214"/>
      <c r="H307" s="217">
        <v>5</v>
      </c>
      <c r="I307" s="218"/>
      <c r="J307" s="214"/>
      <c r="K307" s="214"/>
      <c r="L307" s="219"/>
      <c r="M307" s="220"/>
      <c r="N307" s="221"/>
      <c r="O307" s="221"/>
      <c r="P307" s="221"/>
      <c r="Q307" s="221"/>
      <c r="R307" s="221"/>
      <c r="S307" s="221"/>
      <c r="T307" s="222"/>
      <c r="AT307" s="223" t="s">
        <v>132</v>
      </c>
      <c r="AU307" s="223" t="s">
        <v>84</v>
      </c>
      <c r="AV307" s="15" t="s">
        <v>128</v>
      </c>
      <c r="AW307" s="15" t="s">
        <v>34</v>
      </c>
      <c r="AX307" s="15" t="s">
        <v>79</v>
      </c>
      <c r="AY307" s="223" t="s">
        <v>121</v>
      </c>
    </row>
    <row r="308" spans="1:65" s="2" customFormat="1" ht="48">
      <c r="A308" s="35"/>
      <c r="B308" s="36"/>
      <c r="C308" s="174" t="s">
        <v>385</v>
      </c>
      <c r="D308" s="174" t="s">
        <v>123</v>
      </c>
      <c r="E308" s="175" t="s">
        <v>386</v>
      </c>
      <c r="F308" s="176" t="s">
        <v>387</v>
      </c>
      <c r="G308" s="177" t="s">
        <v>155</v>
      </c>
      <c r="H308" s="178">
        <v>15</v>
      </c>
      <c r="I308" s="179"/>
      <c r="J308" s="180">
        <f>ROUND(I308*H308,2)</f>
        <v>0</v>
      </c>
      <c r="K308" s="176" t="s">
        <v>127</v>
      </c>
      <c r="L308" s="40"/>
      <c r="M308" s="181" t="s">
        <v>19</v>
      </c>
      <c r="N308" s="182" t="s">
        <v>45</v>
      </c>
      <c r="O308" s="65"/>
      <c r="P308" s="183">
        <f>O308*H308</f>
        <v>0</v>
      </c>
      <c r="Q308" s="183">
        <v>5E-05</v>
      </c>
      <c r="R308" s="183">
        <f>Q308*H308</f>
        <v>0.00075</v>
      </c>
      <c r="S308" s="183">
        <v>0.115</v>
      </c>
      <c r="T308" s="184">
        <f>S308*H308</f>
        <v>1.725</v>
      </c>
      <c r="U308" s="35"/>
      <c r="V308" s="35"/>
      <c r="W308" s="35"/>
      <c r="X308" s="35"/>
      <c r="Y308" s="35"/>
      <c r="Z308" s="35"/>
      <c r="AA308" s="35"/>
      <c r="AB308" s="35"/>
      <c r="AC308" s="35"/>
      <c r="AD308" s="35"/>
      <c r="AE308" s="35"/>
      <c r="AR308" s="185" t="s">
        <v>128</v>
      </c>
      <c r="AT308" s="185" t="s">
        <v>123</v>
      </c>
      <c r="AU308" s="185" t="s">
        <v>84</v>
      </c>
      <c r="AY308" s="18" t="s">
        <v>121</v>
      </c>
      <c r="BE308" s="186">
        <f>IF(N308="základní",J308,0)</f>
        <v>0</v>
      </c>
      <c r="BF308" s="186">
        <f>IF(N308="snížená",J308,0)</f>
        <v>0</v>
      </c>
      <c r="BG308" s="186">
        <f>IF(N308="zákl. přenesená",J308,0)</f>
        <v>0</v>
      </c>
      <c r="BH308" s="186">
        <f>IF(N308="sníž. přenesená",J308,0)</f>
        <v>0</v>
      </c>
      <c r="BI308" s="186">
        <f>IF(N308="nulová",J308,0)</f>
        <v>0</v>
      </c>
      <c r="BJ308" s="18" t="s">
        <v>79</v>
      </c>
      <c r="BK308" s="186">
        <f>ROUND(I308*H308,2)</f>
        <v>0</v>
      </c>
      <c r="BL308" s="18" t="s">
        <v>128</v>
      </c>
      <c r="BM308" s="185" t="s">
        <v>388</v>
      </c>
    </row>
    <row r="309" spans="1:47" s="2" customFormat="1" ht="282.75">
      <c r="A309" s="35"/>
      <c r="B309" s="36"/>
      <c r="C309" s="37"/>
      <c r="D309" s="187" t="s">
        <v>130</v>
      </c>
      <c r="E309" s="37"/>
      <c r="F309" s="188" t="s">
        <v>389</v>
      </c>
      <c r="G309" s="37"/>
      <c r="H309" s="37"/>
      <c r="I309" s="189"/>
      <c r="J309" s="37"/>
      <c r="K309" s="37"/>
      <c r="L309" s="40"/>
      <c r="M309" s="190"/>
      <c r="N309" s="191"/>
      <c r="O309" s="65"/>
      <c r="P309" s="65"/>
      <c r="Q309" s="65"/>
      <c r="R309" s="65"/>
      <c r="S309" s="65"/>
      <c r="T309" s="66"/>
      <c r="U309" s="35"/>
      <c r="V309" s="35"/>
      <c r="W309" s="35"/>
      <c r="X309" s="35"/>
      <c r="Y309" s="35"/>
      <c r="Z309" s="35"/>
      <c r="AA309" s="35"/>
      <c r="AB309" s="35"/>
      <c r="AC309" s="35"/>
      <c r="AD309" s="35"/>
      <c r="AE309" s="35"/>
      <c r="AT309" s="18" t="s">
        <v>130</v>
      </c>
      <c r="AU309" s="18" t="s">
        <v>84</v>
      </c>
    </row>
    <row r="310" spans="2:51" s="14" customFormat="1" ht="11.25">
      <c r="B310" s="202"/>
      <c r="C310" s="203"/>
      <c r="D310" s="187" t="s">
        <v>132</v>
      </c>
      <c r="E310" s="204" t="s">
        <v>19</v>
      </c>
      <c r="F310" s="205" t="s">
        <v>390</v>
      </c>
      <c r="G310" s="203"/>
      <c r="H310" s="206">
        <v>15</v>
      </c>
      <c r="I310" s="207"/>
      <c r="J310" s="203"/>
      <c r="K310" s="203"/>
      <c r="L310" s="208"/>
      <c r="M310" s="209"/>
      <c r="N310" s="210"/>
      <c r="O310" s="210"/>
      <c r="P310" s="210"/>
      <c r="Q310" s="210"/>
      <c r="R310" s="210"/>
      <c r="S310" s="210"/>
      <c r="T310" s="211"/>
      <c r="AT310" s="212" t="s">
        <v>132</v>
      </c>
      <c r="AU310" s="212" t="s">
        <v>84</v>
      </c>
      <c r="AV310" s="14" t="s">
        <v>84</v>
      </c>
      <c r="AW310" s="14" t="s">
        <v>34</v>
      </c>
      <c r="AX310" s="14" t="s">
        <v>74</v>
      </c>
      <c r="AY310" s="212" t="s">
        <v>121</v>
      </c>
    </row>
    <row r="311" spans="2:51" s="15" customFormat="1" ht="11.25">
      <c r="B311" s="213"/>
      <c r="C311" s="214"/>
      <c r="D311" s="187" t="s">
        <v>132</v>
      </c>
      <c r="E311" s="215" t="s">
        <v>19</v>
      </c>
      <c r="F311" s="216" t="s">
        <v>135</v>
      </c>
      <c r="G311" s="214"/>
      <c r="H311" s="217">
        <v>15</v>
      </c>
      <c r="I311" s="218"/>
      <c r="J311" s="214"/>
      <c r="K311" s="214"/>
      <c r="L311" s="219"/>
      <c r="M311" s="220"/>
      <c r="N311" s="221"/>
      <c r="O311" s="221"/>
      <c r="P311" s="221"/>
      <c r="Q311" s="221"/>
      <c r="R311" s="221"/>
      <c r="S311" s="221"/>
      <c r="T311" s="222"/>
      <c r="AT311" s="223" t="s">
        <v>132</v>
      </c>
      <c r="AU311" s="223" t="s">
        <v>84</v>
      </c>
      <c r="AV311" s="15" t="s">
        <v>128</v>
      </c>
      <c r="AW311" s="15" t="s">
        <v>34</v>
      </c>
      <c r="AX311" s="15" t="s">
        <v>79</v>
      </c>
      <c r="AY311" s="223" t="s">
        <v>121</v>
      </c>
    </row>
    <row r="312" spans="1:65" s="2" customFormat="1" ht="55.5" customHeight="1">
      <c r="A312" s="35"/>
      <c r="B312" s="36"/>
      <c r="C312" s="174" t="s">
        <v>391</v>
      </c>
      <c r="D312" s="174" t="s">
        <v>123</v>
      </c>
      <c r="E312" s="175" t="s">
        <v>392</v>
      </c>
      <c r="F312" s="176" t="s">
        <v>393</v>
      </c>
      <c r="G312" s="177" t="s">
        <v>280</v>
      </c>
      <c r="H312" s="178">
        <v>9</v>
      </c>
      <c r="I312" s="179"/>
      <c r="J312" s="180">
        <f>ROUND(I312*H312,2)</f>
        <v>0</v>
      </c>
      <c r="K312" s="176" t="s">
        <v>127</v>
      </c>
      <c r="L312" s="40"/>
      <c r="M312" s="181" t="s">
        <v>19</v>
      </c>
      <c r="N312" s="182" t="s">
        <v>45</v>
      </c>
      <c r="O312" s="65"/>
      <c r="P312" s="183">
        <f>O312*H312</f>
        <v>0</v>
      </c>
      <c r="Q312" s="183">
        <v>0</v>
      </c>
      <c r="R312" s="183">
        <f>Q312*H312</f>
        <v>0</v>
      </c>
      <c r="S312" s="183">
        <v>0.082</v>
      </c>
      <c r="T312" s="184">
        <f>S312*H312</f>
        <v>0.738</v>
      </c>
      <c r="U312" s="35"/>
      <c r="V312" s="35"/>
      <c r="W312" s="35"/>
      <c r="X312" s="35"/>
      <c r="Y312" s="35"/>
      <c r="Z312" s="35"/>
      <c r="AA312" s="35"/>
      <c r="AB312" s="35"/>
      <c r="AC312" s="35"/>
      <c r="AD312" s="35"/>
      <c r="AE312" s="35"/>
      <c r="AR312" s="185" t="s">
        <v>128</v>
      </c>
      <c r="AT312" s="185" t="s">
        <v>123</v>
      </c>
      <c r="AU312" s="185" t="s">
        <v>84</v>
      </c>
      <c r="AY312" s="18" t="s">
        <v>121</v>
      </c>
      <c r="BE312" s="186">
        <f>IF(N312="základní",J312,0)</f>
        <v>0</v>
      </c>
      <c r="BF312" s="186">
        <f>IF(N312="snížená",J312,0)</f>
        <v>0</v>
      </c>
      <c r="BG312" s="186">
        <f>IF(N312="zákl. přenesená",J312,0)</f>
        <v>0</v>
      </c>
      <c r="BH312" s="186">
        <f>IF(N312="sníž. přenesená",J312,0)</f>
        <v>0</v>
      </c>
      <c r="BI312" s="186">
        <f>IF(N312="nulová",J312,0)</f>
        <v>0</v>
      </c>
      <c r="BJ312" s="18" t="s">
        <v>79</v>
      </c>
      <c r="BK312" s="186">
        <f>ROUND(I312*H312,2)</f>
        <v>0</v>
      </c>
      <c r="BL312" s="18" t="s">
        <v>128</v>
      </c>
      <c r="BM312" s="185" t="s">
        <v>394</v>
      </c>
    </row>
    <row r="313" spans="1:47" s="2" customFormat="1" ht="87.75">
      <c r="A313" s="35"/>
      <c r="B313" s="36"/>
      <c r="C313" s="37"/>
      <c r="D313" s="187" t="s">
        <v>130</v>
      </c>
      <c r="E313" s="37"/>
      <c r="F313" s="188" t="s">
        <v>395</v>
      </c>
      <c r="G313" s="37"/>
      <c r="H313" s="37"/>
      <c r="I313" s="189"/>
      <c r="J313" s="37"/>
      <c r="K313" s="37"/>
      <c r="L313" s="40"/>
      <c r="M313" s="190"/>
      <c r="N313" s="191"/>
      <c r="O313" s="65"/>
      <c r="P313" s="65"/>
      <c r="Q313" s="65"/>
      <c r="R313" s="65"/>
      <c r="S313" s="65"/>
      <c r="T313" s="66"/>
      <c r="U313" s="35"/>
      <c r="V313" s="35"/>
      <c r="W313" s="35"/>
      <c r="X313" s="35"/>
      <c r="Y313" s="35"/>
      <c r="Z313" s="35"/>
      <c r="AA313" s="35"/>
      <c r="AB313" s="35"/>
      <c r="AC313" s="35"/>
      <c r="AD313" s="35"/>
      <c r="AE313" s="35"/>
      <c r="AT313" s="18" t="s">
        <v>130</v>
      </c>
      <c r="AU313" s="18" t="s">
        <v>84</v>
      </c>
    </row>
    <row r="314" spans="2:51" s="14" customFormat="1" ht="11.25">
      <c r="B314" s="202"/>
      <c r="C314" s="203"/>
      <c r="D314" s="187" t="s">
        <v>132</v>
      </c>
      <c r="E314" s="204" t="s">
        <v>19</v>
      </c>
      <c r="F314" s="205" t="s">
        <v>289</v>
      </c>
      <c r="G314" s="203"/>
      <c r="H314" s="206">
        <v>9</v>
      </c>
      <c r="I314" s="207"/>
      <c r="J314" s="203"/>
      <c r="K314" s="203"/>
      <c r="L314" s="208"/>
      <c r="M314" s="209"/>
      <c r="N314" s="210"/>
      <c r="O314" s="210"/>
      <c r="P314" s="210"/>
      <c r="Q314" s="210"/>
      <c r="R314" s="210"/>
      <c r="S314" s="210"/>
      <c r="T314" s="211"/>
      <c r="AT314" s="212" t="s">
        <v>132</v>
      </c>
      <c r="AU314" s="212" t="s">
        <v>84</v>
      </c>
      <c r="AV314" s="14" t="s">
        <v>84</v>
      </c>
      <c r="AW314" s="14" t="s">
        <v>34</v>
      </c>
      <c r="AX314" s="14" t="s">
        <v>74</v>
      </c>
      <c r="AY314" s="212" t="s">
        <v>121</v>
      </c>
    </row>
    <row r="315" spans="2:51" s="15" customFormat="1" ht="11.25">
      <c r="B315" s="213"/>
      <c r="C315" s="214"/>
      <c r="D315" s="187" t="s">
        <v>132</v>
      </c>
      <c r="E315" s="215" t="s">
        <v>19</v>
      </c>
      <c r="F315" s="216" t="s">
        <v>135</v>
      </c>
      <c r="G315" s="214"/>
      <c r="H315" s="217">
        <v>9</v>
      </c>
      <c r="I315" s="218"/>
      <c r="J315" s="214"/>
      <c r="K315" s="214"/>
      <c r="L315" s="219"/>
      <c r="M315" s="220"/>
      <c r="N315" s="221"/>
      <c r="O315" s="221"/>
      <c r="P315" s="221"/>
      <c r="Q315" s="221"/>
      <c r="R315" s="221"/>
      <c r="S315" s="221"/>
      <c r="T315" s="222"/>
      <c r="AT315" s="223" t="s">
        <v>132</v>
      </c>
      <c r="AU315" s="223" t="s">
        <v>84</v>
      </c>
      <c r="AV315" s="15" t="s">
        <v>128</v>
      </c>
      <c r="AW315" s="15" t="s">
        <v>34</v>
      </c>
      <c r="AX315" s="15" t="s">
        <v>79</v>
      </c>
      <c r="AY315" s="223" t="s">
        <v>121</v>
      </c>
    </row>
    <row r="316" spans="1:65" s="2" customFormat="1" ht="36">
      <c r="A316" s="35"/>
      <c r="B316" s="36"/>
      <c r="C316" s="174" t="s">
        <v>396</v>
      </c>
      <c r="D316" s="174" t="s">
        <v>123</v>
      </c>
      <c r="E316" s="175" t="s">
        <v>397</v>
      </c>
      <c r="F316" s="176" t="s">
        <v>398</v>
      </c>
      <c r="G316" s="177" t="s">
        <v>148</v>
      </c>
      <c r="H316" s="178">
        <v>1.725</v>
      </c>
      <c r="I316" s="179"/>
      <c r="J316" s="180">
        <f>ROUND(I316*H316,2)</f>
        <v>0</v>
      </c>
      <c r="K316" s="176" t="s">
        <v>19</v>
      </c>
      <c r="L316" s="40"/>
      <c r="M316" s="181" t="s">
        <v>19</v>
      </c>
      <c r="N316" s="182" t="s">
        <v>45</v>
      </c>
      <c r="O316" s="65"/>
      <c r="P316" s="183">
        <f>O316*H316</f>
        <v>0</v>
      </c>
      <c r="Q316" s="183">
        <v>0</v>
      </c>
      <c r="R316" s="183">
        <f>Q316*H316</f>
        <v>0</v>
      </c>
      <c r="S316" s="183">
        <v>0</v>
      </c>
      <c r="T316" s="184">
        <f>S316*H316</f>
        <v>0</v>
      </c>
      <c r="U316" s="35"/>
      <c r="V316" s="35"/>
      <c r="W316" s="35"/>
      <c r="X316" s="35"/>
      <c r="Y316" s="35"/>
      <c r="Z316" s="35"/>
      <c r="AA316" s="35"/>
      <c r="AB316" s="35"/>
      <c r="AC316" s="35"/>
      <c r="AD316" s="35"/>
      <c r="AE316" s="35"/>
      <c r="AR316" s="185" t="s">
        <v>128</v>
      </c>
      <c r="AT316" s="185" t="s">
        <v>123</v>
      </c>
      <c r="AU316" s="185" t="s">
        <v>84</v>
      </c>
      <c r="AY316" s="18" t="s">
        <v>121</v>
      </c>
      <c r="BE316" s="186">
        <f>IF(N316="základní",J316,0)</f>
        <v>0</v>
      </c>
      <c r="BF316" s="186">
        <f>IF(N316="snížená",J316,0)</f>
        <v>0</v>
      </c>
      <c r="BG316" s="186">
        <f>IF(N316="zákl. přenesená",J316,0)</f>
        <v>0</v>
      </c>
      <c r="BH316" s="186">
        <f>IF(N316="sníž. přenesená",J316,0)</f>
        <v>0</v>
      </c>
      <c r="BI316" s="186">
        <f>IF(N316="nulová",J316,0)</f>
        <v>0</v>
      </c>
      <c r="BJ316" s="18" t="s">
        <v>79</v>
      </c>
      <c r="BK316" s="186">
        <f>ROUND(I316*H316,2)</f>
        <v>0</v>
      </c>
      <c r="BL316" s="18" t="s">
        <v>128</v>
      </c>
      <c r="BM316" s="185" t="s">
        <v>399</v>
      </c>
    </row>
    <row r="317" spans="2:51" s="14" customFormat="1" ht="11.25">
      <c r="B317" s="202"/>
      <c r="C317" s="203"/>
      <c r="D317" s="187" t="s">
        <v>132</v>
      </c>
      <c r="E317" s="204" t="s">
        <v>19</v>
      </c>
      <c r="F317" s="205" t="s">
        <v>400</v>
      </c>
      <c r="G317" s="203"/>
      <c r="H317" s="206">
        <v>1.725</v>
      </c>
      <c r="I317" s="207"/>
      <c r="J317" s="203"/>
      <c r="K317" s="203"/>
      <c r="L317" s="208"/>
      <c r="M317" s="209"/>
      <c r="N317" s="210"/>
      <c r="O317" s="210"/>
      <c r="P317" s="210"/>
      <c r="Q317" s="210"/>
      <c r="R317" s="210"/>
      <c r="S317" s="210"/>
      <c r="T317" s="211"/>
      <c r="AT317" s="212" t="s">
        <v>132</v>
      </c>
      <c r="AU317" s="212" t="s">
        <v>84</v>
      </c>
      <c r="AV317" s="14" t="s">
        <v>84</v>
      </c>
      <c r="AW317" s="14" t="s">
        <v>34</v>
      </c>
      <c r="AX317" s="14" t="s">
        <v>74</v>
      </c>
      <c r="AY317" s="212" t="s">
        <v>121</v>
      </c>
    </row>
    <row r="318" spans="2:51" s="15" customFormat="1" ht="11.25">
      <c r="B318" s="213"/>
      <c r="C318" s="214"/>
      <c r="D318" s="187" t="s">
        <v>132</v>
      </c>
      <c r="E318" s="215" t="s">
        <v>19</v>
      </c>
      <c r="F318" s="216" t="s">
        <v>135</v>
      </c>
      <c r="G318" s="214"/>
      <c r="H318" s="217">
        <v>1.725</v>
      </c>
      <c r="I318" s="218"/>
      <c r="J318" s="214"/>
      <c r="K318" s="214"/>
      <c r="L318" s="219"/>
      <c r="M318" s="220"/>
      <c r="N318" s="221"/>
      <c r="O318" s="221"/>
      <c r="P318" s="221"/>
      <c r="Q318" s="221"/>
      <c r="R318" s="221"/>
      <c r="S318" s="221"/>
      <c r="T318" s="222"/>
      <c r="AT318" s="223" t="s">
        <v>132</v>
      </c>
      <c r="AU318" s="223" t="s">
        <v>84</v>
      </c>
      <c r="AV318" s="15" t="s">
        <v>128</v>
      </c>
      <c r="AW318" s="15" t="s">
        <v>34</v>
      </c>
      <c r="AX318" s="15" t="s">
        <v>79</v>
      </c>
      <c r="AY318" s="223" t="s">
        <v>121</v>
      </c>
    </row>
    <row r="319" spans="1:65" s="2" customFormat="1" ht="24">
      <c r="A319" s="35"/>
      <c r="B319" s="36"/>
      <c r="C319" s="174" t="s">
        <v>401</v>
      </c>
      <c r="D319" s="174" t="s">
        <v>123</v>
      </c>
      <c r="E319" s="175" t="s">
        <v>402</v>
      </c>
      <c r="F319" s="176" t="s">
        <v>403</v>
      </c>
      <c r="G319" s="177" t="s">
        <v>148</v>
      </c>
      <c r="H319" s="178">
        <v>0.738</v>
      </c>
      <c r="I319" s="179"/>
      <c r="J319" s="180">
        <f>ROUND(I319*H319,2)</f>
        <v>0</v>
      </c>
      <c r="K319" s="176" t="s">
        <v>19</v>
      </c>
      <c r="L319" s="40"/>
      <c r="M319" s="181" t="s">
        <v>19</v>
      </c>
      <c r="N319" s="182" t="s">
        <v>45</v>
      </c>
      <c r="O319" s="65"/>
      <c r="P319" s="183">
        <f>O319*H319</f>
        <v>0</v>
      </c>
      <c r="Q319" s="183">
        <v>0</v>
      </c>
      <c r="R319" s="183">
        <f>Q319*H319</f>
        <v>0</v>
      </c>
      <c r="S319" s="183">
        <v>0</v>
      </c>
      <c r="T319" s="184">
        <f>S319*H319</f>
        <v>0</v>
      </c>
      <c r="U319" s="35"/>
      <c r="V319" s="35"/>
      <c r="W319" s="35"/>
      <c r="X319" s="35"/>
      <c r="Y319" s="35"/>
      <c r="Z319" s="35"/>
      <c r="AA319" s="35"/>
      <c r="AB319" s="35"/>
      <c r="AC319" s="35"/>
      <c r="AD319" s="35"/>
      <c r="AE319" s="35"/>
      <c r="AR319" s="185" t="s">
        <v>128</v>
      </c>
      <c r="AT319" s="185" t="s">
        <v>123</v>
      </c>
      <c r="AU319" s="185" t="s">
        <v>84</v>
      </c>
      <c r="AY319" s="18" t="s">
        <v>121</v>
      </c>
      <c r="BE319" s="186">
        <f>IF(N319="základní",J319,0)</f>
        <v>0</v>
      </c>
      <c r="BF319" s="186">
        <f>IF(N319="snížená",J319,0)</f>
        <v>0</v>
      </c>
      <c r="BG319" s="186">
        <f>IF(N319="zákl. přenesená",J319,0)</f>
        <v>0</v>
      </c>
      <c r="BH319" s="186">
        <f>IF(N319="sníž. přenesená",J319,0)</f>
        <v>0</v>
      </c>
      <c r="BI319" s="186">
        <f>IF(N319="nulová",J319,0)</f>
        <v>0</v>
      </c>
      <c r="BJ319" s="18" t="s">
        <v>79</v>
      </c>
      <c r="BK319" s="186">
        <f>ROUND(I319*H319,2)</f>
        <v>0</v>
      </c>
      <c r="BL319" s="18" t="s">
        <v>128</v>
      </c>
      <c r="BM319" s="185" t="s">
        <v>404</v>
      </c>
    </row>
    <row r="320" spans="1:47" s="2" customFormat="1" ht="117">
      <c r="A320" s="35"/>
      <c r="B320" s="36"/>
      <c r="C320" s="37"/>
      <c r="D320" s="187" t="s">
        <v>130</v>
      </c>
      <c r="E320" s="37"/>
      <c r="F320" s="188" t="s">
        <v>405</v>
      </c>
      <c r="G320" s="37"/>
      <c r="H320" s="37"/>
      <c r="I320" s="189"/>
      <c r="J320" s="37"/>
      <c r="K320" s="37"/>
      <c r="L320" s="40"/>
      <c r="M320" s="190"/>
      <c r="N320" s="191"/>
      <c r="O320" s="65"/>
      <c r="P320" s="65"/>
      <c r="Q320" s="65"/>
      <c r="R320" s="65"/>
      <c r="S320" s="65"/>
      <c r="T320" s="66"/>
      <c r="U320" s="35"/>
      <c r="V320" s="35"/>
      <c r="W320" s="35"/>
      <c r="X320" s="35"/>
      <c r="Y320" s="35"/>
      <c r="Z320" s="35"/>
      <c r="AA320" s="35"/>
      <c r="AB320" s="35"/>
      <c r="AC320" s="35"/>
      <c r="AD320" s="35"/>
      <c r="AE320" s="35"/>
      <c r="AT320" s="18" t="s">
        <v>130</v>
      </c>
      <c r="AU320" s="18" t="s">
        <v>84</v>
      </c>
    </row>
    <row r="321" spans="2:51" s="14" customFormat="1" ht="11.25">
      <c r="B321" s="202"/>
      <c r="C321" s="203"/>
      <c r="D321" s="187" t="s">
        <v>132</v>
      </c>
      <c r="E321" s="204" t="s">
        <v>19</v>
      </c>
      <c r="F321" s="205" t="s">
        <v>406</v>
      </c>
      <c r="G321" s="203"/>
      <c r="H321" s="206">
        <v>0.738</v>
      </c>
      <c r="I321" s="207"/>
      <c r="J321" s="203"/>
      <c r="K321" s="203"/>
      <c r="L321" s="208"/>
      <c r="M321" s="209"/>
      <c r="N321" s="210"/>
      <c r="O321" s="210"/>
      <c r="P321" s="210"/>
      <c r="Q321" s="210"/>
      <c r="R321" s="210"/>
      <c r="S321" s="210"/>
      <c r="T321" s="211"/>
      <c r="AT321" s="212" t="s">
        <v>132</v>
      </c>
      <c r="AU321" s="212" t="s">
        <v>84</v>
      </c>
      <c r="AV321" s="14" t="s">
        <v>84</v>
      </c>
      <c r="AW321" s="14" t="s">
        <v>34</v>
      </c>
      <c r="AX321" s="14" t="s">
        <v>74</v>
      </c>
      <c r="AY321" s="212" t="s">
        <v>121</v>
      </c>
    </row>
    <row r="322" spans="2:51" s="15" customFormat="1" ht="11.25">
      <c r="B322" s="213"/>
      <c r="C322" s="214"/>
      <c r="D322" s="187" t="s">
        <v>132</v>
      </c>
      <c r="E322" s="215" t="s">
        <v>19</v>
      </c>
      <c r="F322" s="216" t="s">
        <v>135</v>
      </c>
      <c r="G322" s="214"/>
      <c r="H322" s="217">
        <v>0.738</v>
      </c>
      <c r="I322" s="218"/>
      <c r="J322" s="214"/>
      <c r="K322" s="214"/>
      <c r="L322" s="219"/>
      <c r="M322" s="220"/>
      <c r="N322" s="221"/>
      <c r="O322" s="221"/>
      <c r="P322" s="221"/>
      <c r="Q322" s="221"/>
      <c r="R322" s="221"/>
      <c r="S322" s="221"/>
      <c r="T322" s="222"/>
      <c r="AT322" s="223" t="s">
        <v>132</v>
      </c>
      <c r="AU322" s="223" t="s">
        <v>84</v>
      </c>
      <c r="AV322" s="15" t="s">
        <v>128</v>
      </c>
      <c r="AW322" s="15" t="s">
        <v>34</v>
      </c>
      <c r="AX322" s="15" t="s">
        <v>79</v>
      </c>
      <c r="AY322" s="223" t="s">
        <v>121</v>
      </c>
    </row>
    <row r="323" spans="1:65" s="2" customFormat="1" ht="55.5" customHeight="1">
      <c r="A323" s="35"/>
      <c r="B323" s="36"/>
      <c r="C323" s="174" t="s">
        <v>407</v>
      </c>
      <c r="D323" s="174" t="s">
        <v>123</v>
      </c>
      <c r="E323" s="175" t="s">
        <v>408</v>
      </c>
      <c r="F323" s="176" t="s">
        <v>409</v>
      </c>
      <c r="G323" s="177" t="s">
        <v>148</v>
      </c>
      <c r="H323" s="178">
        <v>0.738</v>
      </c>
      <c r="I323" s="179"/>
      <c r="J323" s="180">
        <f>ROUND(I323*H323,2)</f>
        <v>0</v>
      </c>
      <c r="K323" s="176" t="s">
        <v>127</v>
      </c>
      <c r="L323" s="40"/>
      <c r="M323" s="181" t="s">
        <v>19</v>
      </c>
      <c r="N323" s="182" t="s">
        <v>45</v>
      </c>
      <c r="O323" s="65"/>
      <c r="P323" s="183">
        <f>O323*H323</f>
        <v>0</v>
      </c>
      <c r="Q323" s="183">
        <v>0</v>
      </c>
      <c r="R323" s="183">
        <f>Q323*H323</f>
        <v>0</v>
      </c>
      <c r="S323" s="183">
        <v>0</v>
      </c>
      <c r="T323" s="184">
        <f>S323*H323</f>
        <v>0</v>
      </c>
      <c r="U323" s="35"/>
      <c r="V323" s="35"/>
      <c r="W323" s="35"/>
      <c r="X323" s="35"/>
      <c r="Y323" s="35"/>
      <c r="Z323" s="35"/>
      <c r="AA323" s="35"/>
      <c r="AB323" s="35"/>
      <c r="AC323" s="35"/>
      <c r="AD323" s="35"/>
      <c r="AE323" s="35"/>
      <c r="AR323" s="185" t="s">
        <v>128</v>
      </c>
      <c r="AT323" s="185" t="s">
        <v>123</v>
      </c>
      <c r="AU323" s="185" t="s">
        <v>84</v>
      </c>
      <c r="AY323" s="18" t="s">
        <v>121</v>
      </c>
      <c r="BE323" s="186">
        <f>IF(N323="základní",J323,0)</f>
        <v>0</v>
      </c>
      <c r="BF323" s="186">
        <f>IF(N323="snížená",J323,0)</f>
        <v>0</v>
      </c>
      <c r="BG323" s="186">
        <f>IF(N323="zákl. přenesená",J323,0)</f>
        <v>0</v>
      </c>
      <c r="BH323" s="186">
        <f>IF(N323="sníž. přenesená",J323,0)</f>
        <v>0</v>
      </c>
      <c r="BI323" s="186">
        <f>IF(N323="nulová",J323,0)</f>
        <v>0</v>
      </c>
      <c r="BJ323" s="18" t="s">
        <v>79</v>
      </c>
      <c r="BK323" s="186">
        <f>ROUND(I323*H323,2)</f>
        <v>0</v>
      </c>
      <c r="BL323" s="18" t="s">
        <v>128</v>
      </c>
      <c r="BM323" s="185" t="s">
        <v>410</v>
      </c>
    </row>
    <row r="324" spans="1:47" s="2" customFormat="1" ht="58.5">
      <c r="A324" s="35"/>
      <c r="B324" s="36"/>
      <c r="C324" s="37"/>
      <c r="D324" s="187" t="s">
        <v>130</v>
      </c>
      <c r="E324" s="37"/>
      <c r="F324" s="188" t="s">
        <v>150</v>
      </c>
      <c r="G324" s="37"/>
      <c r="H324" s="37"/>
      <c r="I324" s="189"/>
      <c r="J324" s="37"/>
      <c r="K324" s="37"/>
      <c r="L324" s="40"/>
      <c r="M324" s="190"/>
      <c r="N324" s="191"/>
      <c r="O324" s="65"/>
      <c r="P324" s="65"/>
      <c r="Q324" s="65"/>
      <c r="R324" s="65"/>
      <c r="S324" s="65"/>
      <c r="T324" s="66"/>
      <c r="U324" s="35"/>
      <c r="V324" s="35"/>
      <c r="W324" s="35"/>
      <c r="X324" s="35"/>
      <c r="Y324" s="35"/>
      <c r="Z324" s="35"/>
      <c r="AA324" s="35"/>
      <c r="AB324" s="35"/>
      <c r="AC324" s="35"/>
      <c r="AD324" s="35"/>
      <c r="AE324" s="35"/>
      <c r="AT324" s="18" t="s">
        <v>130</v>
      </c>
      <c r="AU324" s="18" t="s">
        <v>84</v>
      </c>
    </row>
    <row r="325" spans="2:51" s="14" customFormat="1" ht="11.25">
      <c r="B325" s="202"/>
      <c r="C325" s="203"/>
      <c r="D325" s="187" t="s">
        <v>132</v>
      </c>
      <c r="E325" s="204" t="s">
        <v>19</v>
      </c>
      <c r="F325" s="205" t="s">
        <v>406</v>
      </c>
      <c r="G325" s="203"/>
      <c r="H325" s="206">
        <v>0.738</v>
      </c>
      <c r="I325" s="207"/>
      <c r="J325" s="203"/>
      <c r="K325" s="203"/>
      <c r="L325" s="208"/>
      <c r="M325" s="209"/>
      <c r="N325" s="210"/>
      <c r="O325" s="210"/>
      <c r="P325" s="210"/>
      <c r="Q325" s="210"/>
      <c r="R325" s="210"/>
      <c r="S325" s="210"/>
      <c r="T325" s="211"/>
      <c r="AT325" s="212" t="s">
        <v>132</v>
      </c>
      <c r="AU325" s="212" t="s">
        <v>84</v>
      </c>
      <c r="AV325" s="14" t="s">
        <v>84</v>
      </c>
      <c r="AW325" s="14" t="s">
        <v>34</v>
      </c>
      <c r="AX325" s="14" t="s">
        <v>74</v>
      </c>
      <c r="AY325" s="212" t="s">
        <v>121</v>
      </c>
    </row>
    <row r="326" spans="2:51" s="15" customFormat="1" ht="11.25">
      <c r="B326" s="213"/>
      <c r="C326" s="214"/>
      <c r="D326" s="187" t="s">
        <v>132</v>
      </c>
      <c r="E326" s="215" t="s">
        <v>19</v>
      </c>
      <c r="F326" s="216" t="s">
        <v>135</v>
      </c>
      <c r="G326" s="214"/>
      <c r="H326" s="217">
        <v>0.738</v>
      </c>
      <c r="I326" s="218"/>
      <c r="J326" s="214"/>
      <c r="K326" s="214"/>
      <c r="L326" s="219"/>
      <c r="M326" s="234"/>
      <c r="N326" s="235"/>
      <c r="O326" s="235"/>
      <c r="P326" s="235"/>
      <c r="Q326" s="235"/>
      <c r="R326" s="235"/>
      <c r="S326" s="235"/>
      <c r="T326" s="236"/>
      <c r="AT326" s="223" t="s">
        <v>132</v>
      </c>
      <c r="AU326" s="223" t="s">
        <v>84</v>
      </c>
      <c r="AV326" s="15" t="s">
        <v>128</v>
      </c>
      <c r="AW326" s="15" t="s">
        <v>34</v>
      </c>
      <c r="AX326" s="15" t="s">
        <v>79</v>
      </c>
      <c r="AY326" s="223" t="s">
        <v>121</v>
      </c>
    </row>
    <row r="327" spans="1:31" s="2" customFormat="1" ht="6.95" customHeight="1">
      <c r="A327" s="35"/>
      <c r="B327" s="48"/>
      <c r="C327" s="49"/>
      <c r="D327" s="49"/>
      <c r="E327" s="49"/>
      <c r="F327" s="49"/>
      <c r="G327" s="49"/>
      <c r="H327" s="49"/>
      <c r="I327" s="49"/>
      <c r="J327" s="49"/>
      <c r="K327" s="49"/>
      <c r="L327" s="40"/>
      <c r="M327" s="35"/>
      <c r="O327" s="35"/>
      <c r="P327" s="35"/>
      <c r="Q327" s="35"/>
      <c r="R327" s="35"/>
      <c r="S327" s="35"/>
      <c r="T327" s="35"/>
      <c r="U327" s="35"/>
      <c r="V327" s="35"/>
      <c r="W327" s="35"/>
      <c r="X327" s="35"/>
      <c r="Y327" s="35"/>
      <c r="Z327" s="35"/>
      <c r="AA327" s="35"/>
      <c r="AB327" s="35"/>
      <c r="AC327" s="35"/>
      <c r="AD327" s="35"/>
      <c r="AE327" s="35"/>
    </row>
  </sheetData>
  <sheetProtection algorithmName="SHA-512" hashValue="d28mdE3juBNXNOGUwQqhLRbse+Iq94pqFnx/tEZR0xVqLKJsJO5WivoHh/jAL8Ss0Dvt49p7Z+4p5/lJuF1dhw==" saltValue="dYype3863N0YXaKyfBNDlNhm5FskT4pt0/lUddIYwPbUPcvwElNLK44MweyabOK0oPJAUmCOrGrhfZWtld90Mg==" spinCount="100000" sheet="1" objects="1" scenarios="1" formatColumns="0" formatRows="0" autoFilter="0"/>
  <autoFilter ref="C90:K326"/>
  <mergeCells count="9">
    <mergeCell ref="E50:H50"/>
    <mergeCell ref="E81:H81"/>
    <mergeCell ref="E83:H8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89"/>
  <sheetViews>
    <sheetView showGridLines="0" workbookViewId="0" topLeftCell="A1">
      <selection activeCell="F97" sqref="F97"/>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61"/>
      <c r="M2" s="361"/>
      <c r="N2" s="361"/>
      <c r="O2" s="361"/>
      <c r="P2" s="361"/>
      <c r="Q2" s="361"/>
      <c r="R2" s="361"/>
      <c r="S2" s="361"/>
      <c r="T2" s="361"/>
      <c r="U2" s="361"/>
      <c r="V2" s="361"/>
      <c r="AT2" s="18" t="s">
        <v>86</v>
      </c>
    </row>
    <row r="3" spans="2:46" s="1" customFormat="1" ht="6.95" customHeight="1">
      <c r="B3" s="102"/>
      <c r="C3" s="103"/>
      <c r="D3" s="103"/>
      <c r="E3" s="103"/>
      <c r="F3" s="103"/>
      <c r="G3" s="103"/>
      <c r="H3" s="103"/>
      <c r="I3" s="103"/>
      <c r="J3" s="103"/>
      <c r="K3" s="103"/>
      <c r="L3" s="21"/>
      <c r="AT3" s="18" t="s">
        <v>84</v>
      </c>
    </row>
    <row r="4" spans="2:46" s="1" customFormat="1" ht="24.95" customHeight="1">
      <c r="B4" s="21"/>
      <c r="D4" s="104" t="s">
        <v>87</v>
      </c>
      <c r="L4" s="21"/>
      <c r="M4" s="105" t="s">
        <v>10</v>
      </c>
      <c r="AT4" s="18" t="s">
        <v>4</v>
      </c>
    </row>
    <row r="5" spans="2:12" s="1" customFormat="1" ht="6.95" customHeight="1">
      <c r="B5" s="21"/>
      <c r="L5" s="21"/>
    </row>
    <row r="6" spans="2:12" s="1" customFormat="1" ht="12" customHeight="1">
      <c r="B6" s="21"/>
      <c r="D6" s="106" t="s">
        <v>16</v>
      </c>
      <c r="L6" s="21"/>
    </row>
    <row r="7" spans="2:12" s="1" customFormat="1" ht="16.5" customHeight="1">
      <c r="B7" s="21"/>
      <c r="E7" s="362" t="str">
        <f>'Rekapitulace stavby'!K6</f>
        <v>III/193 15 Křelovice-Krsov</v>
      </c>
      <c r="F7" s="363"/>
      <c r="G7" s="363"/>
      <c r="H7" s="363"/>
      <c r="L7" s="21"/>
    </row>
    <row r="8" spans="1:31" s="2" customFormat="1" ht="12" customHeight="1">
      <c r="A8" s="35"/>
      <c r="B8" s="40"/>
      <c r="C8" s="35"/>
      <c r="D8" s="106" t="s">
        <v>88</v>
      </c>
      <c r="E8" s="35"/>
      <c r="F8" s="35"/>
      <c r="G8" s="35"/>
      <c r="H8" s="35"/>
      <c r="I8" s="35"/>
      <c r="J8" s="35"/>
      <c r="K8" s="35"/>
      <c r="L8" s="107"/>
      <c r="S8" s="35"/>
      <c r="T8" s="35"/>
      <c r="U8" s="35"/>
      <c r="V8" s="35"/>
      <c r="W8" s="35"/>
      <c r="X8" s="35"/>
      <c r="Y8" s="35"/>
      <c r="Z8" s="35"/>
      <c r="AA8" s="35"/>
      <c r="AB8" s="35"/>
      <c r="AC8" s="35"/>
      <c r="AD8" s="35"/>
      <c r="AE8" s="35"/>
    </row>
    <row r="9" spans="1:31" s="2" customFormat="1" ht="16.5" customHeight="1">
      <c r="A9" s="35"/>
      <c r="B9" s="40"/>
      <c r="C9" s="35"/>
      <c r="D9" s="35"/>
      <c r="E9" s="364" t="s">
        <v>411</v>
      </c>
      <c r="F9" s="365"/>
      <c r="G9" s="365"/>
      <c r="H9" s="365"/>
      <c r="I9" s="35"/>
      <c r="J9" s="35"/>
      <c r="K9" s="35"/>
      <c r="L9" s="107"/>
      <c r="S9" s="35"/>
      <c r="T9" s="35"/>
      <c r="U9" s="35"/>
      <c r="V9" s="35"/>
      <c r="W9" s="35"/>
      <c r="X9" s="35"/>
      <c r="Y9" s="35"/>
      <c r="Z9" s="35"/>
      <c r="AA9" s="35"/>
      <c r="AB9" s="35"/>
      <c r="AC9" s="35"/>
      <c r="AD9" s="35"/>
      <c r="AE9" s="35"/>
    </row>
    <row r="10" spans="1:31" s="2" customFormat="1" ht="11.25">
      <c r="A10" s="35"/>
      <c r="B10" s="40"/>
      <c r="C10" s="35"/>
      <c r="D10" s="35"/>
      <c r="E10" s="35"/>
      <c r="F10" s="35"/>
      <c r="G10" s="35"/>
      <c r="H10" s="35"/>
      <c r="I10" s="35"/>
      <c r="J10" s="35"/>
      <c r="K10" s="35"/>
      <c r="L10" s="107"/>
      <c r="S10" s="35"/>
      <c r="T10" s="35"/>
      <c r="U10" s="35"/>
      <c r="V10" s="35"/>
      <c r="W10" s="35"/>
      <c r="X10" s="35"/>
      <c r="Y10" s="35"/>
      <c r="Z10" s="35"/>
      <c r="AA10" s="35"/>
      <c r="AB10" s="35"/>
      <c r="AC10" s="35"/>
      <c r="AD10" s="35"/>
      <c r="AE10" s="35"/>
    </row>
    <row r="11" spans="1:31" s="2" customFormat="1" ht="12" customHeight="1">
      <c r="A11" s="35"/>
      <c r="B11" s="40"/>
      <c r="C11" s="35"/>
      <c r="D11" s="106" t="s">
        <v>18</v>
      </c>
      <c r="E11" s="35"/>
      <c r="F11" s="108" t="s">
        <v>19</v>
      </c>
      <c r="G11" s="35"/>
      <c r="H11" s="35"/>
      <c r="I11" s="106" t="s">
        <v>20</v>
      </c>
      <c r="J11" s="108" t="s">
        <v>19</v>
      </c>
      <c r="K11" s="35"/>
      <c r="L11" s="107"/>
      <c r="S11" s="35"/>
      <c r="T11" s="35"/>
      <c r="U11" s="35"/>
      <c r="V11" s="35"/>
      <c r="W11" s="35"/>
      <c r="X11" s="35"/>
      <c r="Y11" s="35"/>
      <c r="Z11" s="35"/>
      <c r="AA11" s="35"/>
      <c r="AB11" s="35"/>
      <c r="AC11" s="35"/>
      <c r="AD11" s="35"/>
      <c r="AE11" s="35"/>
    </row>
    <row r="12" spans="1:31" s="2" customFormat="1" ht="12" customHeight="1">
      <c r="A12" s="35"/>
      <c r="B12" s="40"/>
      <c r="C12" s="35"/>
      <c r="D12" s="106" t="s">
        <v>21</v>
      </c>
      <c r="E12" s="35"/>
      <c r="F12" s="108" t="s">
        <v>22</v>
      </c>
      <c r="G12" s="35"/>
      <c r="H12" s="35"/>
      <c r="I12" s="106" t="s">
        <v>23</v>
      </c>
      <c r="J12" s="109" t="str">
        <f>'Rekapitulace stavby'!AN8</f>
        <v>25. 6. 2021</v>
      </c>
      <c r="K12" s="35"/>
      <c r="L12" s="107"/>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35"/>
      <c r="J13" s="35"/>
      <c r="K13" s="35"/>
      <c r="L13" s="107"/>
      <c r="S13" s="35"/>
      <c r="T13" s="35"/>
      <c r="U13" s="35"/>
      <c r="V13" s="35"/>
      <c r="W13" s="35"/>
      <c r="X13" s="35"/>
      <c r="Y13" s="35"/>
      <c r="Z13" s="35"/>
      <c r="AA13" s="35"/>
      <c r="AB13" s="35"/>
      <c r="AC13" s="35"/>
      <c r="AD13" s="35"/>
      <c r="AE13" s="35"/>
    </row>
    <row r="14" spans="1:31" s="2" customFormat="1" ht="12" customHeight="1">
      <c r="A14" s="35"/>
      <c r="B14" s="40"/>
      <c r="C14" s="35"/>
      <c r="D14" s="106" t="s">
        <v>25</v>
      </c>
      <c r="E14" s="35"/>
      <c r="F14" s="35"/>
      <c r="G14" s="35"/>
      <c r="H14" s="35"/>
      <c r="I14" s="106" t="s">
        <v>26</v>
      </c>
      <c r="J14" s="108" t="str">
        <f>IF('Rekapitulace stavby'!AN10="","",'Rekapitulace stavby'!AN10)</f>
        <v/>
      </c>
      <c r="K14" s="35"/>
      <c r="L14" s="107"/>
      <c r="S14" s="35"/>
      <c r="T14" s="35"/>
      <c r="U14" s="35"/>
      <c r="V14" s="35"/>
      <c r="W14" s="35"/>
      <c r="X14" s="35"/>
      <c r="Y14" s="35"/>
      <c r="Z14" s="35"/>
      <c r="AA14" s="35"/>
      <c r="AB14" s="35"/>
      <c r="AC14" s="35"/>
      <c r="AD14" s="35"/>
      <c r="AE14" s="35"/>
    </row>
    <row r="15" spans="1:31" s="2" customFormat="1" ht="18" customHeight="1">
      <c r="A15" s="35"/>
      <c r="B15" s="40"/>
      <c r="C15" s="35"/>
      <c r="D15" s="35"/>
      <c r="E15" s="108" t="str">
        <f>IF('Rekapitulace stavby'!E11="","",'Rekapitulace stavby'!E11)</f>
        <v xml:space="preserve"> </v>
      </c>
      <c r="F15" s="35"/>
      <c r="G15" s="35"/>
      <c r="H15" s="35"/>
      <c r="I15" s="106" t="s">
        <v>27</v>
      </c>
      <c r="J15" s="108" t="str">
        <f>IF('Rekapitulace stavby'!AN11="","",'Rekapitulace stavby'!AN11)</f>
        <v/>
      </c>
      <c r="K15" s="35"/>
      <c r="L15" s="107"/>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35"/>
      <c r="J16" s="35"/>
      <c r="K16" s="35"/>
      <c r="L16" s="107"/>
      <c r="S16" s="35"/>
      <c r="T16" s="35"/>
      <c r="U16" s="35"/>
      <c r="V16" s="35"/>
      <c r="W16" s="35"/>
      <c r="X16" s="35"/>
      <c r="Y16" s="35"/>
      <c r="Z16" s="35"/>
      <c r="AA16" s="35"/>
      <c r="AB16" s="35"/>
      <c r="AC16" s="35"/>
      <c r="AD16" s="35"/>
      <c r="AE16" s="35"/>
    </row>
    <row r="17" spans="1:31" s="2" customFormat="1" ht="12" customHeight="1">
      <c r="A17" s="35"/>
      <c r="B17" s="40"/>
      <c r="C17" s="35"/>
      <c r="D17" s="106" t="s">
        <v>28</v>
      </c>
      <c r="E17" s="35"/>
      <c r="F17" s="35"/>
      <c r="G17" s="35"/>
      <c r="H17" s="35"/>
      <c r="I17" s="106" t="s">
        <v>26</v>
      </c>
      <c r="J17" s="31" t="str">
        <f>'Rekapitulace stavby'!AN13</f>
        <v>Vyplň údaj</v>
      </c>
      <c r="K17" s="35"/>
      <c r="L17" s="107"/>
      <c r="S17" s="35"/>
      <c r="T17" s="35"/>
      <c r="U17" s="35"/>
      <c r="V17" s="35"/>
      <c r="W17" s="35"/>
      <c r="X17" s="35"/>
      <c r="Y17" s="35"/>
      <c r="Z17" s="35"/>
      <c r="AA17" s="35"/>
      <c r="AB17" s="35"/>
      <c r="AC17" s="35"/>
      <c r="AD17" s="35"/>
      <c r="AE17" s="35"/>
    </row>
    <row r="18" spans="1:31" s="2" customFormat="1" ht="18" customHeight="1">
      <c r="A18" s="35"/>
      <c r="B18" s="40"/>
      <c r="C18" s="35"/>
      <c r="D18" s="35"/>
      <c r="E18" s="366" t="str">
        <f>'Rekapitulace stavby'!E14</f>
        <v>Vyplň údaj</v>
      </c>
      <c r="F18" s="367"/>
      <c r="G18" s="367"/>
      <c r="H18" s="367"/>
      <c r="I18" s="106" t="s">
        <v>27</v>
      </c>
      <c r="J18" s="31" t="str">
        <f>'Rekapitulace stavby'!AN14</f>
        <v>Vyplň údaj</v>
      </c>
      <c r="K18" s="35"/>
      <c r="L18" s="107"/>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35"/>
      <c r="J19" s="35"/>
      <c r="K19" s="35"/>
      <c r="L19" s="107"/>
      <c r="S19" s="35"/>
      <c r="T19" s="35"/>
      <c r="U19" s="35"/>
      <c r="V19" s="35"/>
      <c r="W19" s="35"/>
      <c r="X19" s="35"/>
      <c r="Y19" s="35"/>
      <c r="Z19" s="35"/>
      <c r="AA19" s="35"/>
      <c r="AB19" s="35"/>
      <c r="AC19" s="35"/>
      <c r="AD19" s="35"/>
      <c r="AE19" s="35"/>
    </row>
    <row r="20" spans="1:31" s="2" customFormat="1" ht="12" customHeight="1">
      <c r="A20" s="35"/>
      <c r="B20" s="40"/>
      <c r="C20" s="35"/>
      <c r="D20" s="106" t="s">
        <v>30</v>
      </c>
      <c r="E20" s="35"/>
      <c r="F20" s="35"/>
      <c r="G20" s="35"/>
      <c r="H20" s="35"/>
      <c r="I20" s="106" t="s">
        <v>26</v>
      </c>
      <c r="J20" s="108" t="s">
        <v>31</v>
      </c>
      <c r="K20" s="35"/>
      <c r="L20" s="107"/>
      <c r="S20" s="35"/>
      <c r="T20" s="35"/>
      <c r="U20" s="35"/>
      <c r="V20" s="35"/>
      <c r="W20" s="35"/>
      <c r="X20" s="35"/>
      <c r="Y20" s="35"/>
      <c r="Z20" s="35"/>
      <c r="AA20" s="35"/>
      <c r="AB20" s="35"/>
      <c r="AC20" s="35"/>
      <c r="AD20" s="35"/>
      <c r="AE20" s="35"/>
    </row>
    <row r="21" spans="1:31" s="2" customFormat="1" ht="18" customHeight="1">
      <c r="A21" s="35"/>
      <c r="B21" s="40"/>
      <c r="C21" s="35"/>
      <c r="D21" s="35"/>
      <c r="E21" s="108" t="s">
        <v>412</v>
      </c>
      <c r="F21" s="35"/>
      <c r="G21" s="35"/>
      <c r="H21" s="35"/>
      <c r="I21" s="106" t="s">
        <v>27</v>
      </c>
      <c r="J21" s="108" t="s">
        <v>33</v>
      </c>
      <c r="K21" s="35"/>
      <c r="L21" s="107"/>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35"/>
      <c r="J22" s="35"/>
      <c r="K22" s="35"/>
      <c r="L22" s="107"/>
      <c r="S22" s="35"/>
      <c r="T22" s="35"/>
      <c r="U22" s="35"/>
      <c r="V22" s="35"/>
      <c r="W22" s="35"/>
      <c r="X22" s="35"/>
      <c r="Y22" s="35"/>
      <c r="Z22" s="35"/>
      <c r="AA22" s="35"/>
      <c r="AB22" s="35"/>
      <c r="AC22" s="35"/>
      <c r="AD22" s="35"/>
      <c r="AE22" s="35"/>
    </row>
    <row r="23" spans="1:31" s="2" customFormat="1" ht="12" customHeight="1">
      <c r="A23" s="35"/>
      <c r="B23" s="40"/>
      <c r="C23" s="35"/>
      <c r="D23" s="106" t="s">
        <v>35</v>
      </c>
      <c r="E23" s="35"/>
      <c r="F23" s="35"/>
      <c r="G23" s="35"/>
      <c r="H23" s="35"/>
      <c r="I23" s="106" t="s">
        <v>26</v>
      </c>
      <c r="J23" s="108" t="str">
        <f>IF('Rekapitulace stavby'!AN19="","",'Rekapitulace stavby'!AN19)</f>
        <v>08179981</v>
      </c>
      <c r="K23" s="35"/>
      <c r="L23" s="107"/>
      <c r="S23" s="35"/>
      <c r="T23" s="35"/>
      <c r="U23" s="35"/>
      <c r="V23" s="35"/>
      <c r="W23" s="35"/>
      <c r="X23" s="35"/>
      <c r="Y23" s="35"/>
      <c r="Z23" s="35"/>
      <c r="AA23" s="35"/>
      <c r="AB23" s="35"/>
      <c r="AC23" s="35"/>
      <c r="AD23" s="35"/>
      <c r="AE23" s="35"/>
    </row>
    <row r="24" spans="1:31" s="2" customFormat="1" ht="18" customHeight="1">
      <c r="A24" s="35"/>
      <c r="B24" s="40"/>
      <c r="C24" s="35"/>
      <c r="D24" s="35"/>
      <c r="E24" s="108" t="str">
        <f>IF('Rekapitulace stavby'!E20="","",'Rekapitulace stavby'!E20)</f>
        <v>Jiří Marek, Dolní Bělá 40, 331 52 Dolní Bělá</v>
      </c>
      <c r="F24" s="35"/>
      <c r="G24" s="35"/>
      <c r="H24" s="35"/>
      <c r="I24" s="106" t="s">
        <v>27</v>
      </c>
      <c r="J24" s="108" t="str">
        <f>IF('Rekapitulace stavby'!AN20="","",'Rekapitulace stavby'!AN20)</f>
        <v/>
      </c>
      <c r="K24" s="35"/>
      <c r="L24" s="107"/>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35"/>
      <c r="J25" s="35"/>
      <c r="K25" s="35"/>
      <c r="L25" s="107"/>
      <c r="S25" s="35"/>
      <c r="T25" s="35"/>
      <c r="U25" s="35"/>
      <c r="V25" s="35"/>
      <c r="W25" s="35"/>
      <c r="X25" s="35"/>
      <c r="Y25" s="35"/>
      <c r="Z25" s="35"/>
      <c r="AA25" s="35"/>
      <c r="AB25" s="35"/>
      <c r="AC25" s="35"/>
      <c r="AD25" s="35"/>
      <c r="AE25" s="35"/>
    </row>
    <row r="26" spans="1:31" s="2" customFormat="1" ht="12" customHeight="1">
      <c r="A26" s="35"/>
      <c r="B26" s="40"/>
      <c r="C26" s="35"/>
      <c r="D26" s="106" t="s">
        <v>38</v>
      </c>
      <c r="E26" s="35"/>
      <c r="F26" s="35"/>
      <c r="G26" s="35"/>
      <c r="H26" s="35"/>
      <c r="I26" s="35"/>
      <c r="J26" s="35"/>
      <c r="K26" s="35"/>
      <c r="L26" s="107"/>
      <c r="S26" s="35"/>
      <c r="T26" s="35"/>
      <c r="U26" s="35"/>
      <c r="V26" s="35"/>
      <c r="W26" s="35"/>
      <c r="X26" s="35"/>
      <c r="Y26" s="35"/>
      <c r="Z26" s="35"/>
      <c r="AA26" s="35"/>
      <c r="AB26" s="35"/>
      <c r="AC26" s="35"/>
      <c r="AD26" s="35"/>
      <c r="AE26" s="35"/>
    </row>
    <row r="27" spans="1:31" s="8" customFormat="1" ht="16.5" customHeight="1">
      <c r="A27" s="110"/>
      <c r="B27" s="111"/>
      <c r="C27" s="110"/>
      <c r="D27" s="110"/>
      <c r="E27" s="368" t="s">
        <v>19</v>
      </c>
      <c r="F27" s="368"/>
      <c r="G27" s="368"/>
      <c r="H27" s="368"/>
      <c r="I27" s="110"/>
      <c r="J27" s="110"/>
      <c r="K27" s="110"/>
      <c r="L27" s="112"/>
      <c r="S27" s="110"/>
      <c r="T27" s="110"/>
      <c r="U27" s="110"/>
      <c r="V27" s="110"/>
      <c r="W27" s="110"/>
      <c r="X27" s="110"/>
      <c r="Y27" s="110"/>
      <c r="Z27" s="110"/>
      <c r="AA27" s="110"/>
      <c r="AB27" s="110"/>
      <c r="AC27" s="110"/>
      <c r="AD27" s="110"/>
      <c r="AE27" s="110"/>
    </row>
    <row r="28" spans="1:31" s="2" customFormat="1" ht="6.95" customHeight="1">
      <c r="A28" s="35"/>
      <c r="B28" s="40"/>
      <c r="C28" s="35"/>
      <c r="D28" s="35"/>
      <c r="E28" s="35"/>
      <c r="F28" s="35"/>
      <c r="G28" s="35"/>
      <c r="H28" s="35"/>
      <c r="I28" s="35"/>
      <c r="J28" s="35"/>
      <c r="K28" s="35"/>
      <c r="L28" s="107"/>
      <c r="S28" s="35"/>
      <c r="T28" s="35"/>
      <c r="U28" s="35"/>
      <c r="V28" s="35"/>
      <c r="W28" s="35"/>
      <c r="X28" s="35"/>
      <c r="Y28" s="35"/>
      <c r="Z28" s="35"/>
      <c r="AA28" s="35"/>
      <c r="AB28" s="35"/>
      <c r="AC28" s="35"/>
      <c r="AD28" s="35"/>
      <c r="AE28" s="35"/>
    </row>
    <row r="29" spans="1:31" s="2" customFormat="1" ht="6.95" customHeight="1">
      <c r="A29" s="35"/>
      <c r="B29" s="40"/>
      <c r="C29" s="35"/>
      <c r="D29" s="113"/>
      <c r="E29" s="113"/>
      <c r="F29" s="113"/>
      <c r="G29" s="113"/>
      <c r="H29" s="113"/>
      <c r="I29" s="113"/>
      <c r="J29" s="113"/>
      <c r="K29" s="113"/>
      <c r="L29" s="107"/>
      <c r="S29" s="35"/>
      <c r="T29" s="35"/>
      <c r="U29" s="35"/>
      <c r="V29" s="35"/>
      <c r="W29" s="35"/>
      <c r="X29" s="35"/>
      <c r="Y29" s="35"/>
      <c r="Z29" s="35"/>
      <c r="AA29" s="35"/>
      <c r="AB29" s="35"/>
      <c r="AC29" s="35"/>
      <c r="AD29" s="35"/>
      <c r="AE29" s="35"/>
    </row>
    <row r="30" spans="1:31" s="2" customFormat="1" ht="25.35" customHeight="1">
      <c r="A30" s="35"/>
      <c r="B30" s="40"/>
      <c r="C30" s="35"/>
      <c r="D30" s="114" t="s">
        <v>40</v>
      </c>
      <c r="E30" s="35"/>
      <c r="F30" s="35"/>
      <c r="G30" s="35"/>
      <c r="H30" s="35"/>
      <c r="I30" s="35"/>
      <c r="J30" s="115">
        <f>ROUND(J81,2)</f>
        <v>0</v>
      </c>
      <c r="K30" s="35"/>
      <c r="L30" s="107"/>
      <c r="S30" s="35"/>
      <c r="T30" s="35"/>
      <c r="U30" s="35"/>
      <c r="V30" s="35"/>
      <c r="W30" s="35"/>
      <c r="X30" s="35"/>
      <c r="Y30" s="35"/>
      <c r="Z30" s="35"/>
      <c r="AA30" s="35"/>
      <c r="AB30" s="35"/>
      <c r="AC30" s="35"/>
      <c r="AD30" s="35"/>
      <c r="AE30" s="35"/>
    </row>
    <row r="31" spans="1:31" s="2" customFormat="1" ht="6.95" customHeight="1">
      <c r="A31" s="35"/>
      <c r="B31" s="40"/>
      <c r="C31" s="35"/>
      <c r="D31" s="113"/>
      <c r="E31" s="113"/>
      <c r="F31" s="113"/>
      <c r="G31" s="113"/>
      <c r="H31" s="113"/>
      <c r="I31" s="113"/>
      <c r="J31" s="113"/>
      <c r="K31" s="113"/>
      <c r="L31" s="107"/>
      <c r="S31" s="35"/>
      <c r="T31" s="35"/>
      <c r="U31" s="35"/>
      <c r="V31" s="35"/>
      <c r="W31" s="35"/>
      <c r="X31" s="35"/>
      <c r="Y31" s="35"/>
      <c r="Z31" s="35"/>
      <c r="AA31" s="35"/>
      <c r="AB31" s="35"/>
      <c r="AC31" s="35"/>
      <c r="AD31" s="35"/>
      <c r="AE31" s="35"/>
    </row>
    <row r="32" spans="1:31" s="2" customFormat="1" ht="14.45" customHeight="1">
      <c r="A32" s="35"/>
      <c r="B32" s="40"/>
      <c r="C32" s="35"/>
      <c r="D32" s="35"/>
      <c r="E32" s="35"/>
      <c r="F32" s="116" t="s">
        <v>42</v>
      </c>
      <c r="G32" s="35"/>
      <c r="H32" s="35"/>
      <c r="I32" s="116" t="s">
        <v>41</v>
      </c>
      <c r="J32" s="116" t="s">
        <v>43</v>
      </c>
      <c r="K32" s="35"/>
      <c r="L32" s="107"/>
      <c r="S32" s="35"/>
      <c r="T32" s="35"/>
      <c r="U32" s="35"/>
      <c r="V32" s="35"/>
      <c r="W32" s="35"/>
      <c r="X32" s="35"/>
      <c r="Y32" s="35"/>
      <c r="Z32" s="35"/>
      <c r="AA32" s="35"/>
      <c r="AB32" s="35"/>
      <c r="AC32" s="35"/>
      <c r="AD32" s="35"/>
      <c r="AE32" s="35"/>
    </row>
    <row r="33" spans="1:31" s="2" customFormat="1" ht="14.45" customHeight="1">
      <c r="A33" s="35"/>
      <c r="B33" s="40"/>
      <c r="C33" s="35"/>
      <c r="D33" s="117" t="s">
        <v>44</v>
      </c>
      <c r="E33" s="106" t="s">
        <v>45</v>
      </c>
      <c r="F33" s="118">
        <f>ROUND((SUM(BE81:BE88)),2)</f>
        <v>0</v>
      </c>
      <c r="G33" s="35"/>
      <c r="H33" s="35"/>
      <c r="I33" s="119">
        <v>0.21</v>
      </c>
      <c r="J33" s="118">
        <f>ROUND(((SUM(BE81:BE88))*I33),2)</f>
        <v>0</v>
      </c>
      <c r="K33" s="35"/>
      <c r="L33" s="107"/>
      <c r="S33" s="35"/>
      <c r="T33" s="35"/>
      <c r="U33" s="35"/>
      <c r="V33" s="35"/>
      <c r="W33" s="35"/>
      <c r="X33" s="35"/>
      <c r="Y33" s="35"/>
      <c r="Z33" s="35"/>
      <c r="AA33" s="35"/>
      <c r="AB33" s="35"/>
      <c r="AC33" s="35"/>
      <c r="AD33" s="35"/>
      <c r="AE33" s="35"/>
    </row>
    <row r="34" spans="1:31" s="2" customFormat="1" ht="14.45" customHeight="1">
      <c r="A34" s="35"/>
      <c r="B34" s="40"/>
      <c r="C34" s="35"/>
      <c r="D34" s="35"/>
      <c r="E34" s="106" t="s">
        <v>46</v>
      </c>
      <c r="F34" s="118">
        <f>ROUND((SUM(BF81:BF88)),2)</f>
        <v>0</v>
      </c>
      <c r="G34" s="35"/>
      <c r="H34" s="35"/>
      <c r="I34" s="119">
        <v>0.15</v>
      </c>
      <c r="J34" s="118">
        <f>ROUND(((SUM(BF81:BF88))*I34),2)</f>
        <v>0</v>
      </c>
      <c r="K34" s="35"/>
      <c r="L34" s="107"/>
      <c r="S34" s="35"/>
      <c r="T34" s="35"/>
      <c r="U34" s="35"/>
      <c r="V34" s="35"/>
      <c r="W34" s="35"/>
      <c r="X34" s="35"/>
      <c r="Y34" s="35"/>
      <c r="Z34" s="35"/>
      <c r="AA34" s="35"/>
      <c r="AB34" s="35"/>
      <c r="AC34" s="35"/>
      <c r="AD34" s="35"/>
      <c r="AE34" s="35"/>
    </row>
    <row r="35" spans="1:31" s="2" customFormat="1" ht="14.45" customHeight="1" hidden="1">
      <c r="A35" s="35"/>
      <c r="B35" s="40"/>
      <c r="C35" s="35"/>
      <c r="D35" s="35"/>
      <c r="E35" s="106" t="s">
        <v>47</v>
      </c>
      <c r="F35" s="118">
        <f>ROUND((SUM(BG81:BG88)),2)</f>
        <v>0</v>
      </c>
      <c r="G35" s="35"/>
      <c r="H35" s="35"/>
      <c r="I35" s="119">
        <v>0.21</v>
      </c>
      <c r="J35" s="118">
        <f>0</f>
        <v>0</v>
      </c>
      <c r="K35" s="35"/>
      <c r="L35" s="107"/>
      <c r="S35" s="35"/>
      <c r="T35" s="35"/>
      <c r="U35" s="35"/>
      <c r="V35" s="35"/>
      <c r="W35" s="35"/>
      <c r="X35" s="35"/>
      <c r="Y35" s="35"/>
      <c r="Z35" s="35"/>
      <c r="AA35" s="35"/>
      <c r="AB35" s="35"/>
      <c r="AC35" s="35"/>
      <c r="AD35" s="35"/>
      <c r="AE35" s="35"/>
    </row>
    <row r="36" spans="1:31" s="2" customFormat="1" ht="14.45" customHeight="1" hidden="1">
      <c r="A36" s="35"/>
      <c r="B36" s="40"/>
      <c r="C36" s="35"/>
      <c r="D36" s="35"/>
      <c r="E36" s="106" t="s">
        <v>48</v>
      </c>
      <c r="F36" s="118">
        <f>ROUND((SUM(BH81:BH88)),2)</f>
        <v>0</v>
      </c>
      <c r="G36" s="35"/>
      <c r="H36" s="35"/>
      <c r="I36" s="119">
        <v>0.15</v>
      </c>
      <c r="J36" s="118">
        <f>0</f>
        <v>0</v>
      </c>
      <c r="K36" s="35"/>
      <c r="L36" s="107"/>
      <c r="S36" s="35"/>
      <c r="T36" s="35"/>
      <c r="U36" s="35"/>
      <c r="V36" s="35"/>
      <c r="W36" s="35"/>
      <c r="X36" s="35"/>
      <c r="Y36" s="35"/>
      <c r="Z36" s="35"/>
      <c r="AA36" s="35"/>
      <c r="AB36" s="35"/>
      <c r="AC36" s="35"/>
      <c r="AD36" s="35"/>
      <c r="AE36" s="35"/>
    </row>
    <row r="37" spans="1:31" s="2" customFormat="1" ht="14.45" customHeight="1" hidden="1">
      <c r="A37" s="35"/>
      <c r="B37" s="40"/>
      <c r="C37" s="35"/>
      <c r="D37" s="35"/>
      <c r="E37" s="106" t="s">
        <v>49</v>
      </c>
      <c r="F37" s="118">
        <f>ROUND((SUM(BI81:BI88)),2)</f>
        <v>0</v>
      </c>
      <c r="G37" s="35"/>
      <c r="H37" s="35"/>
      <c r="I37" s="119">
        <v>0</v>
      </c>
      <c r="J37" s="118">
        <f>0</f>
        <v>0</v>
      </c>
      <c r="K37" s="35"/>
      <c r="L37" s="107"/>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35"/>
      <c r="J38" s="35"/>
      <c r="K38" s="35"/>
      <c r="L38" s="107"/>
      <c r="S38" s="35"/>
      <c r="T38" s="35"/>
      <c r="U38" s="35"/>
      <c r="V38" s="35"/>
      <c r="W38" s="35"/>
      <c r="X38" s="35"/>
      <c r="Y38" s="35"/>
      <c r="Z38" s="35"/>
      <c r="AA38" s="35"/>
      <c r="AB38" s="35"/>
      <c r="AC38" s="35"/>
      <c r="AD38" s="35"/>
      <c r="AE38" s="35"/>
    </row>
    <row r="39" spans="1:31" s="2" customFormat="1" ht="25.35" customHeight="1">
      <c r="A39" s="35"/>
      <c r="B39" s="40"/>
      <c r="C39" s="120"/>
      <c r="D39" s="121" t="s">
        <v>50</v>
      </c>
      <c r="E39" s="122"/>
      <c r="F39" s="122"/>
      <c r="G39" s="123" t="s">
        <v>51</v>
      </c>
      <c r="H39" s="124" t="s">
        <v>52</v>
      </c>
      <c r="I39" s="122"/>
      <c r="J39" s="125">
        <f>SUM(J30:J37)</f>
        <v>0</v>
      </c>
      <c r="K39" s="126"/>
      <c r="L39" s="107"/>
      <c r="S39" s="35"/>
      <c r="T39" s="35"/>
      <c r="U39" s="35"/>
      <c r="V39" s="35"/>
      <c r="W39" s="35"/>
      <c r="X39" s="35"/>
      <c r="Y39" s="35"/>
      <c r="Z39" s="35"/>
      <c r="AA39" s="35"/>
      <c r="AB39" s="35"/>
      <c r="AC39" s="35"/>
      <c r="AD39" s="35"/>
      <c r="AE39" s="35"/>
    </row>
    <row r="40" spans="1:31" s="2" customFormat="1" ht="14.45" customHeight="1">
      <c r="A40" s="35"/>
      <c r="B40" s="127"/>
      <c r="C40" s="128"/>
      <c r="D40" s="128"/>
      <c r="E40" s="128"/>
      <c r="F40" s="128"/>
      <c r="G40" s="128"/>
      <c r="H40" s="128"/>
      <c r="I40" s="128"/>
      <c r="J40" s="128"/>
      <c r="K40" s="128"/>
      <c r="L40" s="107"/>
      <c r="S40" s="35"/>
      <c r="T40" s="35"/>
      <c r="U40" s="35"/>
      <c r="V40" s="35"/>
      <c r="W40" s="35"/>
      <c r="X40" s="35"/>
      <c r="Y40" s="35"/>
      <c r="Z40" s="35"/>
      <c r="AA40" s="35"/>
      <c r="AB40" s="35"/>
      <c r="AC40" s="35"/>
      <c r="AD40" s="35"/>
      <c r="AE40" s="35"/>
    </row>
    <row r="44" spans="1:31" s="2" customFormat="1" ht="6.95" customHeight="1">
      <c r="A44" s="35"/>
      <c r="B44" s="129"/>
      <c r="C44" s="130"/>
      <c r="D44" s="130"/>
      <c r="E44" s="130"/>
      <c r="F44" s="130"/>
      <c r="G44" s="130"/>
      <c r="H44" s="130"/>
      <c r="I44" s="130"/>
      <c r="J44" s="130"/>
      <c r="K44" s="130"/>
      <c r="L44" s="107"/>
      <c r="S44" s="35"/>
      <c r="T44" s="35"/>
      <c r="U44" s="35"/>
      <c r="V44" s="35"/>
      <c r="W44" s="35"/>
      <c r="X44" s="35"/>
      <c r="Y44" s="35"/>
      <c r="Z44" s="35"/>
      <c r="AA44" s="35"/>
      <c r="AB44" s="35"/>
      <c r="AC44" s="35"/>
      <c r="AD44" s="35"/>
      <c r="AE44" s="35"/>
    </row>
    <row r="45" spans="1:31" s="2" customFormat="1" ht="24.95" customHeight="1">
      <c r="A45" s="35"/>
      <c r="B45" s="36"/>
      <c r="C45" s="24" t="s">
        <v>90</v>
      </c>
      <c r="D45" s="37"/>
      <c r="E45" s="37"/>
      <c r="F45" s="37"/>
      <c r="G45" s="37"/>
      <c r="H45" s="37"/>
      <c r="I45" s="37"/>
      <c r="J45" s="37"/>
      <c r="K45" s="37"/>
      <c r="L45" s="107"/>
      <c r="S45" s="35"/>
      <c r="T45" s="35"/>
      <c r="U45" s="35"/>
      <c r="V45" s="35"/>
      <c r="W45" s="35"/>
      <c r="X45" s="35"/>
      <c r="Y45" s="35"/>
      <c r="Z45" s="35"/>
      <c r="AA45" s="35"/>
      <c r="AB45" s="35"/>
      <c r="AC45" s="35"/>
      <c r="AD45" s="35"/>
      <c r="AE45" s="35"/>
    </row>
    <row r="46" spans="1:31" s="2" customFormat="1" ht="6.95" customHeight="1">
      <c r="A46" s="35"/>
      <c r="B46" s="36"/>
      <c r="C46" s="37"/>
      <c r="D46" s="37"/>
      <c r="E46" s="37"/>
      <c r="F46" s="37"/>
      <c r="G46" s="37"/>
      <c r="H46" s="37"/>
      <c r="I46" s="37"/>
      <c r="J46" s="37"/>
      <c r="K46" s="37"/>
      <c r="L46" s="10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37"/>
      <c r="J47" s="37"/>
      <c r="K47" s="37"/>
      <c r="L47" s="107"/>
      <c r="S47" s="35"/>
      <c r="T47" s="35"/>
      <c r="U47" s="35"/>
      <c r="V47" s="35"/>
      <c r="W47" s="35"/>
      <c r="X47" s="35"/>
      <c r="Y47" s="35"/>
      <c r="Z47" s="35"/>
      <c r="AA47" s="35"/>
      <c r="AB47" s="35"/>
      <c r="AC47" s="35"/>
      <c r="AD47" s="35"/>
      <c r="AE47" s="35"/>
    </row>
    <row r="48" spans="1:31" s="2" customFormat="1" ht="16.5" customHeight="1">
      <c r="A48" s="35"/>
      <c r="B48" s="36"/>
      <c r="C48" s="37"/>
      <c r="D48" s="37"/>
      <c r="E48" s="369" t="str">
        <f>E7</f>
        <v>III/193 15 Křelovice-Krsov</v>
      </c>
      <c r="F48" s="370"/>
      <c r="G48" s="370"/>
      <c r="H48" s="370"/>
      <c r="I48" s="37"/>
      <c r="J48" s="37"/>
      <c r="K48" s="37"/>
      <c r="L48" s="107"/>
      <c r="S48" s="35"/>
      <c r="T48" s="35"/>
      <c r="U48" s="35"/>
      <c r="V48" s="35"/>
      <c r="W48" s="35"/>
      <c r="X48" s="35"/>
      <c r="Y48" s="35"/>
      <c r="Z48" s="35"/>
      <c r="AA48" s="35"/>
      <c r="AB48" s="35"/>
      <c r="AC48" s="35"/>
      <c r="AD48" s="35"/>
      <c r="AE48" s="35"/>
    </row>
    <row r="49" spans="1:31" s="2" customFormat="1" ht="12" customHeight="1">
      <c r="A49" s="35"/>
      <c r="B49" s="36"/>
      <c r="C49" s="30" t="s">
        <v>88</v>
      </c>
      <c r="D49" s="37"/>
      <c r="E49" s="37"/>
      <c r="F49" s="37"/>
      <c r="G49" s="37"/>
      <c r="H49" s="37"/>
      <c r="I49" s="37"/>
      <c r="J49" s="37"/>
      <c r="K49" s="37"/>
      <c r="L49" s="107"/>
      <c r="S49" s="35"/>
      <c r="T49" s="35"/>
      <c r="U49" s="35"/>
      <c r="V49" s="35"/>
      <c r="W49" s="35"/>
      <c r="X49" s="35"/>
      <c r="Y49" s="35"/>
      <c r="Z49" s="35"/>
      <c r="AA49" s="35"/>
      <c r="AB49" s="35"/>
      <c r="AC49" s="35"/>
      <c r="AD49" s="35"/>
      <c r="AE49" s="35"/>
    </row>
    <row r="50" spans="1:31" s="2" customFormat="1" ht="16.5" customHeight="1">
      <c r="A50" s="35"/>
      <c r="B50" s="36"/>
      <c r="C50" s="37"/>
      <c r="D50" s="37"/>
      <c r="E50" s="341" t="str">
        <f>E9</f>
        <v>2 - Vedlejší rozpočtové náklady</v>
      </c>
      <c r="F50" s="371"/>
      <c r="G50" s="371"/>
      <c r="H50" s="371"/>
      <c r="I50" s="37"/>
      <c r="J50" s="37"/>
      <c r="K50" s="37"/>
      <c r="L50" s="107"/>
      <c r="S50" s="35"/>
      <c r="T50" s="35"/>
      <c r="U50" s="35"/>
      <c r="V50" s="35"/>
      <c r="W50" s="35"/>
      <c r="X50" s="35"/>
      <c r="Y50" s="35"/>
      <c r="Z50" s="35"/>
      <c r="AA50" s="35"/>
      <c r="AB50" s="35"/>
      <c r="AC50" s="35"/>
      <c r="AD50" s="35"/>
      <c r="AE50" s="35"/>
    </row>
    <row r="51" spans="1:31" s="2" customFormat="1" ht="6.95" customHeight="1">
      <c r="A51" s="35"/>
      <c r="B51" s="36"/>
      <c r="C51" s="37"/>
      <c r="D51" s="37"/>
      <c r="E51" s="37"/>
      <c r="F51" s="37"/>
      <c r="G51" s="37"/>
      <c r="H51" s="37"/>
      <c r="I51" s="37"/>
      <c r="J51" s="37"/>
      <c r="K51" s="37"/>
      <c r="L51" s="107"/>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xml:space="preserve"> </v>
      </c>
      <c r="G52" s="37"/>
      <c r="H52" s="37"/>
      <c r="I52" s="30" t="s">
        <v>23</v>
      </c>
      <c r="J52" s="60" t="str">
        <f>IF(J12="","",J12)</f>
        <v>25. 6. 2021</v>
      </c>
      <c r="K52" s="37"/>
      <c r="L52" s="107"/>
      <c r="S52" s="35"/>
      <c r="T52" s="35"/>
      <c r="U52" s="35"/>
      <c r="V52" s="35"/>
      <c r="W52" s="35"/>
      <c r="X52" s="35"/>
      <c r="Y52" s="35"/>
      <c r="Z52" s="35"/>
      <c r="AA52" s="35"/>
      <c r="AB52" s="35"/>
      <c r="AC52" s="35"/>
      <c r="AD52" s="35"/>
      <c r="AE52" s="35"/>
    </row>
    <row r="53" spans="1:31" s="2" customFormat="1" ht="6.95" customHeight="1">
      <c r="A53" s="35"/>
      <c r="B53" s="36"/>
      <c r="C53" s="37"/>
      <c r="D53" s="37"/>
      <c r="E53" s="37"/>
      <c r="F53" s="37"/>
      <c r="G53" s="37"/>
      <c r="H53" s="37"/>
      <c r="I53" s="37"/>
      <c r="J53" s="37"/>
      <c r="K53" s="37"/>
      <c r="L53" s="107"/>
      <c r="S53" s="35"/>
      <c r="T53" s="35"/>
      <c r="U53" s="35"/>
      <c r="V53" s="35"/>
      <c r="W53" s="35"/>
      <c r="X53" s="35"/>
      <c r="Y53" s="35"/>
      <c r="Z53" s="35"/>
      <c r="AA53" s="35"/>
      <c r="AB53" s="35"/>
      <c r="AC53" s="35"/>
      <c r="AD53" s="35"/>
      <c r="AE53" s="35"/>
    </row>
    <row r="54" spans="1:31" s="2" customFormat="1" ht="40.15" customHeight="1">
      <c r="A54" s="35"/>
      <c r="B54" s="36"/>
      <c r="C54" s="30" t="s">
        <v>25</v>
      </c>
      <c r="D54" s="37"/>
      <c r="E54" s="37"/>
      <c r="F54" s="28" t="str">
        <f>E15</f>
        <v xml:space="preserve"> </v>
      </c>
      <c r="G54" s="37"/>
      <c r="H54" s="37"/>
      <c r="I54" s="30" t="s">
        <v>30</v>
      </c>
      <c r="J54" s="33" t="str">
        <f>E21</f>
        <v>MENE Industry s.r.o., Ledce 268, 330 14 Ledce</v>
      </c>
      <c r="K54" s="37"/>
      <c r="L54" s="107"/>
      <c r="S54" s="35"/>
      <c r="T54" s="35"/>
      <c r="U54" s="35"/>
      <c r="V54" s="35"/>
      <c r="W54" s="35"/>
      <c r="X54" s="35"/>
      <c r="Y54" s="35"/>
      <c r="Z54" s="35"/>
      <c r="AA54" s="35"/>
      <c r="AB54" s="35"/>
      <c r="AC54" s="35"/>
      <c r="AD54" s="35"/>
      <c r="AE54" s="35"/>
    </row>
    <row r="55" spans="1:31" s="2" customFormat="1" ht="25.7" customHeight="1">
      <c r="A55" s="35"/>
      <c r="B55" s="36"/>
      <c r="C55" s="30" t="s">
        <v>28</v>
      </c>
      <c r="D55" s="37"/>
      <c r="E55" s="37"/>
      <c r="F55" s="28" t="str">
        <f>IF(E18="","",E18)</f>
        <v>Vyplň údaj</v>
      </c>
      <c r="G55" s="37"/>
      <c r="H55" s="37"/>
      <c r="I55" s="30" t="s">
        <v>35</v>
      </c>
      <c r="J55" s="33" t="str">
        <f>E24</f>
        <v>Jiří Marek, Dolní Bělá 40, 331 52 Dolní Bělá</v>
      </c>
      <c r="K55" s="37"/>
      <c r="L55" s="107"/>
      <c r="S55" s="35"/>
      <c r="T55" s="35"/>
      <c r="U55" s="35"/>
      <c r="V55" s="35"/>
      <c r="W55" s="35"/>
      <c r="X55" s="35"/>
      <c r="Y55" s="35"/>
      <c r="Z55" s="35"/>
      <c r="AA55" s="35"/>
      <c r="AB55" s="35"/>
      <c r="AC55" s="35"/>
      <c r="AD55" s="35"/>
      <c r="AE55" s="35"/>
    </row>
    <row r="56" spans="1:31" s="2" customFormat="1" ht="10.35" customHeight="1">
      <c r="A56" s="35"/>
      <c r="B56" s="36"/>
      <c r="C56" s="37"/>
      <c r="D56" s="37"/>
      <c r="E56" s="37"/>
      <c r="F56" s="37"/>
      <c r="G56" s="37"/>
      <c r="H56" s="37"/>
      <c r="I56" s="37"/>
      <c r="J56" s="37"/>
      <c r="K56" s="37"/>
      <c r="L56" s="107"/>
      <c r="S56" s="35"/>
      <c r="T56" s="35"/>
      <c r="U56" s="35"/>
      <c r="V56" s="35"/>
      <c r="W56" s="35"/>
      <c r="X56" s="35"/>
      <c r="Y56" s="35"/>
      <c r="Z56" s="35"/>
      <c r="AA56" s="35"/>
      <c r="AB56" s="35"/>
      <c r="AC56" s="35"/>
      <c r="AD56" s="35"/>
      <c r="AE56" s="35"/>
    </row>
    <row r="57" spans="1:31" s="2" customFormat="1" ht="29.25" customHeight="1">
      <c r="A57" s="35"/>
      <c r="B57" s="36"/>
      <c r="C57" s="131" t="s">
        <v>91</v>
      </c>
      <c r="D57" s="132"/>
      <c r="E57" s="132"/>
      <c r="F57" s="132"/>
      <c r="G57" s="132"/>
      <c r="H57" s="132"/>
      <c r="I57" s="132"/>
      <c r="J57" s="133" t="s">
        <v>92</v>
      </c>
      <c r="K57" s="132"/>
      <c r="L57" s="107"/>
      <c r="S57" s="35"/>
      <c r="T57" s="35"/>
      <c r="U57" s="35"/>
      <c r="V57" s="35"/>
      <c r="W57" s="35"/>
      <c r="X57" s="35"/>
      <c r="Y57" s="35"/>
      <c r="Z57" s="35"/>
      <c r="AA57" s="35"/>
      <c r="AB57" s="35"/>
      <c r="AC57" s="35"/>
      <c r="AD57" s="35"/>
      <c r="AE57" s="35"/>
    </row>
    <row r="58" spans="1:31" s="2" customFormat="1" ht="10.35" customHeight="1">
      <c r="A58" s="35"/>
      <c r="B58" s="36"/>
      <c r="C58" s="37"/>
      <c r="D58" s="37"/>
      <c r="E58" s="37"/>
      <c r="F58" s="37"/>
      <c r="G58" s="37"/>
      <c r="H58" s="37"/>
      <c r="I58" s="37"/>
      <c r="J58" s="37"/>
      <c r="K58" s="37"/>
      <c r="L58" s="107"/>
      <c r="S58" s="35"/>
      <c r="T58" s="35"/>
      <c r="U58" s="35"/>
      <c r="V58" s="35"/>
      <c r="W58" s="35"/>
      <c r="X58" s="35"/>
      <c r="Y58" s="35"/>
      <c r="Z58" s="35"/>
      <c r="AA58" s="35"/>
      <c r="AB58" s="35"/>
      <c r="AC58" s="35"/>
      <c r="AD58" s="35"/>
      <c r="AE58" s="35"/>
    </row>
    <row r="59" spans="1:47" s="2" customFormat="1" ht="22.9" customHeight="1">
      <c r="A59" s="35"/>
      <c r="B59" s="36"/>
      <c r="C59" s="134" t="s">
        <v>72</v>
      </c>
      <c r="D59" s="37"/>
      <c r="E59" s="37"/>
      <c r="F59" s="37"/>
      <c r="G59" s="37"/>
      <c r="H59" s="37"/>
      <c r="I59" s="37"/>
      <c r="J59" s="78">
        <f>J81</f>
        <v>0</v>
      </c>
      <c r="K59" s="37"/>
      <c r="L59" s="107"/>
      <c r="S59" s="35"/>
      <c r="T59" s="35"/>
      <c r="U59" s="35"/>
      <c r="V59" s="35"/>
      <c r="W59" s="35"/>
      <c r="X59" s="35"/>
      <c r="Y59" s="35"/>
      <c r="Z59" s="35"/>
      <c r="AA59" s="35"/>
      <c r="AB59" s="35"/>
      <c r="AC59" s="35"/>
      <c r="AD59" s="35"/>
      <c r="AE59" s="35"/>
      <c r="AU59" s="18" t="s">
        <v>93</v>
      </c>
    </row>
    <row r="60" spans="2:12" s="9" customFormat="1" ht="24.95" customHeight="1">
      <c r="B60" s="135"/>
      <c r="C60" s="136"/>
      <c r="D60" s="137" t="s">
        <v>413</v>
      </c>
      <c r="E60" s="138"/>
      <c r="F60" s="138"/>
      <c r="G60" s="138"/>
      <c r="H60" s="138"/>
      <c r="I60" s="138"/>
      <c r="J60" s="139">
        <f>J82</f>
        <v>0</v>
      </c>
      <c r="K60" s="136"/>
      <c r="L60" s="140"/>
    </row>
    <row r="61" spans="2:12" s="10" customFormat="1" ht="19.9" customHeight="1">
      <c r="B61" s="141"/>
      <c r="C61" s="142"/>
      <c r="D61" s="143" t="s">
        <v>414</v>
      </c>
      <c r="E61" s="144"/>
      <c r="F61" s="144"/>
      <c r="G61" s="144"/>
      <c r="H61" s="144"/>
      <c r="I61" s="144"/>
      <c r="J61" s="145">
        <f>J83</f>
        <v>0</v>
      </c>
      <c r="K61" s="142"/>
      <c r="L61" s="146"/>
    </row>
    <row r="62" spans="1:31" s="2" customFormat="1" ht="21.75" customHeight="1">
      <c r="A62" s="35"/>
      <c r="B62" s="36"/>
      <c r="C62" s="37"/>
      <c r="D62" s="37"/>
      <c r="E62" s="37"/>
      <c r="F62" s="37"/>
      <c r="G62" s="37"/>
      <c r="H62" s="37"/>
      <c r="I62" s="37"/>
      <c r="J62" s="37"/>
      <c r="K62" s="37"/>
      <c r="L62" s="107"/>
      <c r="S62" s="35"/>
      <c r="T62" s="35"/>
      <c r="U62" s="35"/>
      <c r="V62" s="35"/>
      <c r="W62" s="35"/>
      <c r="X62" s="35"/>
      <c r="Y62" s="35"/>
      <c r="Z62" s="35"/>
      <c r="AA62" s="35"/>
      <c r="AB62" s="35"/>
      <c r="AC62" s="35"/>
      <c r="AD62" s="35"/>
      <c r="AE62" s="35"/>
    </row>
    <row r="63" spans="1:31" s="2" customFormat="1" ht="6.95" customHeight="1">
      <c r="A63" s="35"/>
      <c r="B63" s="48"/>
      <c r="C63" s="49"/>
      <c r="D63" s="49"/>
      <c r="E63" s="49"/>
      <c r="F63" s="49"/>
      <c r="G63" s="49"/>
      <c r="H63" s="49"/>
      <c r="I63" s="49"/>
      <c r="J63" s="49"/>
      <c r="K63" s="49"/>
      <c r="L63" s="107"/>
      <c r="S63" s="35"/>
      <c r="T63" s="35"/>
      <c r="U63" s="35"/>
      <c r="V63" s="35"/>
      <c r="W63" s="35"/>
      <c r="X63" s="35"/>
      <c r="Y63" s="35"/>
      <c r="Z63" s="35"/>
      <c r="AA63" s="35"/>
      <c r="AB63" s="35"/>
      <c r="AC63" s="35"/>
      <c r="AD63" s="35"/>
      <c r="AE63" s="35"/>
    </row>
    <row r="67" spans="1:31" s="2" customFormat="1" ht="6.95" customHeight="1">
      <c r="A67" s="35"/>
      <c r="B67" s="50"/>
      <c r="C67" s="51"/>
      <c r="D67" s="51"/>
      <c r="E67" s="51"/>
      <c r="F67" s="51"/>
      <c r="G67" s="51"/>
      <c r="H67" s="51"/>
      <c r="I67" s="51"/>
      <c r="J67" s="51"/>
      <c r="K67" s="51"/>
      <c r="L67" s="107"/>
      <c r="S67" s="35"/>
      <c r="T67" s="35"/>
      <c r="U67" s="35"/>
      <c r="V67" s="35"/>
      <c r="W67" s="35"/>
      <c r="X67" s="35"/>
      <c r="Y67" s="35"/>
      <c r="Z67" s="35"/>
      <c r="AA67" s="35"/>
      <c r="AB67" s="35"/>
      <c r="AC67" s="35"/>
      <c r="AD67" s="35"/>
      <c r="AE67" s="35"/>
    </row>
    <row r="68" spans="1:31" s="2" customFormat="1" ht="24.95" customHeight="1">
      <c r="A68" s="35"/>
      <c r="B68" s="36"/>
      <c r="C68" s="24" t="s">
        <v>106</v>
      </c>
      <c r="D68" s="37"/>
      <c r="E68" s="37"/>
      <c r="F68" s="37"/>
      <c r="G68" s="37"/>
      <c r="H68" s="37"/>
      <c r="I68" s="37"/>
      <c r="J68" s="37"/>
      <c r="K68" s="37"/>
      <c r="L68" s="107"/>
      <c r="S68" s="35"/>
      <c r="T68" s="35"/>
      <c r="U68" s="35"/>
      <c r="V68" s="35"/>
      <c r="W68" s="35"/>
      <c r="X68" s="35"/>
      <c r="Y68" s="35"/>
      <c r="Z68" s="35"/>
      <c r="AA68" s="35"/>
      <c r="AB68" s="35"/>
      <c r="AC68" s="35"/>
      <c r="AD68" s="35"/>
      <c r="AE68" s="35"/>
    </row>
    <row r="69" spans="1:31" s="2" customFormat="1" ht="6.95" customHeight="1">
      <c r="A69" s="35"/>
      <c r="B69" s="36"/>
      <c r="C69" s="37"/>
      <c r="D69" s="37"/>
      <c r="E69" s="37"/>
      <c r="F69" s="37"/>
      <c r="G69" s="37"/>
      <c r="H69" s="37"/>
      <c r="I69" s="37"/>
      <c r="J69" s="37"/>
      <c r="K69" s="37"/>
      <c r="L69" s="107"/>
      <c r="S69" s="35"/>
      <c r="T69" s="35"/>
      <c r="U69" s="35"/>
      <c r="V69" s="35"/>
      <c r="W69" s="35"/>
      <c r="X69" s="35"/>
      <c r="Y69" s="35"/>
      <c r="Z69" s="35"/>
      <c r="AA69" s="35"/>
      <c r="AB69" s="35"/>
      <c r="AC69" s="35"/>
      <c r="AD69" s="35"/>
      <c r="AE69" s="35"/>
    </row>
    <row r="70" spans="1:31" s="2" customFormat="1" ht="12" customHeight="1">
      <c r="A70" s="35"/>
      <c r="B70" s="36"/>
      <c r="C70" s="30" t="s">
        <v>16</v>
      </c>
      <c r="D70" s="37"/>
      <c r="E70" s="37"/>
      <c r="F70" s="37"/>
      <c r="G70" s="37"/>
      <c r="H70" s="37"/>
      <c r="I70" s="37"/>
      <c r="J70" s="37"/>
      <c r="K70" s="37"/>
      <c r="L70" s="107"/>
      <c r="S70" s="35"/>
      <c r="T70" s="35"/>
      <c r="U70" s="35"/>
      <c r="V70" s="35"/>
      <c r="W70" s="35"/>
      <c r="X70" s="35"/>
      <c r="Y70" s="35"/>
      <c r="Z70" s="35"/>
      <c r="AA70" s="35"/>
      <c r="AB70" s="35"/>
      <c r="AC70" s="35"/>
      <c r="AD70" s="35"/>
      <c r="AE70" s="35"/>
    </row>
    <row r="71" spans="1:31" s="2" customFormat="1" ht="16.5" customHeight="1">
      <c r="A71" s="35"/>
      <c r="B71" s="36"/>
      <c r="C71" s="37"/>
      <c r="D71" s="37"/>
      <c r="E71" s="369" t="str">
        <f>E7</f>
        <v>III/193 15 Křelovice-Krsov</v>
      </c>
      <c r="F71" s="370"/>
      <c r="G71" s="370"/>
      <c r="H71" s="370"/>
      <c r="I71" s="37"/>
      <c r="J71" s="37"/>
      <c r="K71" s="37"/>
      <c r="L71" s="107"/>
      <c r="S71" s="35"/>
      <c r="T71" s="35"/>
      <c r="U71" s="35"/>
      <c r="V71" s="35"/>
      <c r="W71" s="35"/>
      <c r="X71" s="35"/>
      <c r="Y71" s="35"/>
      <c r="Z71" s="35"/>
      <c r="AA71" s="35"/>
      <c r="AB71" s="35"/>
      <c r="AC71" s="35"/>
      <c r="AD71" s="35"/>
      <c r="AE71" s="35"/>
    </row>
    <row r="72" spans="1:31" s="2" customFormat="1" ht="12" customHeight="1">
      <c r="A72" s="35"/>
      <c r="B72" s="36"/>
      <c r="C72" s="30" t="s">
        <v>88</v>
      </c>
      <c r="D72" s="37"/>
      <c r="E72" s="37"/>
      <c r="F72" s="37"/>
      <c r="G72" s="37"/>
      <c r="H72" s="37"/>
      <c r="I72" s="37"/>
      <c r="J72" s="37"/>
      <c r="K72" s="37"/>
      <c r="L72" s="107"/>
      <c r="S72" s="35"/>
      <c r="T72" s="35"/>
      <c r="U72" s="35"/>
      <c r="V72" s="35"/>
      <c r="W72" s="35"/>
      <c r="X72" s="35"/>
      <c r="Y72" s="35"/>
      <c r="Z72" s="35"/>
      <c r="AA72" s="35"/>
      <c r="AB72" s="35"/>
      <c r="AC72" s="35"/>
      <c r="AD72" s="35"/>
      <c r="AE72" s="35"/>
    </row>
    <row r="73" spans="1:31" s="2" customFormat="1" ht="16.5" customHeight="1">
      <c r="A73" s="35"/>
      <c r="B73" s="36"/>
      <c r="C73" s="37"/>
      <c r="D73" s="37"/>
      <c r="E73" s="341" t="str">
        <f>E9</f>
        <v>2 - Vedlejší rozpočtové náklady</v>
      </c>
      <c r="F73" s="371"/>
      <c r="G73" s="371"/>
      <c r="H73" s="371"/>
      <c r="I73" s="37"/>
      <c r="J73" s="37"/>
      <c r="K73" s="37"/>
      <c r="L73" s="107"/>
      <c r="S73" s="35"/>
      <c r="T73" s="35"/>
      <c r="U73" s="35"/>
      <c r="V73" s="35"/>
      <c r="W73" s="35"/>
      <c r="X73" s="35"/>
      <c r="Y73" s="35"/>
      <c r="Z73" s="35"/>
      <c r="AA73" s="35"/>
      <c r="AB73" s="35"/>
      <c r="AC73" s="35"/>
      <c r="AD73" s="35"/>
      <c r="AE73" s="35"/>
    </row>
    <row r="74" spans="1:31" s="2" customFormat="1" ht="6.95" customHeight="1">
      <c r="A74" s="35"/>
      <c r="B74" s="36"/>
      <c r="C74" s="37"/>
      <c r="D74" s="37"/>
      <c r="E74" s="37"/>
      <c r="F74" s="37"/>
      <c r="G74" s="37"/>
      <c r="H74" s="37"/>
      <c r="I74" s="37"/>
      <c r="J74" s="37"/>
      <c r="K74" s="37"/>
      <c r="L74" s="107"/>
      <c r="S74" s="35"/>
      <c r="T74" s="35"/>
      <c r="U74" s="35"/>
      <c r="V74" s="35"/>
      <c r="W74" s="35"/>
      <c r="X74" s="35"/>
      <c r="Y74" s="35"/>
      <c r="Z74" s="35"/>
      <c r="AA74" s="35"/>
      <c r="AB74" s="35"/>
      <c r="AC74" s="35"/>
      <c r="AD74" s="35"/>
      <c r="AE74" s="35"/>
    </row>
    <row r="75" spans="1:31" s="2" customFormat="1" ht="12" customHeight="1">
      <c r="A75" s="35"/>
      <c r="B75" s="36"/>
      <c r="C75" s="30" t="s">
        <v>21</v>
      </c>
      <c r="D75" s="37"/>
      <c r="E75" s="37"/>
      <c r="F75" s="28" t="str">
        <f>F12</f>
        <v xml:space="preserve"> </v>
      </c>
      <c r="G75" s="37"/>
      <c r="H75" s="37"/>
      <c r="I75" s="30" t="s">
        <v>23</v>
      </c>
      <c r="J75" s="60" t="str">
        <f>IF(J12="","",J12)</f>
        <v>25. 6. 2021</v>
      </c>
      <c r="K75" s="37"/>
      <c r="L75" s="107"/>
      <c r="S75" s="35"/>
      <c r="T75" s="35"/>
      <c r="U75" s="35"/>
      <c r="V75" s="35"/>
      <c r="W75" s="35"/>
      <c r="X75" s="35"/>
      <c r="Y75" s="35"/>
      <c r="Z75" s="35"/>
      <c r="AA75" s="35"/>
      <c r="AB75" s="35"/>
      <c r="AC75" s="35"/>
      <c r="AD75" s="35"/>
      <c r="AE75" s="35"/>
    </row>
    <row r="76" spans="1:31" s="2" customFormat="1" ht="6.95" customHeight="1">
      <c r="A76" s="35"/>
      <c r="B76" s="36"/>
      <c r="C76" s="37"/>
      <c r="D76" s="37"/>
      <c r="E76" s="37"/>
      <c r="F76" s="37"/>
      <c r="G76" s="37"/>
      <c r="H76" s="37"/>
      <c r="I76" s="37"/>
      <c r="J76" s="37"/>
      <c r="K76" s="37"/>
      <c r="L76" s="107"/>
      <c r="S76" s="35"/>
      <c r="T76" s="35"/>
      <c r="U76" s="35"/>
      <c r="V76" s="35"/>
      <c r="W76" s="35"/>
      <c r="X76" s="35"/>
      <c r="Y76" s="35"/>
      <c r="Z76" s="35"/>
      <c r="AA76" s="35"/>
      <c r="AB76" s="35"/>
      <c r="AC76" s="35"/>
      <c r="AD76" s="35"/>
      <c r="AE76" s="35"/>
    </row>
    <row r="77" spans="1:31" s="2" customFormat="1" ht="40.15" customHeight="1">
      <c r="A77" s="35"/>
      <c r="B77" s="36"/>
      <c r="C77" s="30" t="s">
        <v>25</v>
      </c>
      <c r="D77" s="37"/>
      <c r="E77" s="37"/>
      <c r="F77" s="28" t="str">
        <f>E15</f>
        <v xml:space="preserve"> </v>
      </c>
      <c r="G77" s="37"/>
      <c r="H77" s="37"/>
      <c r="I77" s="30" t="s">
        <v>30</v>
      </c>
      <c r="J77" s="33" t="str">
        <f>E21</f>
        <v>MENE Industry s.r.o., Ledce 268, 330 14 Ledce</v>
      </c>
      <c r="K77" s="37"/>
      <c r="L77" s="107"/>
      <c r="S77" s="35"/>
      <c r="T77" s="35"/>
      <c r="U77" s="35"/>
      <c r="V77" s="35"/>
      <c r="W77" s="35"/>
      <c r="X77" s="35"/>
      <c r="Y77" s="35"/>
      <c r="Z77" s="35"/>
      <c r="AA77" s="35"/>
      <c r="AB77" s="35"/>
      <c r="AC77" s="35"/>
      <c r="AD77" s="35"/>
      <c r="AE77" s="35"/>
    </row>
    <row r="78" spans="1:31" s="2" customFormat="1" ht="25.7" customHeight="1">
      <c r="A78" s="35"/>
      <c r="B78" s="36"/>
      <c r="C78" s="30" t="s">
        <v>28</v>
      </c>
      <c r="D78" s="37"/>
      <c r="E78" s="37"/>
      <c r="F78" s="28" t="str">
        <f>IF(E18="","",E18)</f>
        <v>Vyplň údaj</v>
      </c>
      <c r="G78" s="37"/>
      <c r="H78" s="37"/>
      <c r="I78" s="30" t="s">
        <v>35</v>
      </c>
      <c r="J78" s="33" t="str">
        <f>E24</f>
        <v>Jiří Marek, Dolní Bělá 40, 331 52 Dolní Bělá</v>
      </c>
      <c r="K78" s="37"/>
      <c r="L78" s="107"/>
      <c r="S78" s="35"/>
      <c r="T78" s="35"/>
      <c r="U78" s="35"/>
      <c r="V78" s="35"/>
      <c r="W78" s="35"/>
      <c r="X78" s="35"/>
      <c r="Y78" s="35"/>
      <c r="Z78" s="35"/>
      <c r="AA78" s="35"/>
      <c r="AB78" s="35"/>
      <c r="AC78" s="35"/>
      <c r="AD78" s="35"/>
      <c r="AE78" s="35"/>
    </row>
    <row r="79" spans="1:31" s="2" customFormat="1" ht="10.35" customHeight="1">
      <c r="A79" s="35"/>
      <c r="B79" s="36"/>
      <c r="C79" s="37"/>
      <c r="D79" s="37"/>
      <c r="E79" s="37"/>
      <c r="F79" s="37"/>
      <c r="G79" s="37"/>
      <c r="H79" s="37"/>
      <c r="I79" s="37"/>
      <c r="J79" s="37"/>
      <c r="K79" s="37"/>
      <c r="L79" s="107"/>
      <c r="S79" s="35"/>
      <c r="T79" s="35"/>
      <c r="U79" s="35"/>
      <c r="V79" s="35"/>
      <c r="W79" s="35"/>
      <c r="X79" s="35"/>
      <c r="Y79" s="35"/>
      <c r="Z79" s="35"/>
      <c r="AA79" s="35"/>
      <c r="AB79" s="35"/>
      <c r="AC79" s="35"/>
      <c r="AD79" s="35"/>
      <c r="AE79" s="35"/>
    </row>
    <row r="80" spans="1:31" s="11" customFormat="1" ht="29.25" customHeight="1">
      <c r="A80" s="147"/>
      <c r="B80" s="148"/>
      <c r="C80" s="149" t="s">
        <v>107</v>
      </c>
      <c r="D80" s="150" t="s">
        <v>59</v>
      </c>
      <c r="E80" s="150" t="s">
        <v>55</v>
      </c>
      <c r="F80" s="150" t="s">
        <v>56</v>
      </c>
      <c r="G80" s="150" t="s">
        <v>108</v>
      </c>
      <c r="H80" s="150" t="s">
        <v>109</v>
      </c>
      <c r="I80" s="150" t="s">
        <v>110</v>
      </c>
      <c r="J80" s="150" t="s">
        <v>92</v>
      </c>
      <c r="K80" s="151" t="s">
        <v>111</v>
      </c>
      <c r="L80" s="152"/>
      <c r="M80" s="69" t="s">
        <v>19</v>
      </c>
      <c r="N80" s="70" t="s">
        <v>44</v>
      </c>
      <c r="O80" s="70" t="s">
        <v>112</v>
      </c>
      <c r="P80" s="70" t="s">
        <v>113</v>
      </c>
      <c r="Q80" s="70" t="s">
        <v>114</v>
      </c>
      <c r="R80" s="70" t="s">
        <v>115</v>
      </c>
      <c r="S80" s="70" t="s">
        <v>116</v>
      </c>
      <c r="T80" s="71" t="s">
        <v>117</v>
      </c>
      <c r="U80" s="147"/>
      <c r="V80" s="147"/>
      <c r="W80" s="147"/>
      <c r="X80" s="147"/>
      <c r="Y80" s="147"/>
      <c r="Z80" s="147"/>
      <c r="AA80" s="147"/>
      <c r="AB80" s="147"/>
      <c r="AC80" s="147"/>
      <c r="AD80" s="147"/>
      <c r="AE80" s="147"/>
    </row>
    <row r="81" spans="1:63" s="2" customFormat="1" ht="22.9" customHeight="1">
      <c r="A81" s="35"/>
      <c r="B81" s="36"/>
      <c r="C81" s="76" t="s">
        <v>118</v>
      </c>
      <c r="D81" s="37"/>
      <c r="E81" s="37"/>
      <c r="F81" s="37"/>
      <c r="G81" s="37"/>
      <c r="H81" s="37"/>
      <c r="I81" s="37"/>
      <c r="J81" s="153">
        <f>BK81</f>
        <v>0</v>
      </c>
      <c r="K81" s="37"/>
      <c r="L81" s="40"/>
      <c r="M81" s="72"/>
      <c r="N81" s="154"/>
      <c r="O81" s="73"/>
      <c r="P81" s="155">
        <f>P82</f>
        <v>0</v>
      </c>
      <c r="Q81" s="73"/>
      <c r="R81" s="155">
        <f>R82</f>
        <v>0</v>
      </c>
      <c r="S81" s="73"/>
      <c r="T81" s="156">
        <f>T82</f>
        <v>0</v>
      </c>
      <c r="U81" s="35"/>
      <c r="V81" s="35"/>
      <c r="W81" s="35"/>
      <c r="X81" s="35"/>
      <c r="Y81" s="35"/>
      <c r="Z81" s="35"/>
      <c r="AA81" s="35"/>
      <c r="AB81" s="35"/>
      <c r="AC81" s="35"/>
      <c r="AD81" s="35"/>
      <c r="AE81" s="35"/>
      <c r="AT81" s="18" t="s">
        <v>73</v>
      </c>
      <c r="AU81" s="18" t="s">
        <v>93</v>
      </c>
      <c r="BK81" s="157">
        <f>BK82</f>
        <v>0</v>
      </c>
    </row>
    <row r="82" spans="2:63" s="12" customFormat="1" ht="25.9" customHeight="1">
      <c r="B82" s="158"/>
      <c r="C82" s="159"/>
      <c r="D82" s="160" t="s">
        <v>73</v>
      </c>
      <c r="E82" s="161" t="s">
        <v>415</v>
      </c>
      <c r="F82" s="161" t="s">
        <v>85</v>
      </c>
      <c r="G82" s="159"/>
      <c r="H82" s="159"/>
      <c r="I82" s="162"/>
      <c r="J82" s="163">
        <f>BK82</f>
        <v>0</v>
      </c>
      <c r="K82" s="159"/>
      <c r="L82" s="164"/>
      <c r="M82" s="165"/>
      <c r="N82" s="166"/>
      <c r="O82" s="166"/>
      <c r="P82" s="167">
        <f>P83</f>
        <v>0</v>
      </c>
      <c r="Q82" s="166"/>
      <c r="R82" s="167">
        <f>R83</f>
        <v>0</v>
      </c>
      <c r="S82" s="166"/>
      <c r="T82" s="168">
        <f>T83</f>
        <v>0</v>
      </c>
      <c r="AR82" s="169" t="s">
        <v>152</v>
      </c>
      <c r="AT82" s="170" t="s">
        <v>73</v>
      </c>
      <c r="AU82" s="170" t="s">
        <v>74</v>
      </c>
      <c r="AY82" s="169" t="s">
        <v>121</v>
      </c>
      <c r="BK82" s="171">
        <f>BK83</f>
        <v>0</v>
      </c>
    </row>
    <row r="83" spans="2:63" s="12" customFormat="1" ht="22.9" customHeight="1">
      <c r="B83" s="158"/>
      <c r="C83" s="159"/>
      <c r="D83" s="160" t="s">
        <v>73</v>
      </c>
      <c r="E83" s="172" t="s">
        <v>416</v>
      </c>
      <c r="F83" s="172" t="s">
        <v>417</v>
      </c>
      <c r="G83" s="159"/>
      <c r="H83" s="159"/>
      <c r="I83" s="162"/>
      <c r="J83" s="173">
        <f>BK83</f>
        <v>0</v>
      </c>
      <c r="K83" s="159"/>
      <c r="L83" s="164"/>
      <c r="M83" s="165"/>
      <c r="N83" s="166"/>
      <c r="O83" s="166"/>
      <c r="P83" s="167">
        <f>SUM(P84:P88)</f>
        <v>0</v>
      </c>
      <c r="Q83" s="166"/>
      <c r="R83" s="167">
        <f>SUM(R84:R88)</f>
        <v>0</v>
      </c>
      <c r="S83" s="166"/>
      <c r="T83" s="168">
        <f>SUM(T84:T88)</f>
        <v>0</v>
      </c>
      <c r="AR83" s="169" t="s">
        <v>152</v>
      </c>
      <c r="AT83" s="170" t="s">
        <v>73</v>
      </c>
      <c r="AU83" s="170" t="s">
        <v>79</v>
      </c>
      <c r="AY83" s="169" t="s">
        <v>121</v>
      </c>
      <c r="BK83" s="171">
        <f>SUM(BK84:BK88)</f>
        <v>0</v>
      </c>
    </row>
    <row r="84" spans="1:65" s="2" customFormat="1" ht="16.5" customHeight="1">
      <c r="A84" s="35"/>
      <c r="B84" s="36"/>
      <c r="C84" s="174" t="s">
        <v>79</v>
      </c>
      <c r="D84" s="174" t="s">
        <v>123</v>
      </c>
      <c r="E84" s="175" t="s">
        <v>418</v>
      </c>
      <c r="F84" s="176" t="s">
        <v>419</v>
      </c>
      <c r="G84" s="177" t="s">
        <v>420</v>
      </c>
      <c r="H84" s="178">
        <v>1</v>
      </c>
      <c r="I84" s="179"/>
      <c r="J84" s="180">
        <f>ROUND(I84*H84,2)</f>
        <v>0</v>
      </c>
      <c r="K84" s="176" t="s">
        <v>127</v>
      </c>
      <c r="L84" s="40"/>
      <c r="M84" s="181" t="s">
        <v>19</v>
      </c>
      <c r="N84" s="182" t="s">
        <v>45</v>
      </c>
      <c r="O84" s="65"/>
      <c r="P84" s="183">
        <f>O84*H84</f>
        <v>0</v>
      </c>
      <c r="Q84" s="183">
        <v>0</v>
      </c>
      <c r="R84" s="183">
        <f>Q84*H84</f>
        <v>0</v>
      </c>
      <c r="S84" s="183">
        <v>0</v>
      </c>
      <c r="T84" s="184">
        <f>S84*H84</f>
        <v>0</v>
      </c>
      <c r="U84" s="35"/>
      <c r="V84" s="35"/>
      <c r="W84" s="35"/>
      <c r="X84" s="35"/>
      <c r="Y84" s="35"/>
      <c r="Z84" s="35"/>
      <c r="AA84" s="35"/>
      <c r="AB84" s="35"/>
      <c r="AC84" s="35"/>
      <c r="AD84" s="35"/>
      <c r="AE84" s="35"/>
      <c r="AR84" s="185" t="s">
        <v>421</v>
      </c>
      <c r="AT84" s="185" t="s">
        <v>123</v>
      </c>
      <c r="AU84" s="185" t="s">
        <v>84</v>
      </c>
      <c r="AY84" s="18" t="s">
        <v>121</v>
      </c>
      <c r="BE84" s="186">
        <f>IF(N84="základní",J84,0)</f>
        <v>0</v>
      </c>
      <c r="BF84" s="186">
        <f>IF(N84="snížená",J84,0)</f>
        <v>0</v>
      </c>
      <c r="BG84" s="186">
        <f>IF(N84="zákl. přenesená",J84,0)</f>
        <v>0</v>
      </c>
      <c r="BH84" s="186">
        <f>IF(N84="sníž. přenesená",J84,0)</f>
        <v>0</v>
      </c>
      <c r="BI84" s="186">
        <f>IF(N84="nulová",J84,0)</f>
        <v>0</v>
      </c>
      <c r="BJ84" s="18" t="s">
        <v>79</v>
      </c>
      <c r="BK84" s="186">
        <f>ROUND(I84*H84,2)</f>
        <v>0</v>
      </c>
      <c r="BL84" s="18" t="s">
        <v>421</v>
      </c>
      <c r="BM84" s="185" t="s">
        <v>422</v>
      </c>
    </row>
    <row r="85" spans="1:65" s="2" customFormat="1" ht="16.5" customHeight="1">
      <c r="A85" s="35"/>
      <c r="B85" s="36"/>
      <c r="C85" s="174" t="s">
        <v>84</v>
      </c>
      <c r="D85" s="174" t="s">
        <v>123</v>
      </c>
      <c r="E85" s="175" t="s">
        <v>423</v>
      </c>
      <c r="F85" s="176" t="s">
        <v>424</v>
      </c>
      <c r="G85" s="177" t="s">
        <v>420</v>
      </c>
      <c r="H85" s="178">
        <v>1</v>
      </c>
      <c r="I85" s="179"/>
      <c r="J85" s="180">
        <f>ROUND(I85*H85,2)</f>
        <v>0</v>
      </c>
      <c r="K85" s="176" t="s">
        <v>127</v>
      </c>
      <c r="L85" s="40"/>
      <c r="M85" s="181" t="s">
        <v>19</v>
      </c>
      <c r="N85" s="182" t="s">
        <v>45</v>
      </c>
      <c r="O85" s="65"/>
      <c r="P85" s="183">
        <f>O85*H85</f>
        <v>0</v>
      </c>
      <c r="Q85" s="183">
        <v>0</v>
      </c>
      <c r="R85" s="183">
        <f>Q85*H85</f>
        <v>0</v>
      </c>
      <c r="S85" s="183">
        <v>0</v>
      </c>
      <c r="T85" s="184">
        <f>S85*H85</f>
        <v>0</v>
      </c>
      <c r="U85" s="35"/>
      <c r="V85" s="35"/>
      <c r="W85" s="35"/>
      <c r="X85" s="35"/>
      <c r="Y85" s="35"/>
      <c r="Z85" s="35"/>
      <c r="AA85" s="35"/>
      <c r="AB85" s="35"/>
      <c r="AC85" s="35"/>
      <c r="AD85" s="35"/>
      <c r="AE85" s="35"/>
      <c r="AR85" s="185" t="s">
        <v>421</v>
      </c>
      <c r="AT85" s="185" t="s">
        <v>123</v>
      </c>
      <c r="AU85" s="185" t="s">
        <v>84</v>
      </c>
      <c r="AY85" s="18" t="s">
        <v>121</v>
      </c>
      <c r="BE85" s="186">
        <f>IF(N85="základní",J85,0)</f>
        <v>0</v>
      </c>
      <c r="BF85" s="186">
        <f>IF(N85="snížená",J85,0)</f>
        <v>0</v>
      </c>
      <c r="BG85" s="186">
        <f>IF(N85="zákl. přenesená",J85,0)</f>
        <v>0</v>
      </c>
      <c r="BH85" s="186">
        <f>IF(N85="sníž. přenesená",J85,0)</f>
        <v>0</v>
      </c>
      <c r="BI85" s="186">
        <f>IF(N85="nulová",J85,0)</f>
        <v>0</v>
      </c>
      <c r="BJ85" s="18" t="s">
        <v>79</v>
      </c>
      <c r="BK85" s="186">
        <f>ROUND(I85*H85,2)</f>
        <v>0</v>
      </c>
      <c r="BL85" s="18" t="s">
        <v>421</v>
      </c>
      <c r="BM85" s="185" t="s">
        <v>425</v>
      </c>
    </row>
    <row r="86" spans="1:65" s="2" customFormat="1" ht="16.5" customHeight="1">
      <c r="A86" s="35"/>
      <c r="B86" s="36"/>
      <c r="C86" s="174" t="s">
        <v>140</v>
      </c>
      <c r="D86" s="174" t="s">
        <v>123</v>
      </c>
      <c r="E86" s="175" t="s">
        <v>426</v>
      </c>
      <c r="F86" s="176" t="s">
        <v>427</v>
      </c>
      <c r="G86" s="177" t="s">
        <v>420</v>
      </c>
      <c r="H86" s="178">
        <v>1</v>
      </c>
      <c r="I86" s="179"/>
      <c r="J86" s="180">
        <f>ROUND(I86*H86,2)</f>
        <v>0</v>
      </c>
      <c r="K86" s="176" t="s">
        <v>127</v>
      </c>
      <c r="L86" s="40"/>
      <c r="M86" s="181" t="s">
        <v>19</v>
      </c>
      <c r="N86" s="182" t="s">
        <v>45</v>
      </c>
      <c r="O86" s="65"/>
      <c r="P86" s="183">
        <f>O86*H86</f>
        <v>0</v>
      </c>
      <c r="Q86" s="183">
        <v>0</v>
      </c>
      <c r="R86" s="183">
        <f>Q86*H86</f>
        <v>0</v>
      </c>
      <c r="S86" s="183">
        <v>0</v>
      </c>
      <c r="T86" s="184">
        <f>S86*H86</f>
        <v>0</v>
      </c>
      <c r="U86" s="35"/>
      <c r="V86" s="35"/>
      <c r="W86" s="35"/>
      <c r="X86" s="35"/>
      <c r="Y86" s="35"/>
      <c r="Z86" s="35"/>
      <c r="AA86" s="35"/>
      <c r="AB86" s="35"/>
      <c r="AC86" s="35"/>
      <c r="AD86" s="35"/>
      <c r="AE86" s="35"/>
      <c r="AR86" s="185" t="s">
        <v>421</v>
      </c>
      <c r="AT86" s="185" t="s">
        <v>123</v>
      </c>
      <c r="AU86" s="185" t="s">
        <v>84</v>
      </c>
      <c r="AY86" s="18" t="s">
        <v>121</v>
      </c>
      <c r="BE86" s="186">
        <f>IF(N86="základní",J86,0)</f>
        <v>0</v>
      </c>
      <c r="BF86" s="186">
        <f>IF(N86="snížená",J86,0)</f>
        <v>0</v>
      </c>
      <c r="BG86" s="186">
        <f>IF(N86="zákl. přenesená",J86,0)</f>
        <v>0</v>
      </c>
      <c r="BH86" s="186">
        <f>IF(N86="sníž. přenesená",J86,0)</f>
        <v>0</v>
      </c>
      <c r="BI86" s="186">
        <f>IF(N86="nulová",J86,0)</f>
        <v>0</v>
      </c>
      <c r="BJ86" s="18" t="s">
        <v>79</v>
      </c>
      <c r="BK86" s="186">
        <f>ROUND(I86*H86,2)</f>
        <v>0</v>
      </c>
      <c r="BL86" s="18" t="s">
        <v>421</v>
      </c>
      <c r="BM86" s="185" t="s">
        <v>428</v>
      </c>
    </row>
    <row r="87" spans="1:65" s="2" customFormat="1" ht="16.5" customHeight="1">
      <c r="A87" s="35"/>
      <c r="B87" s="36"/>
      <c r="C87" s="174" t="s">
        <v>128</v>
      </c>
      <c r="D87" s="174" t="s">
        <v>123</v>
      </c>
      <c r="E87" s="175" t="s">
        <v>429</v>
      </c>
      <c r="F87" s="176" t="s">
        <v>430</v>
      </c>
      <c r="G87" s="177" t="s">
        <v>420</v>
      </c>
      <c r="H87" s="178">
        <v>1</v>
      </c>
      <c r="I87" s="179"/>
      <c r="J87" s="180">
        <f>ROUND(I87*H87,2)</f>
        <v>0</v>
      </c>
      <c r="K87" s="176" t="s">
        <v>127</v>
      </c>
      <c r="L87" s="40"/>
      <c r="M87" s="181" t="s">
        <v>19</v>
      </c>
      <c r="N87" s="182" t="s">
        <v>45</v>
      </c>
      <c r="O87" s="65"/>
      <c r="P87" s="183">
        <f>O87*H87</f>
        <v>0</v>
      </c>
      <c r="Q87" s="183">
        <v>0</v>
      </c>
      <c r="R87" s="183">
        <f>Q87*H87</f>
        <v>0</v>
      </c>
      <c r="S87" s="183">
        <v>0</v>
      </c>
      <c r="T87" s="184">
        <f>S87*H87</f>
        <v>0</v>
      </c>
      <c r="U87" s="35"/>
      <c r="V87" s="35"/>
      <c r="W87" s="35"/>
      <c r="X87" s="35"/>
      <c r="Y87" s="35"/>
      <c r="Z87" s="35"/>
      <c r="AA87" s="35"/>
      <c r="AB87" s="35"/>
      <c r="AC87" s="35"/>
      <c r="AD87" s="35"/>
      <c r="AE87" s="35"/>
      <c r="AR87" s="185" t="s">
        <v>421</v>
      </c>
      <c r="AT87" s="185" t="s">
        <v>123</v>
      </c>
      <c r="AU87" s="185" t="s">
        <v>84</v>
      </c>
      <c r="AY87" s="18" t="s">
        <v>121</v>
      </c>
      <c r="BE87" s="186">
        <f>IF(N87="základní",J87,0)</f>
        <v>0</v>
      </c>
      <c r="BF87" s="186">
        <f>IF(N87="snížená",J87,0)</f>
        <v>0</v>
      </c>
      <c r="BG87" s="186">
        <f>IF(N87="zákl. přenesená",J87,0)</f>
        <v>0</v>
      </c>
      <c r="BH87" s="186">
        <f>IF(N87="sníž. přenesená",J87,0)</f>
        <v>0</v>
      </c>
      <c r="BI87" s="186">
        <f>IF(N87="nulová",J87,0)</f>
        <v>0</v>
      </c>
      <c r="BJ87" s="18" t="s">
        <v>79</v>
      </c>
      <c r="BK87" s="186">
        <f>ROUND(I87*H87,2)</f>
        <v>0</v>
      </c>
      <c r="BL87" s="18" t="s">
        <v>421</v>
      </c>
      <c r="BM87" s="185" t="s">
        <v>431</v>
      </c>
    </row>
    <row r="88" spans="1:47" s="2" customFormat="1" ht="39" hidden="1">
      <c r="A88" s="35"/>
      <c r="B88" s="36"/>
      <c r="C88" s="37"/>
      <c r="D88" s="187" t="s">
        <v>130</v>
      </c>
      <c r="E88" s="37"/>
      <c r="F88" s="188" t="s">
        <v>432</v>
      </c>
      <c r="G88" s="37"/>
      <c r="H88" s="37"/>
      <c r="I88" s="189"/>
      <c r="J88" s="37"/>
      <c r="K88" s="37"/>
      <c r="L88" s="40"/>
      <c r="M88" s="237"/>
      <c r="N88" s="238"/>
      <c r="O88" s="239"/>
      <c r="P88" s="239"/>
      <c r="Q88" s="239"/>
      <c r="R88" s="239"/>
      <c r="S88" s="239"/>
      <c r="T88" s="240"/>
      <c r="U88" s="35"/>
      <c r="V88" s="35"/>
      <c r="W88" s="35"/>
      <c r="X88" s="35"/>
      <c r="Y88" s="35"/>
      <c r="Z88" s="35"/>
      <c r="AA88" s="35"/>
      <c r="AB88" s="35"/>
      <c r="AC88" s="35"/>
      <c r="AD88" s="35"/>
      <c r="AE88" s="35"/>
      <c r="AT88" s="18" t="s">
        <v>130</v>
      </c>
      <c r="AU88" s="18" t="s">
        <v>84</v>
      </c>
    </row>
    <row r="89" spans="1:31" s="2" customFormat="1" ht="6.95" customHeight="1">
      <c r="A89" s="35"/>
      <c r="B89" s="48"/>
      <c r="C89" s="49"/>
      <c r="D89" s="49"/>
      <c r="E89" s="49"/>
      <c r="F89" s="49"/>
      <c r="G89" s="49"/>
      <c r="H89" s="49"/>
      <c r="I89" s="49"/>
      <c r="J89" s="49"/>
      <c r="K89" s="49"/>
      <c r="L89" s="40"/>
      <c r="M89" s="35"/>
      <c r="O89" s="35"/>
      <c r="P89" s="35"/>
      <c r="Q89" s="35"/>
      <c r="R89" s="35"/>
      <c r="S89" s="35"/>
      <c r="T89" s="35"/>
      <c r="U89" s="35"/>
      <c r="V89" s="35"/>
      <c r="W89" s="35"/>
      <c r="X89" s="35"/>
      <c r="Y89" s="35"/>
      <c r="Z89" s="35"/>
      <c r="AA89" s="35"/>
      <c r="AB89" s="35"/>
      <c r="AC89" s="35"/>
      <c r="AD89" s="35"/>
      <c r="AE89" s="35"/>
    </row>
  </sheetData>
  <sheetProtection algorithmName="SHA-512" hashValue="d8zhsI/LVFicFZFJyzyKJjmz+68nMJJRJts+IcHpdy1rOGfsKoZFsCktcWAaWmR1oEXVbQONsV6iwRPtbxM9cQ==" saltValue="LnOzKuCmeP3F/ttWJQXQ4WTF6exfndRwc7iVNJwHOu9TPfFBnGUagMC6b0s9A0gRr3K/H8eUxSKb3S0qlL91ZA==" spinCount="100000" sheet="1" objects="1" scenarios="1" formatColumns="0" formatRows="0" autoFilter="0"/>
  <autoFilter ref="C80:K88"/>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41" customWidth="1"/>
    <col min="2" max="2" width="1.7109375" style="241" customWidth="1"/>
    <col min="3" max="4" width="5.00390625" style="241" customWidth="1"/>
    <col min="5" max="5" width="11.7109375" style="241" customWidth="1"/>
    <col min="6" max="6" width="9.140625" style="241" customWidth="1"/>
    <col min="7" max="7" width="5.00390625" style="241" customWidth="1"/>
    <col min="8" max="8" width="77.8515625" style="241" customWidth="1"/>
    <col min="9" max="10" width="20.00390625" style="241" customWidth="1"/>
    <col min="11" max="11" width="1.7109375" style="241" customWidth="1"/>
  </cols>
  <sheetData>
    <row r="1" s="1" customFormat="1" ht="37.5" customHeight="1"/>
    <row r="2" spans="2:11" s="1" customFormat="1" ht="7.5" customHeight="1">
      <c r="B2" s="242"/>
      <c r="C2" s="243"/>
      <c r="D2" s="243"/>
      <c r="E2" s="243"/>
      <c r="F2" s="243"/>
      <c r="G2" s="243"/>
      <c r="H2" s="243"/>
      <c r="I2" s="243"/>
      <c r="J2" s="243"/>
      <c r="K2" s="244"/>
    </row>
    <row r="3" spans="2:11" s="16" customFormat="1" ht="45" customHeight="1">
      <c r="B3" s="245"/>
      <c r="C3" s="373" t="s">
        <v>433</v>
      </c>
      <c r="D3" s="373"/>
      <c r="E3" s="373"/>
      <c r="F3" s="373"/>
      <c r="G3" s="373"/>
      <c r="H3" s="373"/>
      <c r="I3" s="373"/>
      <c r="J3" s="373"/>
      <c r="K3" s="246"/>
    </row>
    <row r="4" spans="2:11" s="1" customFormat="1" ht="25.5" customHeight="1">
      <c r="B4" s="247"/>
      <c r="C4" s="378" t="s">
        <v>434</v>
      </c>
      <c r="D4" s="378"/>
      <c r="E4" s="378"/>
      <c r="F4" s="378"/>
      <c r="G4" s="378"/>
      <c r="H4" s="378"/>
      <c r="I4" s="378"/>
      <c r="J4" s="378"/>
      <c r="K4" s="248"/>
    </row>
    <row r="5" spans="2:11" s="1" customFormat="1" ht="5.25" customHeight="1">
      <c r="B5" s="247"/>
      <c r="C5" s="249"/>
      <c r="D5" s="249"/>
      <c r="E5" s="249"/>
      <c r="F5" s="249"/>
      <c r="G5" s="249"/>
      <c r="H5" s="249"/>
      <c r="I5" s="249"/>
      <c r="J5" s="249"/>
      <c r="K5" s="248"/>
    </row>
    <row r="6" spans="2:11" s="1" customFormat="1" ht="15" customHeight="1">
      <c r="B6" s="247"/>
      <c r="C6" s="377" t="s">
        <v>435</v>
      </c>
      <c r="D6" s="377"/>
      <c r="E6" s="377"/>
      <c r="F6" s="377"/>
      <c r="G6" s="377"/>
      <c r="H6" s="377"/>
      <c r="I6" s="377"/>
      <c r="J6" s="377"/>
      <c r="K6" s="248"/>
    </row>
    <row r="7" spans="2:11" s="1" customFormat="1" ht="15" customHeight="1">
      <c r="B7" s="251"/>
      <c r="C7" s="377" t="s">
        <v>436</v>
      </c>
      <c r="D7" s="377"/>
      <c r="E7" s="377"/>
      <c r="F7" s="377"/>
      <c r="G7" s="377"/>
      <c r="H7" s="377"/>
      <c r="I7" s="377"/>
      <c r="J7" s="377"/>
      <c r="K7" s="248"/>
    </row>
    <row r="8" spans="2:11" s="1" customFormat="1" ht="12.75" customHeight="1">
      <c r="B8" s="251"/>
      <c r="C8" s="250"/>
      <c r="D8" s="250"/>
      <c r="E8" s="250"/>
      <c r="F8" s="250"/>
      <c r="G8" s="250"/>
      <c r="H8" s="250"/>
      <c r="I8" s="250"/>
      <c r="J8" s="250"/>
      <c r="K8" s="248"/>
    </row>
    <row r="9" spans="2:11" s="1" customFormat="1" ht="15" customHeight="1">
      <c r="B9" s="251"/>
      <c r="C9" s="377" t="s">
        <v>437</v>
      </c>
      <c r="D9" s="377"/>
      <c r="E9" s="377"/>
      <c r="F9" s="377"/>
      <c r="G9" s="377"/>
      <c r="H9" s="377"/>
      <c r="I9" s="377"/>
      <c r="J9" s="377"/>
      <c r="K9" s="248"/>
    </row>
    <row r="10" spans="2:11" s="1" customFormat="1" ht="15" customHeight="1">
      <c r="B10" s="251"/>
      <c r="C10" s="250"/>
      <c r="D10" s="377" t="s">
        <v>438</v>
      </c>
      <c r="E10" s="377"/>
      <c r="F10" s="377"/>
      <c r="G10" s="377"/>
      <c r="H10" s="377"/>
      <c r="I10" s="377"/>
      <c r="J10" s="377"/>
      <c r="K10" s="248"/>
    </row>
    <row r="11" spans="2:11" s="1" customFormat="1" ht="15" customHeight="1">
      <c r="B11" s="251"/>
      <c r="C11" s="252"/>
      <c r="D11" s="377" t="s">
        <v>439</v>
      </c>
      <c r="E11" s="377"/>
      <c r="F11" s="377"/>
      <c r="G11" s="377"/>
      <c r="H11" s="377"/>
      <c r="I11" s="377"/>
      <c r="J11" s="377"/>
      <c r="K11" s="248"/>
    </row>
    <row r="12" spans="2:11" s="1" customFormat="1" ht="15" customHeight="1">
      <c r="B12" s="251"/>
      <c r="C12" s="252"/>
      <c r="D12" s="250"/>
      <c r="E12" s="250"/>
      <c r="F12" s="250"/>
      <c r="G12" s="250"/>
      <c r="H12" s="250"/>
      <c r="I12" s="250"/>
      <c r="J12" s="250"/>
      <c r="K12" s="248"/>
    </row>
    <row r="13" spans="2:11" s="1" customFormat="1" ht="15" customHeight="1">
      <c r="B13" s="251"/>
      <c r="C13" s="252"/>
      <c r="D13" s="253" t="s">
        <v>440</v>
      </c>
      <c r="E13" s="250"/>
      <c r="F13" s="250"/>
      <c r="G13" s="250"/>
      <c r="H13" s="250"/>
      <c r="I13" s="250"/>
      <c r="J13" s="250"/>
      <c r="K13" s="248"/>
    </row>
    <row r="14" spans="2:11" s="1" customFormat="1" ht="12.75" customHeight="1">
      <c r="B14" s="251"/>
      <c r="C14" s="252"/>
      <c r="D14" s="252"/>
      <c r="E14" s="252"/>
      <c r="F14" s="252"/>
      <c r="G14" s="252"/>
      <c r="H14" s="252"/>
      <c r="I14" s="252"/>
      <c r="J14" s="252"/>
      <c r="K14" s="248"/>
    </row>
    <row r="15" spans="2:11" s="1" customFormat="1" ht="15" customHeight="1">
      <c r="B15" s="251"/>
      <c r="C15" s="252"/>
      <c r="D15" s="377" t="s">
        <v>441</v>
      </c>
      <c r="E15" s="377"/>
      <c r="F15" s="377"/>
      <c r="G15" s="377"/>
      <c r="H15" s="377"/>
      <c r="I15" s="377"/>
      <c r="J15" s="377"/>
      <c r="K15" s="248"/>
    </row>
    <row r="16" spans="2:11" s="1" customFormat="1" ht="15" customHeight="1">
      <c r="B16" s="251"/>
      <c r="C16" s="252"/>
      <c r="D16" s="377" t="s">
        <v>442</v>
      </c>
      <c r="E16" s="377"/>
      <c r="F16" s="377"/>
      <c r="G16" s="377"/>
      <c r="H16" s="377"/>
      <c r="I16" s="377"/>
      <c r="J16" s="377"/>
      <c r="K16" s="248"/>
    </row>
    <row r="17" spans="2:11" s="1" customFormat="1" ht="15" customHeight="1">
      <c r="B17" s="251"/>
      <c r="C17" s="252"/>
      <c r="D17" s="377" t="s">
        <v>443</v>
      </c>
      <c r="E17" s="377"/>
      <c r="F17" s="377"/>
      <c r="G17" s="377"/>
      <c r="H17" s="377"/>
      <c r="I17" s="377"/>
      <c r="J17" s="377"/>
      <c r="K17" s="248"/>
    </row>
    <row r="18" spans="2:11" s="1" customFormat="1" ht="15" customHeight="1">
      <c r="B18" s="251"/>
      <c r="C18" s="252"/>
      <c r="D18" s="252"/>
      <c r="E18" s="254" t="s">
        <v>81</v>
      </c>
      <c r="F18" s="377" t="s">
        <v>444</v>
      </c>
      <c r="G18" s="377"/>
      <c r="H18" s="377"/>
      <c r="I18" s="377"/>
      <c r="J18" s="377"/>
      <c r="K18" s="248"/>
    </row>
    <row r="19" spans="2:11" s="1" customFormat="1" ht="15" customHeight="1">
      <c r="B19" s="251"/>
      <c r="C19" s="252"/>
      <c r="D19" s="252"/>
      <c r="E19" s="254" t="s">
        <v>445</v>
      </c>
      <c r="F19" s="377" t="s">
        <v>446</v>
      </c>
      <c r="G19" s="377"/>
      <c r="H19" s="377"/>
      <c r="I19" s="377"/>
      <c r="J19" s="377"/>
      <c r="K19" s="248"/>
    </row>
    <row r="20" spans="2:11" s="1" customFormat="1" ht="15" customHeight="1">
      <c r="B20" s="251"/>
      <c r="C20" s="252"/>
      <c r="D20" s="252"/>
      <c r="E20" s="254" t="s">
        <v>447</v>
      </c>
      <c r="F20" s="377" t="s">
        <v>448</v>
      </c>
      <c r="G20" s="377"/>
      <c r="H20" s="377"/>
      <c r="I20" s="377"/>
      <c r="J20" s="377"/>
      <c r="K20" s="248"/>
    </row>
    <row r="21" spans="2:11" s="1" customFormat="1" ht="15" customHeight="1">
      <c r="B21" s="251"/>
      <c r="C21" s="252"/>
      <c r="D21" s="252"/>
      <c r="E21" s="254" t="s">
        <v>449</v>
      </c>
      <c r="F21" s="377" t="s">
        <v>450</v>
      </c>
      <c r="G21" s="377"/>
      <c r="H21" s="377"/>
      <c r="I21" s="377"/>
      <c r="J21" s="377"/>
      <c r="K21" s="248"/>
    </row>
    <row r="22" spans="2:11" s="1" customFormat="1" ht="15" customHeight="1">
      <c r="B22" s="251"/>
      <c r="C22" s="252"/>
      <c r="D22" s="252"/>
      <c r="E22" s="254" t="s">
        <v>451</v>
      </c>
      <c r="F22" s="377" t="s">
        <v>452</v>
      </c>
      <c r="G22" s="377"/>
      <c r="H22" s="377"/>
      <c r="I22" s="377"/>
      <c r="J22" s="377"/>
      <c r="K22" s="248"/>
    </row>
    <row r="23" spans="2:11" s="1" customFormat="1" ht="15" customHeight="1">
      <c r="B23" s="251"/>
      <c r="C23" s="252"/>
      <c r="D23" s="252"/>
      <c r="E23" s="254" t="s">
        <v>453</v>
      </c>
      <c r="F23" s="377" t="s">
        <v>454</v>
      </c>
      <c r="G23" s="377"/>
      <c r="H23" s="377"/>
      <c r="I23" s="377"/>
      <c r="J23" s="377"/>
      <c r="K23" s="248"/>
    </row>
    <row r="24" spans="2:11" s="1" customFormat="1" ht="12.75" customHeight="1">
      <c r="B24" s="251"/>
      <c r="C24" s="252"/>
      <c r="D24" s="252"/>
      <c r="E24" s="252"/>
      <c r="F24" s="252"/>
      <c r="G24" s="252"/>
      <c r="H24" s="252"/>
      <c r="I24" s="252"/>
      <c r="J24" s="252"/>
      <c r="K24" s="248"/>
    </row>
    <row r="25" spans="2:11" s="1" customFormat="1" ht="15" customHeight="1">
      <c r="B25" s="251"/>
      <c r="C25" s="377" t="s">
        <v>455</v>
      </c>
      <c r="D25" s="377"/>
      <c r="E25" s="377"/>
      <c r="F25" s="377"/>
      <c r="G25" s="377"/>
      <c r="H25" s="377"/>
      <c r="I25" s="377"/>
      <c r="J25" s="377"/>
      <c r="K25" s="248"/>
    </row>
    <row r="26" spans="2:11" s="1" customFormat="1" ht="15" customHeight="1">
      <c r="B26" s="251"/>
      <c r="C26" s="377" t="s">
        <v>456</v>
      </c>
      <c r="D26" s="377"/>
      <c r="E26" s="377"/>
      <c r="F26" s="377"/>
      <c r="G26" s="377"/>
      <c r="H26" s="377"/>
      <c r="I26" s="377"/>
      <c r="J26" s="377"/>
      <c r="K26" s="248"/>
    </row>
    <row r="27" spans="2:11" s="1" customFormat="1" ht="15" customHeight="1">
      <c r="B27" s="251"/>
      <c r="C27" s="250"/>
      <c r="D27" s="377" t="s">
        <v>457</v>
      </c>
      <c r="E27" s="377"/>
      <c r="F27" s="377"/>
      <c r="G27" s="377"/>
      <c r="H27" s="377"/>
      <c r="I27" s="377"/>
      <c r="J27" s="377"/>
      <c r="K27" s="248"/>
    </row>
    <row r="28" spans="2:11" s="1" customFormat="1" ht="15" customHeight="1">
      <c r="B28" s="251"/>
      <c r="C28" s="252"/>
      <c r="D28" s="377" t="s">
        <v>458</v>
      </c>
      <c r="E28" s="377"/>
      <c r="F28" s="377"/>
      <c r="G28" s="377"/>
      <c r="H28" s="377"/>
      <c r="I28" s="377"/>
      <c r="J28" s="377"/>
      <c r="K28" s="248"/>
    </row>
    <row r="29" spans="2:11" s="1" customFormat="1" ht="12.75" customHeight="1">
      <c r="B29" s="251"/>
      <c r="C29" s="252"/>
      <c r="D29" s="252"/>
      <c r="E29" s="252"/>
      <c r="F29" s="252"/>
      <c r="G29" s="252"/>
      <c r="H29" s="252"/>
      <c r="I29" s="252"/>
      <c r="J29" s="252"/>
      <c r="K29" s="248"/>
    </row>
    <row r="30" spans="2:11" s="1" customFormat="1" ht="15" customHeight="1">
      <c r="B30" s="251"/>
      <c r="C30" s="252"/>
      <c r="D30" s="377" t="s">
        <v>459</v>
      </c>
      <c r="E30" s="377"/>
      <c r="F30" s="377"/>
      <c r="G30" s="377"/>
      <c r="H30" s="377"/>
      <c r="I30" s="377"/>
      <c r="J30" s="377"/>
      <c r="K30" s="248"/>
    </row>
    <row r="31" spans="2:11" s="1" customFormat="1" ht="15" customHeight="1">
      <c r="B31" s="251"/>
      <c r="C31" s="252"/>
      <c r="D31" s="377" t="s">
        <v>460</v>
      </c>
      <c r="E31" s="377"/>
      <c r="F31" s="377"/>
      <c r="G31" s="377"/>
      <c r="H31" s="377"/>
      <c r="I31" s="377"/>
      <c r="J31" s="377"/>
      <c r="K31" s="248"/>
    </row>
    <row r="32" spans="2:11" s="1" customFormat="1" ht="12.75" customHeight="1">
      <c r="B32" s="251"/>
      <c r="C32" s="252"/>
      <c r="D32" s="252"/>
      <c r="E32" s="252"/>
      <c r="F32" s="252"/>
      <c r="G32" s="252"/>
      <c r="H32" s="252"/>
      <c r="I32" s="252"/>
      <c r="J32" s="252"/>
      <c r="K32" s="248"/>
    </row>
    <row r="33" spans="2:11" s="1" customFormat="1" ht="15" customHeight="1">
      <c r="B33" s="251"/>
      <c r="C33" s="252"/>
      <c r="D33" s="377" t="s">
        <v>461</v>
      </c>
      <c r="E33" s="377"/>
      <c r="F33" s="377"/>
      <c r="G33" s="377"/>
      <c r="H33" s="377"/>
      <c r="I33" s="377"/>
      <c r="J33" s="377"/>
      <c r="K33" s="248"/>
    </row>
    <row r="34" spans="2:11" s="1" customFormat="1" ht="15" customHeight="1">
      <c r="B34" s="251"/>
      <c r="C34" s="252"/>
      <c r="D34" s="377" t="s">
        <v>462</v>
      </c>
      <c r="E34" s="377"/>
      <c r="F34" s="377"/>
      <c r="G34" s="377"/>
      <c r="H34" s="377"/>
      <c r="I34" s="377"/>
      <c r="J34" s="377"/>
      <c r="K34" s="248"/>
    </row>
    <row r="35" spans="2:11" s="1" customFormat="1" ht="15" customHeight="1">
      <c r="B35" s="251"/>
      <c r="C35" s="252"/>
      <c r="D35" s="377" t="s">
        <v>463</v>
      </c>
      <c r="E35" s="377"/>
      <c r="F35" s="377"/>
      <c r="G35" s="377"/>
      <c r="H35" s="377"/>
      <c r="I35" s="377"/>
      <c r="J35" s="377"/>
      <c r="K35" s="248"/>
    </row>
    <row r="36" spans="2:11" s="1" customFormat="1" ht="15" customHeight="1">
      <c r="B36" s="251"/>
      <c r="C36" s="252"/>
      <c r="D36" s="250"/>
      <c r="E36" s="253" t="s">
        <v>107</v>
      </c>
      <c r="F36" s="250"/>
      <c r="G36" s="377" t="s">
        <v>464</v>
      </c>
      <c r="H36" s="377"/>
      <c r="I36" s="377"/>
      <c r="J36" s="377"/>
      <c r="K36" s="248"/>
    </row>
    <row r="37" spans="2:11" s="1" customFormat="1" ht="30.75" customHeight="1">
      <c r="B37" s="251"/>
      <c r="C37" s="252"/>
      <c r="D37" s="250"/>
      <c r="E37" s="253" t="s">
        <v>465</v>
      </c>
      <c r="F37" s="250"/>
      <c r="G37" s="377" t="s">
        <v>466</v>
      </c>
      <c r="H37" s="377"/>
      <c r="I37" s="377"/>
      <c r="J37" s="377"/>
      <c r="K37" s="248"/>
    </row>
    <row r="38" spans="2:11" s="1" customFormat="1" ht="15" customHeight="1">
      <c r="B38" s="251"/>
      <c r="C38" s="252"/>
      <c r="D38" s="250"/>
      <c r="E38" s="253" t="s">
        <v>55</v>
      </c>
      <c r="F38" s="250"/>
      <c r="G38" s="377" t="s">
        <v>467</v>
      </c>
      <c r="H38" s="377"/>
      <c r="I38" s="377"/>
      <c r="J38" s="377"/>
      <c r="K38" s="248"/>
    </row>
    <row r="39" spans="2:11" s="1" customFormat="1" ht="15" customHeight="1">
      <c r="B39" s="251"/>
      <c r="C39" s="252"/>
      <c r="D39" s="250"/>
      <c r="E39" s="253" t="s">
        <v>56</v>
      </c>
      <c r="F39" s="250"/>
      <c r="G39" s="377" t="s">
        <v>468</v>
      </c>
      <c r="H39" s="377"/>
      <c r="I39" s="377"/>
      <c r="J39" s="377"/>
      <c r="K39" s="248"/>
    </row>
    <row r="40" spans="2:11" s="1" customFormat="1" ht="15" customHeight="1">
      <c r="B40" s="251"/>
      <c r="C40" s="252"/>
      <c r="D40" s="250"/>
      <c r="E40" s="253" t="s">
        <v>108</v>
      </c>
      <c r="F40" s="250"/>
      <c r="G40" s="377" t="s">
        <v>469</v>
      </c>
      <c r="H40" s="377"/>
      <c r="I40" s="377"/>
      <c r="J40" s="377"/>
      <c r="K40" s="248"/>
    </row>
    <row r="41" spans="2:11" s="1" customFormat="1" ht="15" customHeight="1">
      <c r="B41" s="251"/>
      <c r="C41" s="252"/>
      <c r="D41" s="250"/>
      <c r="E41" s="253" t="s">
        <v>109</v>
      </c>
      <c r="F41" s="250"/>
      <c r="G41" s="377" t="s">
        <v>470</v>
      </c>
      <c r="H41" s="377"/>
      <c r="I41" s="377"/>
      <c r="J41" s="377"/>
      <c r="K41" s="248"/>
    </row>
    <row r="42" spans="2:11" s="1" customFormat="1" ht="15" customHeight="1">
      <c r="B42" s="251"/>
      <c r="C42" s="252"/>
      <c r="D42" s="250"/>
      <c r="E42" s="253" t="s">
        <v>471</v>
      </c>
      <c r="F42" s="250"/>
      <c r="G42" s="377" t="s">
        <v>472</v>
      </c>
      <c r="H42" s="377"/>
      <c r="I42" s="377"/>
      <c r="J42" s="377"/>
      <c r="K42" s="248"/>
    </row>
    <row r="43" spans="2:11" s="1" customFormat="1" ht="15" customHeight="1">
      <c r="B43" s="251"/>
      <c r="C43" s="252"/>
      <c r="D43" s="250"/>
      <c r="E43" s="253"/>
      <c r="F43" s="250"/>
      <c r="G43" s="377" t="s">
        <v>473</v>
      </c>
      <c r="H43" s="377"/>
      <c r="I43" s="377"/>
      <c r="J43" s="377"/>
      <c r="K43" s="248"/>
    </row>
    <row r="44" spans="2:11" s="1" customFormat="1" ht="15" customHeight="1">
      <c r="B44" s="251"/>
      <c r="C44" s="252"/>
      <c r="D44" s="250"/>
      <c r="E44" s="253" t="s">
        <v>474</v>
      </c>
      <c r="F44" s="250"/>
      <c r="G44" s="377" t="s">
        <v>475</v>
      </c>
      <c r="H44" s="377"/>
      <c r="I44" s="377"/>
      <c r="J44" s="377"/>
      <c r="K44" s="248"/>
    </row>
    <row r="45" spans="2:11" s="1" customFormat="1" ht="15" customHeight="1">
      <c r="B45" s="251"/>
      <c r="C45" s="252"/>
      <c r="D45" s="250"/>
      <c r="E45" s="253" t="s">
        <v>111</v>
      </c>
      <c r="F45" s="250"/>
      <c r="G45" s="377" t="s">
        <v>476</v>
      </c>
      <c r="H45" s="377"/>
      <c r="I45" s="377"/>
      <c r="J45" s="377"/>
      <c r="K45" s="248"/>
    </row>
    <row r="46" spans="2:11" s="1" customFormat="1" ht="12.75" customHeight="1">
      <c r="B46" s="251"/>
      <c r="C46" s="252"/>
      <c r="D46" s="250"/>
      <c r="E46" s="250"/>
      <c r="F46" s="250"/>
      <c r="G46" s="250"/>
      <c r="H46" s="250"/>
      <c r="I46" s="250"/>
      <c r="J46" s="250"/>
      <c r="K46" s="248"/>
    </row>
    <row r="47" spans="2:11" s="1" customFormat="1" ht="15" customHeight="1">
      <c r="B47" s="251"/>
      <c r="C47" s="252"/>
      <c r="D47" s="377" t="s">
        <v>477</v>
      </c>
      <c r="E47" s="377"/>
      <c r="F47" s="377"/>
      <c r="G47" s="377"/>
      <c r="H47" s="377"/>
      <c r="I47" s="377"/>
      <c r="J47" s="377"/>
      <c r="K47" s="248"/>
    </row>
    <row r="48" spans="2:11" s="1" customFormat="1" ht="15" customHeight="1">
      <c r="B48" s="251"/>
      <c r="C48" s="252"/>
      <c r="D48" s="252"/>
      <c r="E48" s="377" t="s">
        <v>478</v>
      </c>
      <c r="F48" s="377"/>
      <c r="G48" s="377"/>
      <c r="H48" s="377"/>
      <c r="I48" s="377"/>
      <c r="J48" s="377"/>
      <c r="K48" s="248"/>
    </row>
    <row r="49" spans="2:11" s="1" customFormat="1" ht="15" customHeight="1">
      <c r="B49" s="251"/>
      <c r="C49" s="252"/>
      <c r="D49" s="252"/>
      <c r="E49" s="377" t="s">
        <v>479</v>
      </c>
      <c r="F49" s="377"/>
      <c r="G49" s="377"/>
      <c r="H49" s="377"/>
      <c r="I49" s="377"/>
      <c r="J49" s="377"/>
      <c r="K49" s="248"/>
    </row>
    <row r="50" spans="2:11" s="1" customFormat="1" ht="15" customHeight="1">
      <c r="B50" s="251"/>
      <c r="C50" s="252"/>
      <c r="D50" s="252"/>
      <c r="E50" s="377" t="s">
        <v>480</v>
      </c>
      <c r="F50" s="377"/>
      <c r="G50" s="377"/>
      <c r="H50" s="377"/>
      <c r="I50" s="377"/>
      <c r="J50" s="377"/>
      <c r="K50" s="248"/>
    </row>
    <row r="51" spans="2:11" s="1" customFormat="1" ht="15" customHeight="1">
      <c r="B51" s="251"/>
      <c r="C51" s="252"/>
      <c r="D51" s="377" t="s">
        <v>481</v>
      </c>
      <c r="E51" s="377"/>
      <c r="F51" s="377"/>
      <c r="G51" s="377"/>
      <c r="H51" s="377"/>
      <c r="I51" s="377"/>
      <c r="J51" s="377"/>
      <c r="K51" s="248"/>
    </row>
    <row r="52" spans="2:11" s="1" customFormat="1" ht="25.5" customHeight="1">
      <c r="B52" s="247"/>
      <c r="C52" s="378" t="s">
        <v>482</v>
      </c>
      <c r="D52" s="378"/>
      <c r="E52" s="378"/>
      <c r="F52" s="378"/>
      <c r="G52" s="378"/>
      <c r="H52" s="378"/>
      <c r="I52" s="378"/>
      <c r="J52" s="378"/>
      <c r="K52" s="248"/>
    </row>
    <row r="53" spans="2:11" s="1" customFormat="1" ht="5.25" customHeight="1">
      <c r="B53" s="247"/>
      <c r="C53" s="249"/>
      <c r="D53" s="249"/>
      <c r="E53" s="249"/>
      <c r="F53" s="249"/>
      <c r="G53" s="249"/>
      <c r="H53" s="249"/>
      <c r="I53" s="249"/>
      <c r="J53" s="249"/>
      <c r="K53" s="248"/>
    </row>
    <row r="54" spans="2:11" s="1" customFormat="1" ht="15" customHeight="1">
      <c r="B54" s="247"/>
      <c r="C54" s="377" t="s">
        <v>483</v>
      </c>
      <c r="D54" s="377"/>
      <c r="E54" s="377"/>
      <c r="F54" s="377"/>
      <c r="G54" s="377"/>
      <c r="H54" s="377"/>
      <c r="I54" s="377"/>
      <c r="J54" s="377"/>
      <c r="K54" s="248"/>
    </row>
    <row r="55" spans="2:11" s="1" customFormat="1" ht="15" customHeight="1">
      <c r="B55" s="247"/>
      <c r="C55" s="377" t="s">
        <v>484</v>
      </c>
      <c r="D55" s="377"/>
      <c r="E55" s="377"/>
      <c r="F55" s="377"/>
      <c r="G55" s="377"/>
      <c r="H55" s="377"/>
      <c r="I55" s="377"/>
      <c r="J55" s="377"/>
      <c r="K55" s="248"/>
    </row>
    <row r="56" spans="2:11" s="1" customFormat="1" ht="12.75" customHeight="1">
      <c r="B56" s="247"/>
      <c r="C56" s="250"/>
      <c r="D56" s="250"/>
      <c r="E56" s="250"/>
      <c r="F56" s="250"/>
      <c r="G56" s="250"/>
      <c r="H56" s="250"/>
      <c r="I56" s="250"/>
      <c r="J56" s="250"/>
      <c r="K56" s="248"/>
    </row>
    <row r="57" spans="2:11" s="1" customFormat="1" ht="15" customHeight="1">
      <c r="B57" s="247"/>
      <c r="C57" s="377" t="s">
        <v>485</v>
      </c>
      <c r="D57" s="377"/>
      <c r="E57" s="377"/>
      <c r="F57" s="377"/>
      <c r="G57" s="377"/>
      <c r="H57" s="377"/>
      <c r="I57" s="377"/>
      <c r="J57" s="377"/>
      <c r="K57" s="248"/>
    </row>
    <row r="58" spans="2:11" s="1" customFormat="1" ht="15" customHeight="1">
      <c r="B58" s="247"/>
      <c r="C58" s="252"/>
      <c r="D58" s="377" t="s">
        <v>486</v>
      </c>
      <c r="E58" s="377"/>
      <c r="F58" s="377"/>
      <c r="G58" s="377"/>
      <c r="H58" s="377"/>
      <c r="I58" s="377"/>
      <c r="J58" s="377"/>
      <c r="K58" s="248"/>
    </row>
    <row r="59" spans="2:11" s="1" customFormat="1" ht="15" customHeight="1">
      <c r="B59" s="247"/>
      <c r="C59" s="252"/>
      <c r="D59" s="377" t="s">
        <v>487</v>
      </c>
      <c r="E59" s="377"/>
      <c r="F59" s="377"/>
      <c r="G59" s="377"/>
      <c r="H59" s="377"/>
      <c r="I59" s="377"/>
      <c r="J59" s="377"/>
      <c r="K59" s="248"/>
    </row>
    <row r="60" spans="2:11" s="1" customFormat="1" ht="15" customHeight="1">
      <c r="B60" s="247"/>
      <c r="C60" s="252"/>
      <c r="D60" s="377" t="s">
        <v>488</v>
      </c>
      <c r="E60" s="377"/>
      <c r="F60" s="377"/>
      <c r="G60" s="377"/>
      <c r="H60" s="377"/>
      <c r="I60" s="377"/>
      <c r="J60" s="377"/>
      <c r="K60" s="248"/>
    </row>
    <row r="61" spans="2:11" s="1" customFormat="1" ht="15" customHeight="1">
      <c r="B61" s="247"/>
      <c r="C61" s="252"/>
      <c r="D61" s="377" t="s">
        <v>489</v>
      </c>
      <c r="E61" s="377"/>
      <c r="F61" s="377"/>
      <c r="G61" s="377"/>
      <c r="H61" s="377"/>
      <c r="I61" s="377"/>
      <c r="J61" s="377"/>
      <c r="K61" s="248"/>
    </row>
    <row r="62" spans="2:11" s="1" customFormat="1" ht="15" customHeight="1">
      <c r="B62" s="247"/>
      <c r="C62" s="252"/>
      <c r="D62" s="379" t="s">
        <v>490</v>
      </c>
      <c r="E62" s="379"/>
      <c r="F62" s="379"/>
      <c r="G62" s="379"/>
      <c r="H62" s="379"/>
      <c r="I62" s="379"/>
      <c r="J62" s="379"/>
      <c r="K62" s="248"/>
    </row>
    <row r="63" spans="2:11" s="1" customFormat="1" ht="15" customHeight="1">
      <c r="B63" s="247"/>
      <c r="C63" s="252"/>
      <c r="D63" s="377" t="s">
        <v>491</v>
      </c>
      <c r="E63" s="377"/>
      <c r="F63" s="377"/>
      <c r="G63" s="377"/>
      <c r="H63" s="377"/>
      <c r="I63" s="377"/>
      <c r="J63" s="377"/>
      <c r="K63" s="248"/>
    </row>
    <row r="64" spans="2:11" s="1" customFormat="1" ht="12.75" customHeight="1">
      <c r="B64" s="247"/>
      <c r="C64" s="252"/>
      <c r="D64" s="252"/>
      <c r="E64" s="255"/>
      <c r="F64" s="252"/>
      <c r="G64" s="252"/>
      <c r="H64" s="252"/>
      <c r="I64" s="252"/>
      <c r="J64" s="252"/>
      <c r="K64" s="248"/>
    </row>
    <row r="65" spans="2:11" s="1" customFormat="1" ht="15" customHeight="1">
      <c r="B65" s="247"/>
      <c r="C65" s="252"/>
      <c r="D65" s="377" t="s">
        <v>492</v>
      </c>
      <c r="E65" s="377"/>
      <c r="F65" s="377"/>
      <c r="G65" s="377"/>
      <c r="H65" s="377"/>
      <c r="I65" s="377"/>
      <c r="J65" s="377"/>
      <c r="K65" s="248"/>
    </row>
    <row r="66" spans="2:11" s="1" customFormat="1" ht="15" customHeight="1">
      <c r="B66" s="247"/>
      <c r="C66" s="252"/>
      <c r="D66" s="379" t="s">
        <v>493</v>
      </c>
      <c r="E66" s="379"/>
      <c r="F66" s="379"/>
      <c r="G66" s="379"/>
      <c r="H66" s="379"/>
      <c r="I66" s="379"/>
      <c r="J66" s="379"/>
      <c r="K66" s="248"/>
    </row>
    <row r="67" spans="2:11" s="1" customFormat="1" ht="15" customHeight="1">
      <c r="B67" s="247"/>
      <c r="C67" s="252"/>
      <c r="D67" s="377" t="s">
        <v>494</v>
      </c>
      <c r="E67" s="377"/>
      <c r="F67" s="377"/>
      <c r="G67" s="377"/>
      <c r="H67" s="377"/>
      <c r="I67" s="377"/>
      <c r="J67" s="377"/>
      <c r="K67" s="248"/>
    </row>
    <row r="68" spans="2:11" s="1" customFormat="1" ht="15" customHeight="1">
      <c r="B68" s="247"/>
      <c r="C68" s="252"/>
      <c r="D68" s="377" t="s">
        <v>495</v>
      </c>
      <c r="E68" s="377"/>
      <c r="F68" s="377"/>
      <c r="G68" s="377"/>
      <c r="H68" s="377"/>
      <c r="I68" s="377"/>
      <c r="J68" s="377"/>
      <c r="K68" s="248"/>
    </row>
    <row r="69" spans="2:11" s="1" customFormat="1" ht="15" customHeight="1">
      <c r="B69" s="247"/>
      <c r="C69" s="252"/>
      <c r="D69" s="377" t="s">
        <v>496</v>
      </c>
      <c r="E69" s="377"/>
      <c r="F69" s="377"/>
      <c r="G69" s="377"/>
      <c r="H69" s="377"/>
      <c r="I69" s="377"/>
      <c r="J69" s="377"/>
      <c r="K69" s="248"/>
    </row>
    <row r="70" spans="2:11" s="1" customFormat="1" ht="15" customHeight="1">
      <c r="B70" s="247"/>
      <c r="C70" s="252"/>
      <c r="D70" s="377" t="s">
        <v>497</v>
      </c>
      <c r="E70" s="377"/>
      <c r="F70" s="377"/>
      <c r="G70" s="377"/>
      <c r="H70" s="377"/>
      <c r="I70" s="377"/>
      <c r="J70" s="377"/>
      <c r="K70" s="248"/>
    </row>
    <row r="71" spans="2:11" s="1" customFormat="1" ht="12.75" customHeight="1">
      <c r="B71" s="256"/>
      <c r="C71" s="257"/>
      <c r="D71" s="257"/>
      <c r="E71" s="257"/>
      <c r="F71" s="257"/>
      <c r="G71" s="257"/>
      <c r="H71" s="257"/>
      <c r="I71" s="257"/>
      <c r="J71" s="257"/>
      <c r="K71" s="258"/>
    </row>
    <row r="72" spans="2:11" s="1" customFormat="1" ht="18.75" customHeight="1">
      <c r="B72" s="259"/>
      <c r="C72" s="259"/>
      <c r="D72" s="259"/>
      <c r="E72" s="259"/>
      <c r="F72" s="259"/>
      <c r="G72" s="259"/>
      <c r="H72" s="259"/>
      <c r="I72" s="259"/>
      <c r="J72" s="259"/>
      <c r="K72" s="260"/>
    </row>
    <row r="73" spans="2:11" s="1" customFormat="1" ht="18.75" customHeight="1">
      <c r="B73" s="260"/>
      <c r="C73" s="260"/>
      <c r="D73" s="260"/>
      <c r="E73" s="260"/>
      <c r="F73" s="260"/>
      <c r="G73" s="260"/>
      <c r="H73" s="260"/>
      <c r="I73" s="260"/>
      <c r="J73" s="260"/>
      <c r="K73" s="260"/>
    </row>
    <row r="74" spans="2:11" s="1" customFormat="1" ht="7.5" customHeight="1">
      <c r="B74" s="261"/>
      <c r="C74" s="262"/>
      <c r="D74" s="262"/>
      <c r="E74" s="262"/>
      <c r="F74" s="262"/>
      <c r="G74" s="262"/>
      <c r="H74" s="262"/>
      <c r="I74" s="262"/>
      <c r="J74" s="262"/>
      <c r="K74" s="263"/>
    </row>
    <row r="75" spans="2:11" s="1" customFormat="1" ht="45" customHeight="1">
      <c r="B75" s="264"/>
      <c r="C75" s="372" t="s">
        <v>498</v>
      </c>
      <c r="D75" s="372"/>
      <c r="E75" s="372"/>
      <c r="F75" s="372"/>
      <c r="G75" s="372"/>
      <c r="H75" s="372"/>
      <c r="I75" s="372"/>
      <c r="J75" s="372"/>
      <c r="K75" s="265"/>
    </row>
    <row r="76" spans="2:11" s="1" customFormat="1" ht="17.25" customHeight="1">
      <c r="B76" s="264"/>
      <c r="C76" s="266" t="s">
        <v>499</v>
      </c>
      <c r="D76" s="266"/>
      <c r="E76" s="266"/>
      <c r="F76" s="266" t="s">
        <v>500</v>
      </c>
      <c r="G76" s="267"/>
      <c r="H76" s="266" t="s">
        <v>56</v>
      </c>
      <c r="I76" s="266" t="s">
        <v>59</v>
      </c>
      <c r="J76" s="266" t="s">
        <v>501</v>
      </c>
      <c r="K76" s="265"/>
    </row>
    <row r="77" spans="2:11" s="1" customFormat="1" ht="17.25" customHeight="1">
      <c r="B77" s="264"/>
      <c r="C77" s="268" t="s">
        <v>502</v>
      </c>
      <c r="D77" s="268"/>
      <c r="E77" s="268"/>
      <c r="F77" s="269" t="s">
        <v>503</v>
      </c>
      <c r="G77" s="270"/>
      <c r="H77" s="268"/>
      <c r="I77" s="268"/>
      <c r="J77" s="268" t="s">
        <v>504</v>
      </c>
      <c r="K77" s="265"/>
    </row>
    <row r="78" spans="2:11" s="1" customFormat="1" ht="5.25" customHeight="1">
      <c r="B78" s="264"/>
      <c r="C78" s="271"/>
      <c r="D78" s="271"/>
      <c r="E78" s="271"/>
      <c r="F78" s="271"/>
      <c r="G78" s="272"/>
      <c r="H78" s="271"/>
      <c r="I78" s="271"/>
      <c r="J78" s="271"/>
      <c r="K78" s="265"/>
    </row>
    <row r="79" spans="2:11" s="1" customFormat="1" ht="15" customHeight="1">
      <c r="B79" s="264"/>
      <c r="C79" s="253" t="s">
        <v>55</v>
      </c>
      <c r="D79" s="273"/>
      <c r="E79" s="273"/>
      <c r="F79" s="274" t="s">
        <v>505</v>
      </c>
      <c r="G79" s="275"/>
      <c r="H79" s="253" t="s">
        <v>506</v>
      </c>
      <c r="I79" s="253" t="s">
        <v>507</v>
      </c>
      <c r="J79" s="253">
        <v>20</v>
      </c>
      <c r="K79" s="265"/>
    </row>
    <row r="80" spans="2:11" s="1" customFormat="1" ht="15" customHeight="1">
      <c r="B80" s="264"/>
      <c r="C80" s="253" t="s">
        <v>508</v>
      </c>
      <c r="D80" s="253"/>
      <c r="E80" s="253"/>
      <c r="F80" s="274" t="s">
        <v>505</v>
      </c>
      <c r="G80" s="275"/>
      <c r="H80" s="253" t="s">
        <v>509</v>
      </c>
      <c r="I80" s="253" t="s">
        <v>507</v>
      </c>
      <c r="J80" s="253">
        <v>120</v>
      </c>
      <c r="K80" s="265"/>
    </row>
    <row r="81" spans="2:11" s="1" customFormat="1" ht="15" customHeight="1">
      <c r="B81" s="276"/>
      <c r="C81" s="253" t="s">
        <v>510</v>
      </c>
      <c r="D81" s="253"/>
      <c r="E81" s="253"/>
      <c r="F81" s="274" t="s">
        <v>511</v>
      </c>
      <c r="G81" s="275"/>
      <c r="H81" s="253" t="s">
        <v>512</v>
      </c>
      <c r="I81" s="253" t="s">
        <v>507</v>
      </c>
      <c r="J81" s="253">
        <v>50</v>
      </c>
      <c r="K81" s="265"/>
    </row>
    <row r="82" spans="2:11" s="1" customFormat="1" ht="15" customHeight="1">
      <c r="B82" s="276"/>
      <c r="C82" s="253" t="s">
        <v>513</v>
      </c>
      <c r="D82" s="253"/>
      <c r="E82" s="253"/>
      <c r="F82" s="274" t="s">
        <v>505</v>
      </c>
      <c r="G82" s="275"/>
      <c r="H82" s="253" t="s">
        <v>514</v>
      </c>
      <c r="I82" s="253" t="s">
        <v>515</v>
      </c>
      <c r="J82" s="253"/>
      <c r="K82" s="265"/>
    </row>
    <row r="83" spans="2:11" s="1" customFormat="1" ht="15" customHeight="1">
      <c r="B83" s="276"/>
      <c r="C83" s="277" t="s">
        <v>516</v>
      </c>
      <c r="D83" s="277"/>
      <c r="E83" s="277"/>
      <c r="F83" s="278" t="s">
        <v>511</v>
      </c>
      <c r="G83" s="277"/>
      <c r="H83" s="277" t="s">
        <v>517</v>
      </c>
      <c r="I83" s="277" t="s">
        <v>507</v>
      </c>
      <c r="J83" s="277">
        <v>15</v>
      </c>
      <c r="K83" s="265"/>
    </row>
    <row r="84" spans="2:11" s="1" customFormat="1" ht="15" customHeight="1">
      <c r="B84" s="276"/>
      <c r="C84" s="277" t="s">
        <v>518</v>
      </c>
      <c r="D84" s="277"/>
      <c r="E84" s="277"/>
      <c r="F84" s="278" t="s">
        <v>511</v>
      </c>
      <c r="G84" s="277"/>
      <c r="H84" s="277" t="s">
        <v>519</v>
      </c>
      <c r="I84" s="277" t="s">
        <v>507</v>
      </c>
      <c r="J84" s="277">
        <v>15</v>
      </c>
      <c r="K84" s="265"/>
    </row>
    <row r="85" spans="2:11" s="1" customFormat="1" ht="15" customHeight="1">
      <c r="B85" s="276"/>
      <c r="C85" s="277" t="s">
        <v>520</v>
      </c>
      <c r="D85" s="277"/>
      <c r="E85" s="277"/>
      <c r="F85" s="278" t="s">
        <v>511</v>
      </c>
      <c r="G85" s="277"/>
      <c r="H85" s="277" t="s">
        <v>521</v>
      </c>
      <c r="I85" s="277" t="s">
        <v>507</v>
      </c>
      <c r="J85" s="277">
        <v>20</v>
      </c>
      <c r="K85" s="265"/>
    </row>
    <row r="86" spans="2:11" s="1" customFormat="1" ht="15" customHeight="1">
      <c r="B86" s="276"/>
      <c r="C86" s="277" t="s">
        <v>522</v>
      </c>
      <c r="D86" s="277"/>
      <c r="E86" s="277"/>
      <c r="F86" s="278" t="s">
        <v>511</v>
      </c>
      <c r="G86" s="277"/>
      <c r="H86" s="277" t="s">
        <v>523</v>
      </c>
      <c r="I86" s="277" t="s">
        <v>507</v>
      </c>
      <c r="J86" s="277">
        <v>20</v>
      </c>
      <c r="K86" s="265"/>
    </row>
    <row r="87" spans="2:11" s="1" customFormat="1" ht="15" customHeight="1">
      <c r="B87" s="276"/>
      <c r="C87" s="253" t="s">
        <v>524</v>
      </c>
      <c r="D87" s="253"/>
      <c r="E87" s="253"/>
      <c r="F87" s="274" t="s">
        <v>511</v>
      </c>
      <c r="G87" s="275"/>
      <c r="H87" s="253" t="s">
        <v>525</v>
      </c>
      <c r="I87" s="253" t="s">
        <v>507</v>
      </c>
      <c r="J87" s="253">
        <v>50</v>
      </c>
      <c r="K87" s="265"/>
    </row>
    <row r="88" spans="2:11" s="1" customFormat="1" ht="15" customHeight="1">
      <c r="B88" s="276"/>
      <c r="C88" s="253" t="s">
        <v>526</v>
      </c>
      <c r="D88" s="253"/>
      <c r="E88" s="253"/>
      <c r="F88" s="274" t="s">
        <v>511</v>
      </c>
      <c r="G88" s="275"/>
      <c r="H88" s="253" t="s">
        <v>527</v>
      </c>
      <c r="I88" s="253" t="s">
        <v>507</v>
      </c>
      <c r="J88" s="253">
        <v>20</v>
      </c>
      <c r="K88" s="265"/>
    </row>
    <row r="89" spans="2:11" s="1" customFormat="1" ht="15" customHeight="1">
      <c r="B89" s="276"/>
      <c r="C89" s="253" t="s">
        <v>528</v>
      </c>
      <c r="D89" s="253"/>
      <c r="E89" s="253"/>
      <c r="F89" s="274" t="s">
        <v>511</v>
      </c>
      <c r="G89" s="275"/>
      <c r="H89" s="253" t="s">
        <v>529</v>
      </c>
      <c r="I89" s="253" t="s">
        <v>507</v>
      </c>
      <c r="J89" s="253">
        <v>20</v>
      </c>
      <c r="K89" s="265"/>
    </row>
    <row r="90" spans="2:11" s="1" customFormat="1" ht="15" customHeight="1">
      <c r="B90" s="276"/>
      <c r="C90" s="253" t="s">
        <v>530</v>
      </c>
      <c r="D90" s="253"/>
      <c r="E90" s="253"/>
      <c r="F90" s="274" t="s">
        <v>511</v>
      </c>
      <c r="G90" s="275"/>
      <c r="H90" s="253" t="s">
        <v>531</v>
      </c>
      <c r="I90" s="253" t="s">
        <v>507</v>
      </c>
      <c r="J90" s="253">
        <v>50</v>
      </c>
      <c r="K90" s="265"/>
    </row>
    <row r="91" spans="2:11" s="1" customFormat="1" ht="15" customHeight="1">
      <c r="B91" s="276"/>
      <c r="C91" s="253" t="s">
        <v>532</v>
      </c>
      <c r="D91" s="253"/>
      <c r="E91" s="253"/>
      <c r="F91" s="274" t="s">
        <v>511</v>
      </c>
      <c r="G91" s="275"/>
      <c r="H91" s="253" t="s">
        <v>532</v>
      </c>
      <c r="I91" s="253" t="s">
        <v>507</v>
      </c>
      <c r="J91" s="253">
        <v>50</v>
      </c>
      <c r="K91" s="265"/>
    </row>
    <row r="92" spans="2:11" s="1" customFormat="1" ht="15" customHeight="1">
      <c r="B92" s="276"/>
      <c r="C92" s="253" t="s">
        <v>533</v>
      </c>
      <c r="D92" s="253"/>
      <c r="E92" s="253"/>
      <c r="F92" s="274" t="s">
        <v>511</v>
      </c>
      <c r="G92" s="275"/>
      <c r="H92" s="253" t="s">
        <v>534</v>
      </c>
      <c r="I92" s="253" t="s">
        <v>507</v>
      </c>
      <c r="J92" s="253">
        <v>255</v>
      </c>
      <c r="K92" s="265"/>
    </row>
    <row r="93" spans="2:11" s="1" customFormat="1" ht="15" customHeight="1">
      <c r="B93" s="276"/>
      <c r="C93" s="253" t="s">
        <v>535</v>
      </c>
      <c r="D93" s="253"/>
      <c r="E93" s="253"/>
      <c r="F93" s="274" t="s">
        <v>505</v>
      </c>
      <c r="G93" s="275"/>
      <c r="H93" s="253" t="s">
        <v>536</v>
      </c>
      <c r="I93" s="253" t="s">
        <v>537</v>
      </c>
      <c r="J93" s="253"/>
      <c r="K93" s="265"/>
    </row>
    <row r="94" spans="2:11" s="1" customFormat="1" ht="15" customHeight="1">
      <c r="B94" s="276"/>
      <c r="C94" s="253" t="s">
        <v>538</v>
      </c>
      <c r="D94" s="253"/>
      <c r="E94" s="253"/>
      <c r="F94" s="274" t="s">
        <v>505</v>
      </c>
      <c r="G94" s="275"/>
      <c r="H94" s="253" t="s">
        <v>539</v>
      </c>
      <c r="I94" s="253" t="s">
        <v>540</v>
      </c>
      <c r="J94" s="253"/>
      <c r="K94" s="265"/>
    </row>
    <row r="95" spans="2:11" s="1" customFormat="1" ht="15" customHeight="1">
      <c r="B95" s="276"/>
      <c r="C95" s="253" t="s">
        <v>541</v>
      </c>
      <c r="D95" s="253"/>
      <c r="E95" s="253"/>
      <c r="F95" s="274" t="s">
        <v>505</v>
      </c>
      <c r="G95" s="275"/>
      <c r="H95" s="253" t="s">
        <v>541</v>
      </c>
      <c r="I95" s="253" t="s">
        <v>540</v>
      </c>
      <c r="J95" s="253"/>
      <c r="K95" s="265"/>
    </row>
    <row r="96" spans="2:11" s="1" customFormat="1" ht="15" customHeight="1">
      <c r="B96" s="276"/>
      <c r="C96" s="253" t="s">
        <v>40</v>
      </c>
      <c r="D96" s="253"/>
      <c r="E96" s="253"/>
      <c r="F96" s="274" t="s">
        <v>505</v>
      </c>
      <c r="G96" s="275"/>
      <c r="H96" s="253" t="s">
        <v>542</v>
      </c>
      <c r="I96" s="253" t="s">
        <v>540</v>
      </c>
      <c r="J96" s="253"/>
      <c r="K96" s="265"/>
    </row>
    <row r="97" spans="2:11" s="1" customFormat="1" ht="15" customHeight="1">
      <c r="B97" s="276"/>
      <c r="C97" s="253" t="s">
        <v>50</v>
      </c>
      <c r="D97" s="253"/>
      <c r="E97" s="253"/>
      <c r="F97" s="274" t="s">
        <v>505</v>
      </c>
      <c r="G97" s="275"/>
      <c r="H97" s="253" t="s">
        <v>543</v>
      </c>
      <c r="I97" s="253" t="s">
        <v>540</v>
      </c>
      <c r="J97" s="253"/>
      <c r="K97" s="265"/>
    </row>
    <row r="98" spans="2:11" s="1" customFormat="1" ht="15" customHeight="1">
      <c r="B98" s="279"/>
      <c r="C98" s="280"/>
      <c r="D98" s="280"/>
      <c r="E98" s="280"/>
      <c r="F98" s="280"/>
      <c r="G98" s="280"/>
      <c r="H98" s="280"/>
      <c r="I98" s="280"/>
      <c r="J98" s="280"/>
      <c r="K98" s="281"/>
    </row>
    <row r="99" spans="2:11" s="1" customFormat="1" ht="18.75" customHeight="1">
      <c r="B99" s="282"/>
      <c r="C99" s="283"/>
      <c r="D99" s="283"/>
      <c r="E99" s="283"/>
      <c r="F99" s="283"/>
      <c r="G99" s="283"/>
      <c r="H99" s="283"/>
      <c r="I99" s="283"/>
      <c r="J99" s="283"/>
      <c r="K99" s="282"/>
    </row>
    <row r="100" spans="2:11" s="1" customFormat="1" ht="18.75" customHeight="1">
      <c r="B100" s="260"/>
      <c r="C100" s="260"/>
      <c r="D100" s="260"/>
      <c r="E100" s="260"/>
      <c r="F100" s="260"/>
      <c r="G100" s="260"/>
      <c r="H100" s="260"/>
      <c r="I100" s="260"/>
      <c r="J100" s="260"/>
      <c r="K100" s="260"/>
    </row>
    <row r="101" spans="2:11" s="1" customFormat="1" ht="7.5" customHeight="1">
      <c r="B101" s="261"/>
      <c r="C101" s="262"/>
      <c r="D101" s="262"/>
      <c r="E101" s="262"/>
      <c r="F101" s="262"/>
      <c r="G101" s="262"/>
      <c r="H101" s="262"/>
      <c r="I101" s="262"/>
      <c r="J101" s="262"/>
      <c r="K101" s="263"/>
    </row>
    <row r="102" spans="2:11" s="1" customFormat="1" ht="45" customHeight="1">
      <c r="B102" s="264"/>
      <c r="C102" s="372" t="s">
        <v>544</v>
      </c>
      <c r="D102" s="372"/>
      <c r="E102" s="372"/>
      <c r="F102" s="372"/>
      <c r="G102" s="372"/>
      <c r="H102" s="372"/>
      <c r="I102" s="372"/>
      <c r="J102" s="372"/>
      <c r="K102" s="265"/>
    </row>
    <row r="103" spans="2:11" s="1" customFormat="1" ht="17.25" customHeight="1">
      <c r="B103" s="264"/>
      <c r="C103" s="266" t="s">
        <v>499</v>
      </c>
      <c r="D103" s="266"/>
      <c r="E103" s="266"/>
      <c r="F103" s="266" t="s">
        <v>500</v>
      </c>
      <c r="G103" s="267"/>
      <c r="H103" s="266" t="s">
        <v>56</v>
      </c>
      <c r="I103" s="266" t="s">
        <v>59</v>
      </c>
      <c r="J103" s="266" t="s">
        <v>501</v>
      </c>
      <c r="K103" s="265"/>
    </row>
    <row r="104" spans="2:11" s="1" customFormat="1" ht="17.25" customHeight="1">
      <c r="B104" s="264"/>
      <c r="C104" s="268" t="s">
        <v>502</v>
      </c>
      <c r="D104" s="268"/>
      <c r="E104" s="268"/>
      <c r="F104" s="269" t="s">
        <v>503</v>
      </c>
      <c r="G104" s="270"/>
      <c r="H104" s="268"/>
      <c r="I104" s="268"/>
      <c r="J104" s="268" t="s">
        <v>504</v>
      </c>
      <c r="K104" s="265"/>
    </row>
    <row r="105" spans="2:11" s="1" customFormat="1" ht="5.25" customHeight="1">
      <c r="B105" s="264"/>
      <c r="C105" s="266"/>
      <c r="D105" s="266"/>
      <c r="E105" s="266"/>
      <c r="F105" s="266"/>
      <c r="G105" s="284"/>
      <c r="H105" s="266"/>
      <c r="I105" s="266"/>
      <c r="J105" s="266"/>
      <c r="K105" s="265"/>
    </row>
    <row r="106" spans="2:11" s="1" customFormat="1" ht="15" customHeight="1">
      <c r="B106" s="264"/>
      <c r="C106" s="253" t="s">
        <v>55</v>
      </c>
      <c r="D106" s="273"/>
      <c r="E106" s="273"/>
      <c r="F106" s="274" t="s">
        <v>505</v>
      </c>
      <c r="G106" s="253"/>
      <c r="H106" s="253" t="s">
        <v>545</v>
      </c>
      <c r="I106" s="253" t="s">
        <v>507</v>
      </c>
      <c r="J106" s="253">
        <v>20</v>
      </c>
      <c r="K106" s="265"/>
    </row>
    <row r="107" spans="2:11" s="1" customFormat="1" ht="15" customHeight="1">
      <c r="B107" s="264"/>
      <c r="C107" s="253" t="s">
        <v>508</v>
      </c>
      <c r="D107" s="253"/>
      <c r="E107" s="253"/>
      <c r="F107" s="274" t="s">
        <v>505</v>
      </c>
      <c r="G107" s="253"/>
      <c r="H107" s="253" t="s">
        <v>545</v>
      </c>
      <c r="I107" s="253" t="s">
        <v>507</v>
      </c>
      <c r="J107" s="253">
        <v>120</v>
      </c>
      <c r="K107" s="265"/>
    </row>
    <row r="108" spans="2:11" s="1" customFormat="1" ht="15" customHeight="1">
      <c r="B108" s="276"/>
      <c r="C108" s="253" t="s">
        <v>510</v>
      </c>
      <c r="D108" s="253"/>
      <c r="E108" s="253"/>
      <c r="F108" s="274" t="s">
        <v>511</v>
      </c>
      <c r="G108" s="253"/>
      <c r="H108" s="253" t="s">
        <v>545</v>
      </c>
      <c r="I108" s="253" t="s">
        <v>507</v>
      </c>
      <c r="J108" s="253">
        <v>50</v>
      </c>
      <c r="K108" s="265"/>
    </row>
    <row r="109" spans="2:11" s="1" customFormat="1" ht="15" customHeight="1">
      <c r="B109" s="276"/>
      <c r="C109" s="253" t="s">
        <v>513</v>
      </c>
      <c r="D109" s="253"/>
      <c r="E109" s="253"/>
      <c r="F109" s="274" t="s">
        <v>505</v>
      </c>
      <c r="G109" s="253"/>
      <c r="H109" s="253" t="s">
        <v>545</v>
      </c>
      <c r="I109" s="253" t="s">
        <v>515</v>
      </c>
      <c r="J109" s="253"/>
      <c r="K109" s="265"/>
    </row>
    <row r="110" spans="2:11" s="1" customFormat="1" ht="15" customHeight="1">
      <c r="B110" s="276"/>
      <c r="C110" s="253" t="s">
        <v>524</v>
      </c>
      <c r="D110" s="253"/>
      <c r="E110" s="253"/>
      <c r="F110" s="274" t="s">
        <v>511</v>
      </c>
      <c r="G110" s="253"/>
      <c r="H110" s="253" t="s">
        <v>545</v>
      </c>
      <c r="I110" s="253" t="s">
        <v>507</v>
      </c>
      <c r="J110" s="253">
        <v>50</v>
      </c>
      <c r="K110" s="265"/>
    </row>
    <row r="111" spans="2:11" s="1" customFormat="1" ht="15" customHeight="1">
      <c r="B111" s="276"/>
      <c r="C111" s="253" t="s">
        <v>532</v>
      </c>
      <c r="D111" s="253"/>
      <c r="E111" s="253"/>
      <c r="F111" s="274" t="s">
        <v>511</v>
      </c>
      <c r="G111" s="253"/>
      <c r="H111" s="253" t="s">
        <v>545</v>
      </c>
      <c r="I111" s="253" t="s">
        <v>507</v>
      </c>
      <c r="J111" s="253">
        <v>50</v>
      </c>
      <c r="K111" s="265"/>
    </row>
    <row r="112" spans="2:11" s="1" customFormat="1" ht="15" customHeight="1">
      <c r="B112" s="276"/>
      <c r="C112" s="253" t="s">
        <v>530</v>
      </c>
      <c r="D112" s="253"/>
      <c r="E112" s="253"/>
      <c r="F112" s="274" t="s">
        <v>511</v>
      </c>
      <c r="G112" s="253"/>
      <c r="H112" s="253" t="s">
        <v>545</v>
      </c>
      <c r="I112" s="253" t="s">
        <v>507</v>
      </c>
      <c r="J112" s="253">
        <v>50</v>
      </c>
      <c r="K112" s="265"/>
    </row>
    <row r="113" spans="2:11" s="1" customFormat="1" ht="15" customHeight="1">
      <c r="B113" s="276"/>
      <c r="C113" s="253" t="s">
        <v>55</v>
      </c>
      <c r="D113" s="253"/>
      <c r="E113" s="253"/>
      <c r="F113" s="274" t="s">
        <v>505</v>
      </c>
      <c r="G113" s="253"/>
      <c r="H113" s="253" t="s">
        <v>546</v>
      </c>
      <c r="I113" s="253" t="s">
        <v>507</v>
      </c>
      <c r="J113" s="253">
        <v>20</v>
      </c>
      <c r="K113" s="265"/>
    </row>
    <row r="114" spans="2:11" s="1" customFormat="1" ht="15" customHeight="1">
      <c r="B114" s="276"/>
      <c r="C114" s="253" t="s">
        <v>547</v>
      </c>
      <c r="D114" s="253"/>
      <c r="E114" s="253"/>
      <c r="F114" s="274" t="s">
        <v>505</v>
      </c>
      <c r="G114" s="253"/>
      <c r="H114" s="253" t="s">
        <v>548</v>
      </c>
      <c r="I114" s="253" t="s">
        <v>507</v>
      </c>
      <c r="J114" s="253">
        <v>120</v>
      </c>
      <c r="K114" s="265"/>
    </row>
    <row r="115" spans="2:11" s="1" customFormat="1" ht="15" customHeight="1">
      <c r="B115" s="276"/>
      <c r="C115" s="253" t="s">
        <v>40</v>
      </c>
      <c r="D115" s="253"/>
      <c r="E115" s="253"/>
      <c r="F115" s="274" t="s">
        <v>505</v>
      </c>
      <c r="G115" s="253"/>
      <c r="H115" s="253" t="s">
        <v>549</v>
      </c>
      <c r="I115" s="253" t="s">
        <v>540</v>
      </c>
      <c r="J115" s="253"/>
      <c r="K115" s="265"/>
    </row>
    <row r="116" spans="2:11" s="1" customFormat="1" ht="15" customHeight="1">
      <c r="B116" s="276"/>
      <c r="C116" s="253" t="s">
        <v>50</v>
      </c>
      <c r="D116" s="253"/>
      <c r="E116" s="253"/>
      <c r="F116" s="274" t="s">
        <v>505</v>
      </c>
      <c r="G116" s="253"/>
      <c r="H116" s="253" t="s">
        <v>550</v>
      </c>
      <c r="I116" s="253" t="s">
        <v>540</v>
      </c>
      <c r="J116" s="253"/>
      <c r="K116" s="265"/>
    </row>
    <row r="117" spans="2:11" s="1" customFormat="1" ht="15" customHeight="1">
      <c r="B117" s="276"/>
      <c r="C117" s="253" t="s">
        <v>59</v>
      </c>
      <c r="D117" s="253"/>
      <c r="E117" s="253"/>
      <c r="F117" s="274" t="s">
        <v>505</v>
      </c>
      <c r="G117" s="253"/>
      <c r="H117" s="253" t="s">
        <v>551</v>
      </c>
      <c r="I117" s="253" t="s">
        <v>552</v>
      </c>
      <c r="J117" s="253"/>
      <c r="K117" s="265"/>
    </row>
    <row r="118" spans="2:11" s="1" customFormat="1" ht="15" customHeight="1">
      <c r="B118" s="279"/>
      <c r="C118" s="285"/>
      <c r="D118" s="285"/>
      <c r="E118" s="285"/>
      <c r="F118" s="285"/>
      <c r="G118" s="285"/>
      <c r="H118" s="285"/>
      <c r="I118" s="285"/>
      <c r="J118" s="285"/>
      <c r="K118" s="281"/>
    </row>
    <row r="119" spans="2:11" s="1" customFormat="1" ht="18.75" customHeight="1">
      <c r="B119" s="286"/>
      <c r="C119" s="287"/>
      <c r="D119" s="287"/>
      <c r="E119" s="287"/>
      <c r="F119" s="288"/>
      <c r="G119" s="287"/>
      <c r="H119" s="287"/>
      <c r="I119" s="287"/>
      <c r="J119" s="287"/>
      <c r="K119" s="286"/>
    </row>
    <row r="120" spans="2:11" s="1" customFormat="1" ht="18.75" customHeight="1">
      <c r="B120" s="260"/>
      <c r="C120" s="260"/>
      <c r="D120" s="260"/>
      <c r="E120" s="260"/>
      <c r="F120" s="260"/>
      <c r="G120" s="260"/>
      <c r="H120" s="260"/>
      <c r="I120" s="260"/>
      <c r="J120" s="260"/>
      <c r="K120" s="260"/>
    </row>
    <row r="121" spans="2:11" s="1" customFormat="1" ht="7.5" customHeight="1">
      <c r="B121" s="289"/>
      <c r="C121" s="290"/>
      <c r="D121" s="290"/>
      <c r="E121" s="290"/>
      <c r="F121" s="290"/>
      <c r="G121" s="290"/>
      <c r="H121" s="290"/>
      <c r="I121" s="290"/>
      <c r="J121" s="290"/>
      <c r="K121" s="291"/>
    </row>
    <row r="122" spans="2:11" s="1" customFormat="1" ht="45" customHeight="1">
      <c r="B122" s="292"/>
      <c r="C122" s="373" t="s">
        <v>553</v>
      </c>
      <c r="D122" s="373"/>
      <c r="E122" s="373"/>
      <c r="F122" s="373"/>
      <c r="G122" s="373"/>
      <c r="H122" s="373"/>
      <c r="I122" s="373"/>
      <c r="J122" s="373"/>
      <c r="K122" s="293"/>
    </row>
    <row r="123" spans="2:11" s="1" customFormat="1" ht="17.25" customHeight="1">
      <c r="B123" s="294"/>
      <c r="C123" s="266" t="s">
        <v>499</v>
      </c>
      <c r="D123" s="266"/>
      <c r="E123" s="266"/>
      <c r="F123" s="266" t="s">
        <v>500</v>
      </c>
      <c r="G123" s="267"/>
      <c r="H123" s="266" t="s">
        <v>56</v>
      </c>
      <c r="I123" s="266" t="s">
        <v>59</v>
      </c>
      <c r="J123" s="266" t="s">
        <v>501</v>
      </c>
      <c r="K123" s="295"/>
    </row>
    <row r="124" spans="2:11" s="1" customFormat="1" ht="17.25" customHeight="1">
      <c r="B124" s="294"/>
      <c r="C124" s="268" t="s">
        <v>502</v>
      </c>
      <c r="D124" s="268"/>
      <c r="E124" s="268"/>
      <c r="F124" s="269" t="s">
        <v>503</v>
      </c>
      <c r="G124" s="270"/>
      <c r="H124" s="268"/>
      <c r="I124" s="268"/>
      <c r="J124" s="268" t="s">
        <v>504</v>
      </c>
      <c r="K124" s="295"/>
    </row>
    <row r="125" spans="2:11" s="1" customFormat="1" ht="5.25" customHeight="1">
      <c r="B125" s="296"/>
      <c r="C125" s="271"/>
      <c r="D125" s="271"/>
      <c r="E125" s="271"/>
      <c r="F125" s="271"/>
      <c r="G125" s="297"/>
      <c r="H125" s="271"/>
      <c r="I125" s="271"/>
      <c r="J125" s="271"/>
      <c r="K125" s="298"/>
    </row>
    <row r="126" spans="2:11" s="1" customFormat="1" ht="15" customHeight="1">
      <c r="B126" s="296"/>
      <c r="C126" s="253" t="s">
        <v>508</v>
      </c>
      <c r="D126" s="273"/>
      <c r="E126" s="273"/>
      <c r="F126" s="274" t="s">
        <v>505</v>
      </c>
      <c r="G126" s="253"/>
      <c r="H126" s="253" t="s">
        <v>545</v>
      </c>
      <c r="I126" s="253" t="s">
        <v>507</v>
      </c>
      <c r="J126" s="253">
        <v>120</v>
      </c>
      <c r="K126" s="299"/>
    </row>
    <row r="127" spans="2:11" s="1" customFormat="1" ht="15" customHeight="1">
      <c r="B127" s="296"/>
      <c r="C127" s="253" t="s">
        <v>554</v>
      </c>
      <c r="D127" s="253"/>
      <c r="E127" s="253"/>
      <c r="F127" s="274" t="s">
        <v>505</v>
      </c>
      <c r="G127" s="253"/>
      <c r="H127" s="253" t="s">
        <v>555</v>
      </c>
      <c r="I127" s="253" t="s">
        <v>507</v>
      </c>
      <c r="J127" s="253" t="s">
        <v>556</v>
      </c>
      <c r="K127" s="299"/>
    </row>
    <row r="128" spans="2:11" s="1" customFormat="1" ht="15" customHeight="1">
      <c r="B128" s="296"/>
      <c r="C128" s="253" t="s">
        <v>453</v>
      </c>
      <c r="D128" s="253"/>
      <c r="E128" s="253"/>
      <c r="F128" s="274" t="s">
        <v>505</v>
      </c>
      <c r="G128" s="253"/>
      <c r="H128" s="253" t="s">
        <v>557</v>
      </c>
      <c r="I128" s="253" t="s">
        <v>507</v>
      </c>
      <c r="J128" s="253" t="s">
        <v>556</v>
      </c>
      <c r="K128" s="299"/>
    </row>
    <row r="129" spans="2:11" s="1" customFormat="1" ht="15" customHeight="1">
      <c r="B129" s="296"/>
      <c r="C129" s="253" t="s">
        <v>516</v>
      </c>
      <c r="D129" s="253"/>
      <c r="E129" s="253"/>
      <c r="F129" s="274" t="s">
        <v>511</v>
      </c>
      <c r="G129" s="253"/>
      <c r="H129" s="253" t="s">
        <v>517</v>
      </c>
      <c r="I129" s="253" t="s">
        <v>507</v>
      </c>
      <c r="J129" s="253">
        <v>15</v>
      </c>
      <c r="K129" s="299"/>
    </row>
    <row r="130" spans="2:11" s="1" customFormat="1" ht="15" customHeight="1">
      <c r="B130" s="296"/>
      <c r="C130" s="277" t="s">
        <v>518</v>
      </c>
      <c r="D130" s="277"/>
      <c r="E130" s="277"/>
      <c r="F130" s="278" t="s">
        <v>511</v>
      </c>
      <c r="G130" s="277"/>
      <c r="H130" s="277" t="s">
        <v>519</v>
      </c>
      <c r="I130" s="277" t="s">
        <v>507</v>
      </c>
      <c r="J130" s="277">
        <v>15</v>
      </c>
      <c r="K130" s="299"/>
    </row>
    <row r="131" spans="2:11" s="1" customFormat="1" ht="15" customHeight="1">
      <c r="B131" s="296"/>
      <c r="C131" s="277" t="s">
        <v>520</v>
      </c>
      <c r="D131" s="277"/>
      <c r="E131" s="277"/>
      <c r="F131" s="278" t="s">
        <v>511</v>
      </c>
      <c r="G131" s="277"/>
      <c r="H131" s="277" t="s">
        <v>521</v>
      </c>
      <c r="I131" s="277" t="s">
        <v>507</v>
      </c>
      <c r="J131" s="277">
        <v>20</v>
      </c>
      <c r="K131" s="299"/>
    </row>
    <row r="132" spans="2:11" s="1" customFormat="1" ht="15" customHeight="1">
      <c r="B132" s="296"/>
      <c r="C132" s="277" t="s">
        <v>522</v>
      </c>
      <c r="D132" s="277"/>
      <c r="E132" s="277"/>
      <c r="F132" s="278" t="s">
        <v>511</v>
      </c>
      <c r="G132" s="277"/>
      <c r="H132" s="277" t="s">
        <v>523</v>
      </c>
      <c r="I132" s="277" t="s">
        <v>507</v>
      </c>
      <c r="J132" s="277">
        <v>20</v>
      </c>
      <c r="K132" s="299"/>
    </row>
    <row r="133" spans="2:11" s="1" customFormat="1" ht="15" customHeight="1">
      <c r="B133" s="296"/>
      <c r="C133" s="253" t="s">
        <v>510</v>
      </c>
      <c r="D133" s="253"/>
      <c r="E133" s="253"/>
      <c r="F133" s="274" t="s">
        <v>511</v>
      </c>
      <c r="G133" s="253"/>
      <c r="H133" s="253" t="s">
        <v>545</v>
      </c>
      <c r="I133" s="253" t="s">
        <v>507</v>
      </c>
      <c r="J133" s="253">
        <v>50</v>
      </c>
      <c r="K133" s="299"/>
    </row>
    <row r="134" spans="2:11" s="1" customFormat="1" ht="15" customHeight="1">
      <c r="B134" s="296"/>
      <c r="C134" s="253" t="s">
        <v>524</v>
      </c>
      <c r="D134" s="253"/>
      <c r="E134" s="253"/>
      <c r="F134" s="274" t="s">
        <v>511</v>
      </c>
      <c r="G134" s="253"/>
      <c r="H134" s="253" t="s">
        <v>545</v>
      </c>
      <c r="I134" s="253" t="s">
        <v>507</v>
      </c>
      <c r="J134" s="253">
        <v>50</v>
      </c>
      <c r="K134" s="299"/>
    </row>
    <row r="135" spans="2:11" s="1" customFormat="1" ht="15" customHeight="1">
      <c r="B135" s="296"/>
      <c r="C135" s="253" t="s">
        <v>530</v>
      </c>
      <c r="D135" s="253"/>
      <c r="E135" s="253"/>
      <c r="F135" s="274" t="s">
        <v>511</v>
      </c>
      <c r="G135" s="253"/>
      <c r="H135" s="253" t="s">
        <v>545</v>
      </c>
      <c r="I135" s="253" t="s">
        <v>507</v>
      </c>
      <c r="J135" s="253">
        <v>50</v>
      </c>
      <c r="K135" s="299"/>
    </row>
    <row r="136" spans="2:11" s="1" customFormat="1" ht="15" customHeight="1">
      <c r="B136" s="296"/>
      <c r="C136" s="253" t="s">
        <v>532</v>
      </c>
      <c r="D136" s="253"/>
      <c r="E136" s="253"/>
      <c r="F136" s="274" t="s">
        <v>511</v>
      </c>
      <c r="G136" s="253"/>
      <c r="H136" s="253" t="s">
        <v>545</v>
      </c>
      <c r="I136" s="253" t="s">
        <v>507</v>
      </c>
      <c r="J136" s="253">
        <v>50</v>
      </c>
      <c r="K136" s="299"/>
    </row>
    <row r="137" spans="2:11" s="1" customFormat="1" ht="15" customHeight="1">
      <c r="B137" s="296"/>
      <c r="C137" s="253" t="s">
        <v>533</v>
      </c>
      <c r="D137" s="253"/>
      <c r="E137" s="253"/>
      <c r="F137" s="274" t="s">
        <v>511</v>
      </c>
      <c r="G137" s="253"/>
      <c r="H137" s="253" t="s">
        <v>558</v>
      </c>
      <c r="I137" s="253" t="s">
        <v>507</v>
      </c>
      <c r="J137" s="253">
        <v>255</v>
      </c>
      <c r="K137" s="299"/>
    </row>
    <row r="138" spans="2:11" s="1" customFormat="1" ht="15" customHeight="1">
      <c r="B138" s="296"/>
      <c r="C138" s="253" t="s">
        <v>535</v>
      </c>
      <c r="D138" s="253"/>
      <c r="E138" s="253"/>
      <c r="F138" s="274" t="s">
        <v>505</v>
      </c>
      <c r="G138" s="253"/>
      <c r="H138" s="253" t="s">
        <v>559</v>
      </c>
      <c r="I138" s="253" t="s">
        <v>537</v>
      </c>
      <c r="J138" s="253"/>
      <c r="K138" s="299"/>
    </row>
    <row r="139" spans="2:11" s="1" customFormat="1" ht="15" customHeight="1">
      <c r="B139" s="296"/>
      <c r="C139" s="253" t="s">
        <v>538</v>
      </c>
      <c r="D139" s="253"/>
      <c r="E139" s="253"/>
      <c r="F139" s="274" t="s">
        <v>505</v>
      </c>
      <c r="G139" s="253"/>
      <c r="H139" s="253" t="s">
        <v>560</v>
      </c>
      <c r="I139" s="253" t="s">
        <v>540</v>
      </c>
      <c r="J139" s="253"/>
      <c r="K139" s="299"/>
    </row>
    <row r="140" spans="2:11" s="1" customFormat="1" ht="15" customHeight="1">
      <c r="B140" s="296"/>
      <c r="C140" s="253" t="s">
        <v>541</v>
      </c>
      <c r="D140" s="253"/>
      <c r="E140" s="253"/>
      <c r="F140" s="274" t="s">
        <v>505</v>
      </c>
      <c r="G140" s="253"/>
      <c r="H140" s="253" t="s">
        <v>541</v>
      </c>
      <c r="I140" s="253" t="s">
        <v>540</v>
      </c>
      <c r="J140" s="253"/>
      <c r="K140" s="299"/>
    </row>
    <row r="141" spans="2:11" s="1" customFormat="1" ht="15" customHeight="1">
      <c r="B141" s="296"/>
      <c r="C141" s="253" t="s">
        <v>40</v>
      </c>
      <c r="D141" s="253"/>
      <c r="E141" s="253"/>
      <c r="F141" s="274" t="s">
        <v>505</v>
      </c>
      <c r="G141" s="253"/>
      <c r="H141" s="253" t="s">
        <v>561</v>
      </c>
      <c r="I141" s="253" t="s">
        <v>540</v>
      </c>
      <c r="J141" s="253"/>
      <c r="K141" s="299"/>
    </row>
    <row r="142" spans="2:11" s="1" customFormat="1" ht="15" customHeight="1">
      <c r="B142" s="296"/>
      <c r="C142" s="253" t="s">
        <v>562</v>
      </c>
      <c r="D142" s="253"/>
      <c r="E142" s="253"/>
      <c r="F142" s="274" t="s">
        <v>505</v>
      </c>
      <c r="G142" s="253"/>
      <c r="H142" s="253" t="s">
        <v>563</v>
      </c>
      <c r="I142" s="253" t="s">
        <v>540</v>
      </c>
      <c r="J142" s="253"/>
      <c r="K142" s="299"/>
    </row>
    <row r="143" spans="2:11" s="1" customFormat="1" ht="15" customHeight="1">
      <c r="B143" s="300"/>
      <c r="C143" s="301"/>
      <c r="D143" s="301"/>
      <c r="E143" s="301"/>
      <c r="F143" s="301"/>
      <c r="G143" s="301"/>
      <c r="H143" s="301"/>
      <c r="I143" s="301"/>
      <c r="J143" s="301"/>
      <c r="K143" s="302"/>
    </row>
    <row r="144" spans="2:11" s="1" customFormat="1" ht="18.75" customHeight="1">
      <c r="B144" s="287"/>
      <c r="C144" s="287"/>
      <c r="D144" s="287"/>
      <c r="E144" s="287"/>
      <c r="F144" s="288"/>
      <c r="G144" s="287"/>
      <c r="H144" s="287"/>
      <c r="I144" s="287"/>
      <c r="J144" s="287"/>
      <c r="K144" s="287"/>
    </row>
    <row r="145" spans="2:11" s="1" customFormat="1" ht="18.75" customHeight="1">
      <c r="B145" s="260"/>
      <c r="C145" s="260"/>
      <c r="D145" s="260"/>
      <c r="E145" s="260"/>
      <c r="F145" s="260"/>
      <c r="G145" s="260"/>
      <c r="H145" s="260"/>
      <c r="I145" s="260"/>
      <c r="J145" s="260"/>
      <c r="K145" s="260"/>
    </row>
    <row r="146" spans="2:11" s="1" customFormat="1" ht="7.5" customHeight="1">
      <c r="B146" s="261"/>
      <c r="C146" s="262"/>
      <c r="D146" s="262"/>
      <c r="E146" s="262"/>
      <c r="F146" s="262"/>
      <c r="G146" s="262"/>
      <c r="H146" s="262"/>
      <c r="I146" s="262"/>
      <c r="J146" s="262"/>
      <c r="K146" s="263"/>
    </row>
    <row r="147" spans="2:11" s="1" customFormat="1" ht="45" customHeight="1">
      <c r="B147" s="264"/>
      <c r="C147" s="372" t="s">
        <v>564</v>
      </c>
      <c r="D147" s="372"/>
      <c r="E147" s="372"/>
      <c r="F147" s="372"/>
      <c r="G147" s="372"/>
      <c r="H147" s="372"/>
      <c r="I147" s="372"/>
      <c r="J147" s="372"/>
      <c r="K147" s="265"/>
    </row>
    <row r="148" spans="2:11" s="1" customFormat="1" ht="17.25" customHeight="1">
      <c r="B148" s="264"/>
      <c r="C148" s="266" t="s">
        <v>499</v>
      </c>
      <c r="D148" s="266"/>
      <c r="E148" s="266"/>
      <c r="F148" s="266" t="s">
        <v>500</v>
      </c>
      <c r="G148" s="267"/>
      <c r="H148" s="266" t="s">
        <v>56</v>
      </c>
      <c r="I148" s="266" t="s">
        <v>59</v>
      </c>
      <c r="J148" s="266" t="s">
        <v>501</v>
      </c>
      <c r="K148" s="265"/>
    </row>
    <row r="149" spans="2:11" s="1" customFormat="1" ht="17.25" customHeight="1">
      <c r="B149" s="264"/>
      <c r="C149" s="268" t="s">
        <v>502</v>
      </c>
      <c r="D149" s="268"/>
      <c r="E149" s="268"/>
      <c r="F149" s="269" t="s">
        <v>503</v>
      </c>
      <c r="G149" s="270"/>
      <c r="H149" s="268"/>
      <c r="I149" s="268"/>
      <c r="J149" s="268" t="s">
        <v>504</v>
      </c>
      <c r="K149" s="265"/>
    </row>
    <row r="150" spans="2:11" s="1" customFormat="1" ht="5.25" customHeight="1">
      <c r="B150" s="276"/>
      <c r="C150" s="271"/>
      <c r="D150" s="271"/>
      <c r="E150" s="271"/>
      <c r="F150" s="271"/>
      <c r="G150" s="272"/>
      <c r="H150" s="271"/>
      <c r="I150" s="271"/>
      <c r="J150" s="271"/>
      <c r="K150" s="299"/>
    </row>
    <row r="151" spans="2:11" s="1" customFormat="1" ht="15" customHeight="1">
      <c r="B151" s="276"/>
      <c r="C151" s="303" t="s">
        <v>508</v>
      </c>
      <c r="D151" s="253"/>
      <c r="E151" s="253"/>
      <c r="F151" s="304" t="s">
        <v>505</v>
      </c>
      <c r="G151" s="253"/>
      <c r="H151" s="303" t="s">
        <v>545</v>
      </c>
      <c r="I151" s="303" t="s">
        <v>507</v>
      </c>
      <c r="J151" s="303">
        <v>120</v>
      </c>
      <c r="K151" s="299"/>
    </row>
    <row r="152" spans="2:11" s="1" customFormat="1" ht="15" customHeight="1">
      <c r="B152" s="276"/>
      <c r="C152" s="303" t="s">
        <v>554</v>
      </c>
      <c r="D152" s="253"/>
      <c r="E152" s="253"/>
      <c r="F152" s="304" t="s">
        <v>505</v>
      </c>
      <c r="G152" s="253"/>
      <c r="H152" s="303" t="s">
        <v>565</v>
      </c>
      <c r="I152" s="303" t="s">
        <v>507</v>
      </c>
      <c r="J152" s="303" t="s">
        <v>556</v>
      </c>
      <c r="K152" s="299"/>
    </row>
    <row r="153" spans="2:11" s="1" customFormat="1" ht="15" customHeight="1">
      <c r="B153" s="276"/>
      <c r="C153" s="303" t="s">
        <v>453</v>
      </c>
      <c r="D153" s="253"/>
      <c r="E153" s="253"/>
      <c r="F153" s="304" t="s">
        <v>505</v>
      </c>
      <c r="G153" s="253"/>
      <c r="H153" s="303" t="s">
        <v>566</v>
      </c>
      <c r="I153" s="303" t="s">
        <v>507</v>
      </c>
      <c r="J153" s="303" t="s">
        <v>556</v>
      </c>
      <c r="K153" s="299"/>
    </row>
    <row r="154" spans="2:11" s="1" customFormat="1" ht="15" customHeight="1">
      <c r="B154" s="276"/>
      <c r="C154" s="303" t="s">
        <v>510</v>
      </c>
      <c r="D154" s="253"/>
      <c r="E154" s="253"/>
      <c r="F154" s="304" t="s">
        <v>511</v>
      </c>
      <c r="G154" s="253"/>
      <c r="H154" s="303" t="s">
        <v>545</v>
      </c>
      <c r="I154" s="303" t="s">
        <v>507</v>
      </c>
      <c r="J154" s="303">
        <v>50</v>
      </c>
      <c r="K154" s="299"/>
    </row>
    <row r="155" spans="2:11" s="1" customFormat="1" ht="15" customHeight="1">
      <c r="B155" s="276"/>
      <c r="C155" s="303" t="s">
        <v>513</v>
      </c>
      <c r="D155" s="253"/>
      <c r="E155" s="253"/>
      <c r="F155" s="304" t="s">
        <v>505</v>
      </c>
      <c r="G155" s="253"/>
      <c r="H155" s="303" t="s">
        <v>545</v>
      </c>
      <c r="I155" s="303" t="s">
        <v>515</v>
      </c>
      <c r="J155" s="303"/>
      <c r="K155" s="299"/>
    </row>
    <row r="156" spans="2:11" s="1" customFormat="1" ht="15" customHeight="1">
      <c r="B156" s="276"/>
      <c r="C156" s="303" t="s">
        <v>524</v>
      </c>
      <c r="D156" s="253"/>
      <c r="E156" s="253"/>
      <c r="F156" s="304" t="s">
        <v>511</v>
      </c>
      <c r="G156" s="253"/>
      <c r="H156" s="303" t="s">
        <v>545</v>
      </c>
      <c r="I156" s="303" t="s">
        <v>507</v>
      </c>
      <c r="J156" s="303">
        <v>50</v>
      </c>
      <c r="K156" s="299"/>
    </row>
    <row r="157" spans="2:11" s="1" customFormat="1" ht="15" customHeight="1">
      <c r="B157" s="276"/>
      <c r="C157" s="303" t="s">
        <v>532</v>
      </c>
      <c r="D157" s="253"/>
      <c r="E157" s="253"/>
      <c r="F157" s="304" t="s">
        <v>511</v>
      </c>
      <c r="G157" s="253"/>
      <c r="H157" s="303" t="s">
        <v>545</v>
      </c>
      <c r="I157" s="303" t="s">
        <v>507</v>
      </c>
      <c r="J157" s="303">
        <v>50</v>
      </c>
      <c r="K157" s="299"/>
    </row>
    <row r="158" spans="2:11" s="1" customFormat="1" ht="15" customHeight="1">
      <c r="B158" s="276"/>
      <c r="C158" s="303" t="s">
        <v>530</v>
      </c>
      <c r="D158" s="253"/>
      <c r="E158" s="253"/>
      <c r="F158" s="304" t="s">
        <v>511</v>
      </c>
      <c r="G158" s="253"/>
      <c r="H158" s="303" t="s">
        <v>545</v>
      </c>
      <c r="I158" s="303" t="s">
        <v>507</v>
      </c>
      <c r="J158" s="303">
        <v>50</v>
      </c>
      <c r="K158" s="299"/>
    </row>
    <row r="159" spans="2:11" s="1" customFormat="1" ht="15" customHeight="1">
      <c r="B159" s="276"/>
      <c r="C159" s="303" t="s">
        <v>91</v>
      </c>
      <c r="D159" s="253"/>
      <c r="E159" s="253"/>
      <c r="F159" s="304" t="s">
        <v>505</v>
      </c>
      <c r="G159" s="253"/>
      <c r="H159" s="303" t="s">
        <v>567</v>
      </c>
      <c r="I159" s="303" t="s">
        <v>507</v>
      </c>
      <c r="J159" s="303" t="s">
        <v>568</v>
      </c>
      <c r="K159" s="299"/>
    </row>
    <row r="160" spans="2:11" s="1" customFormat="1" ht="15" customHeight="1">
      <c r="B160" s="276"/>
      <c r="C160" s="303" t="s">
        <v>569</v>
      </c>
      <c r="D160" s="253"/>
      <c r="E160" s="253"/>
      <c r="F160" s="304" t="s">
        <v>505</v>
      </c>
      <c r="G160" s="253"/>
      <c r="H160" s="303" t="s">
        <v>570</v>
      </c>
      <c r="I160" s="303" t="s">
        <v>540</v>
      </c>
      <c r="J160" s="303"/>
      <c r="K160" s="299"/>
    </row>
    <row r="161" spans="2:11" s="1" customFormat="1" ht="15" customHeight="1">
      <c r="B161" s="305"/>
      <c r="C161" s="285"/>
      <c r="D161" s="285"/>
      <c r="E161" s="285"/>
      <c r="F161" s="285"/>
      <c r="G161" s="285"/>
      <c r="H161" s="285"/>
      <c r="I161" s="285"/>
      <c r="J161" s="285"/>
      <c r="K161" s="306"/>
    </row>
    <row r="162" spans="2:11" s="1" customFormat="1" ht="18.75" customHeight="1">
      <c r="B162" s="287"/>
      <c r="C162" s="297"/>
      <c r="D162" s="297"/>
      <c r="E162" s="297"/>
      <c r="F162" s="307"/>
      <c r="G162" s="297"/>
      <c r="H162" s="297"/>
      <c r="I162" s="297"/>
      <c r="J162" s="297"/>
      <c r="K162" s="287"/>
    </row>
    <row r="163" spans="2:11" s="1" customFormat="1" ht="18.75" customHeight="1">
      <c r="B163" s="260"/>
      <c r="C163" s="260"/>
      <c r="D163" s="260"/>
      <c r="E163" s="260"/>
      <c r="F163" s="260"/>
      <c r="G163" s="260"/>
      <c r="H163" s="260"/>
      <c r="I163" s="260"/>
      <c r="J163" s="260"/>
      <c r="K163" s="260"/>
    </row>
    <row r="164" spans="2:11" s="1" customFormat="1" ht="7.5" customHeight="1">
      <c r="B164" s="242"/>
      <c r="C164" s="243"/>
      <c r="D164" s="243"/>
      <c r="E164" s="243"/>
      <c r="F164" s="243"/>
      <c r="G164" s="243"/>
      <c r="H164" s="243"/>
      <c r="I164" s="243"/>
      <c r="J164" s="243"/>
      <c r="K164" s="244"/>
    </row>
    <row r="165" spans="2:11" s="1" customFormat="1" ht="45" customHeight="1">
      <c r="B165" s="245"/>
      <c r="C165" s="373" t="s">
        <v>571</v>
      </c>
      <c r="D165" s="373"/>
      <c r="E165" s="373"/>
      <c r="F165" s="373"/>
      <c r="G165" s="373"/>
      <c r="H165" s="373"/>
      <c r="I165" s="373"/>
      <c r="J165" s="373"/>
      <c r="K165" s="246"/>
    </row>
    <row r="166" spans="2:11" s="1" customFormat="1" ht="17.25" customHeight="1">
      <c r="B166" s="245"/>
      <c r="C166" s="266" t="s">
        <v>499</v>
      </c>
      <c r="D166" s="266"/>
      <c r="E166" s="266"/>
      <c r="F166" s="266" t="s">
        <v>500</v>
      </c>
      <c r="G166" s="308"/>
      <c r="H166" s="309" t="s">
        <v>56</v>
      </c>
      <c r="I166" s="309" t="s">
        <v>59</v>
      </c>
      <c r="J166" s="266" t="s">
        <v>501</v>
      </c>
      <c r="K166" s="246"/>
    </row>
    <row r="167" spans="2:11" s="1" customFormat="1" ht="17.25" customHeight="1">
      <c r="B167" s="247"/>
      <c r="C167" s="268" t="s">
        <v>502</v>
      </c>
      <c r="D167" s="268"/>
      <c r="E167" s="268"/>
      <c r="F167" s="269" t="s">
        <v>503</v>
      </c>
      <c r="G167" s="310"/>
      <c r="H167" s="311"/>
      <c r="I167" s="311"/>
      <c r="J167" s="268" t="s">
        <v>504</v>
      </c>
      <c r="K167" s="248"/>
    </row>
    <row r="168" spans="2:11" s="1" customFormat="1" ht="5.25" customHeight="1">
      <c r="B168" s="276"/>
      <c r="C168" s="271"/>
      <c r="D168" s="271"/>
      <c r="E168" s="271"/>
      <c r="F168" s="271"/>
      <c r="G168" s="272"/>
      <c r="H168" s="271"/>
      <c r="I168" s="271"/>
      <c r="J168" s="271"/>
      <c r="K168" s="299"/>
    </row>
    <row r="169" spans="2:11" s="1" customFormat="1" ht="15" customHeight="1">
      <c r="B169" s="276"/>
      <c r="C169" s="253" t="s">
        <v>508</v>
      </c>
      <c r="D169" s="253"/>
      <c r="E169" s="253"/>
      <c r="F169" s="274" t="s">
        <v>505</v>
      </c>
      <c r="G169" s="253"/>
      <c r="H169" s="253" t="s">
        <v>545</v>
      </c>
      <c r="I169" s="253" t="s">
        <v>507</v>
      </c>
      <c r="J169" s="253">
        <v>120</v>
      </c>
      <c r="K169" s="299"/>
    </row>
    <row r="170" spans="2:11" s="1" customFormat="1" ht="15" customHeight="1">
      <c r="B170" s="276"/>
      <c r="C170" s="253" t="s">
        <v>554</v>
      </c>
      <c r="D170" s="253"/>
      <c r="E170" s="253"/>
      <c r="F170" s="274" t="s">
        <v>505</v>
      </c>
      <c r="G170" s="253"/>
      <c r="H170" s="253" t="s">
        <v>555</v>
      </c>
      <c r="I170" s="253" t="s">
        <v>507</v>
      </c>
      <c r="J170" s="253" t="s">
        <v>556</v>
      </c>
      <c r="K170" s="299"/>
    </row>
    <row r="171" spans="2:11" s="1" customFormat="1" ht="15" customHeight="1">
      <c r="B171" s="276"/>
      <c r="C171" s="253" t="s">
        <v>453</v>
      </c>
      <c r="D171" s="253"/>
      <c r="E171" s="253"/>
      <c r="F171" s="274" t="s">
        <v>505</v>
      </c>
      <c r="G171" s="253"/>
      <c r="H171" s="253" t="s">
        <v>572</v>
      </c>
      <c r="I171" s="253" t="s">
        <v>507</v>
      </c>
      <c r="J171" s="253" t="s">
        <v>556</v>
      </c>
      <c r="K171" s="299"/>
    </row>
    <row r="172" spans="2:11" s="1" customFormat="1" ht="15" customHeight="1">
      <c r="B172" s="276"/>
      <c r="C172" s="253" t="s">
        <v>510</v>
      </c>
      <c r="D172" s="253"/>
      <c r="E172" s="253"/>
      <c r="F172" s="274" t="s">
        <v>511</v>
      </c>
      <c r="G172" s="253"/>
      <c r="H172" s="253" t="s">
        <v>572</v>
      </c>
      <c r="I172" s="253" t="s">
        <v>507</v>
      </c>
      <c r="J172" s="253">
        <v>50</v>
      </c>
      <c r="K172" s="299"/>
    </row>
    <row r="173" spans="2:11" s="1" customFormat="1" ht="15" customHeight="1">
      <c r="B173" s="276"/>
      <c r="C173" s="253" t="s">
        <v>513</v>
      </c>
      <c r="D173" s="253"/>
      <c r="E173" s="253"/>
      <c r="F173" s="274" t="s">
        <v>505</v>
      </c>
      <c r="G173" s="253"/>
      <c r="H173" s="253" t="s">
        <v>572</v>
      </c>
      <c r="I173" s="253" t="s">
        <v>515</v>
      </c>
      <c r="J173" s="253"/>
      <c r="K173" s="299"/>
    </row>
    <row r="174" spans="2:11" s="1" customFormat="1" ht="15" customHeight="1">
      <c r="B174" s="276"/>
      <c r="C174" s="253" t="s">
        <v>524</v>
      </c>
      <c r="D174" s="253"/>
      <c r="E174" s="253"/>
      <c r="F174" s="274" t="s">
        <v>511</v>
      </c>
      <c r="G174" s="253"/>
      <c r="H174" s="253" t="s">
        <v>572</v>
      </c>
      <c r="I174" s="253" t="s">
        <v>507</v>
      </c>
      <c r="J174" s="253">
        <v>50</v>
      </c>
      <c r="K174" s="299"/>
    </row>
    <row r="175" spans="2:11" s="1" customFormat="1" ht="15" customHeight="1">
      <c r="B175" s="276"/>
      <c r="C175" s="253" t="s">
        <v>532</v>
      </c>
      <c r="D175" s="253"/>
      <c r="E175" s="253"/>
      <c r="F175" s="274" t="s">
        <v>511</v>
      </c>
      <c r="G175" s="253"/>
      <c r="H175" s="253" t="s">
        <v>572</v>
      </c>
      <c r="I175" s="253" t="s">
        <v>507</v>
      </c>
      <c r="J175" s="253">
        <v>50</v>
      </c>
      <c r="K175" s="299"/>
    </row>
    <row r="176" spans="2:11" s="1" customFormat="1" ht="15" customHeight="1">
      <c r="B176" s="276"/>
      <c r="C176" s="253" t="s">
        <v>530</v>
      </c>
      <c r="D176" s="253"/>
      <c r="E176" s="253"/>
      <c r="F176" s="274" t="s">
        <v>511</v>
      </c>
      <c r="G176" s="253"/>
      <c r="H176" s="253" t="s">
        <v>572</v>
      </c>
      <c r="I176" s="253" t="s">
        <v>507</v>
      </c>
      <c r="J176" s="253">
        <v>50</v>
      </c>
      <c r="K176" s="299"/>
    </row>
    <row r="177" spans="2:11" s="1" customFormat="1" ht="15" customHeight="1">
      <c r="B177" s="276"/>
      <c r="C177" s="253" t="s">
        <v>107</v>
      </c>
      <c r="D177" s="253"/>
      <c r="E177" s="253"/>
      <c r="F177" s="274" t="s">
        <v>505</v>
      </c>
      <c r="G177" s="253"/>
      <c r="H177" s="253" t="s">
        <v>573</v>
      </c>
      <c r="I177" s="253" t="s">
        <v>574</v>
      </c>
      <c r="J177" s="253"/>
      <c r="K177" s="299"/>
    </row>
    <row r="178" spans="2:11" s="1" customFormat="1" ht="15" customHeight="1">
      <c r="B178" s="276"/>
      <c r="C178" s="253" t="s">
        <v>59</v>
      </c>
      <c r="D178" s="253"/>
      <c r="E178" s="253"/>
      <c r="F178" s="274" t="s">
        <v>505</v>
      </c>
      <c r="G178" s="253"/>
      <c r="H178" s="253" t="s">
        <v>575</v>
      </c>
      <c r="I178" s="253" t="s">
        <v>576</v>
      </c>
      <c r="J178" s="253">
        <v>1</v>
      </c>
      <c r="K178" s="299"/>
    </row>
    <row r="179" spans="2:11" s="1" customFormat="1" ht="15" customHeight="1">
      <c r="B179" s="276"/>
      <c r="C179" s="253" t="s">
        <v>55</v>
      </c>
      <c r="D179" s="253"/>
      <c r="E179" s="253"/>
      <c r="F179" s="274" t="s">
        <v>505</v>
      </c>
      <c r="G179" s="253"/>
      <c r="H179" s="253" t="s">
        <v>577</v>
      </c>
      <c r="I179" s="253" t="s">
        <v>507</v>
      </c>
      <c r="J179" s="253">
        <v>20</v>
      </c>
      <c r="K179" s="299"/>
    </row>
    <row r="180" spans="2:11" s="1" customFormat="1" ht="15" customHeight="1">
      <c r="B180" s="276"/>
      <c r="C180" s="253" t="s">
        <v>56</v>
      </c>
      <c r="D180" s="253"/>
      <c r="E180" s="253"/>
      <c r="F180" s="274" t="s">
        <v>505</v>
      </c>
      <c r="G180" s="253"/>
      <c r="H180" s="253" t="s">
        <v>578</v>
      </c>
      <c r="I180" s="253" t="s">
        <v>507</v>
      </c>
      <c r="J180" s="253">
        <v>255</v>
      </c>
      <c r="K180" s="299"/>
    </row>
    <row r="181" spans="2:11" s="1" customFormat="1" ht="15" customHeight="1">
      <c r="B181" s="276"/>
      <c r="C181" s="253" t="s">
        <v>108</v>
      </c>
      <c r="D181" s="253"/>
      <c r="E181" s="253"/>
      <c r="F181" s="274" t="s">
        <v>505</v>
      </c>
      <c r="G181" s="253"/>
      <c r="H181" s="253" t="s">
        <v>469</v>
      </c>
      <c r="I181" s="253" t="s">
        <v>507</v>
      </c>
      <c r="J181" s="253">
        <v>10</v>
      </c>
      <c r="K181" s="299"/>
    </row>
    <row r="182" spans="2:11" s="1" customFormat="1" ht="15" customHeight="1">
      <c r="B182" s="276"/>
      <c r="C182" s="253" t="s">
        <v>109</v>
      </c>
      <c r="D182" s="253"/>
      <c r="E182" s="253"/>
      <c r="F182" s="274" t="s">
        <v>505</v>
      </c>
      <c r="G182" s="253"/>
      <c r="H182" s="253" t="s">
        <v>579</v>
      </c>
      <c r="I182" s="253" t="s">
        <v>540</v>
      </c>
      <c r="J182" s="253"/>
      <c r="K182" s="299"/>
    </row>
    <row r="183" spans="2:11" s="1" customFormat="1" ht="15" customHeight="1">
      <c r="B183" s="276"/>
      <c r="C183" s="253" t="s">
        <v>580</v>
      </c>
      <c r="D183" s="253"/>
      <c r="E183" s="253"/>
      <c r="F183" s="274" t="s">
        <v>505</v>
      </c>
      <c r="G183" s="253"/>
      <c r="H183" s="253" t="s">
        <v>581</v>
      </c>
      <c r="I183" s="253" t="s">
        <v>540</v>
      </c>
      <c r="J183" s="253"/>
      <c r="K183" s="299"/>
    </row>
    <row r="184" spans="2:11" s="1" customFormat="1" ht="15" customHeight="1">
      <c r="B184" s="276"/>
      <c r="C184" s="253" t="s">
        <v>569</v>
      </c>
      <c r="D184" s="253"/>
      <c r="E184" s="253"/>
      <c r="F184" s="274" t="s">
        <v>505</v>
      </c>
      <c r="G184" s="253"/>
      <c r="H184" s="253" t="s">
        <v>582</v>
      </c>
      <c r="I184" s="253" t="s">
        <v>540</v>
      </c>
      <c r="J184" s="253"/>
      <c r="K184" s="299"/>
    </row>
    <row r="185" spans="2:11" s="1" customFormat="1" ht="15" customHeight="1">
      <c r="B185" s="276"/>
      <c r="C185" s="253" t="s">
        <v>111</v>
      </c>
      <c r="D185" s="253"/>
      <c r="E185" s="253"/>
      <c r="F185" s="274" t="s">
        <v>511</v>
      </c>
      <c r="G185" s="253"/>
      <c r="H185" s="253" t="s">
        <v>583</v>
      </c>
      <c r="I185" s="253" t="s">
        <v>507</v>
      </c>
      <c r="J185" s="253">
        <v>50</v>
      </c>
      <c r="K185" s="299"/>
    </row>
    <row r="186" spans="2:11" s="1" customFormat="1" ht="15" customHeight="1">
      <c r="B186" s="276"/>
      <c r="C186" s="253" t="s">
        <v>584</v>
      </c>
      <c r="D186" s="253"/>
      <c r="E186" s="253"/>
      <c r="F186" s="274" t="s">
        <v>511</v>
      </c>
      <c r="G186" s="253"/>
      <c r="H186" s="253" t="s">
        <v>585</v>
      </c>
      <c r="I186" s="253" t="s">
        <v>586</v>
      </c>
      <c r="J186" s="253"/>
      <c r="K186" s="299"/>
    </row>
    <row r="187" spans="2:11" s="1" customFormat="1" ht="15" customHeight="1">
      <c r="B187" s="276"/>
      <c r="C187" s="253" t="s">
        <v>587</v>
      </c>
      <c r="D187" s="253"/>
      <c r="E187" s="253"/>
      <c r="F187" s="274" t="s">
        <v>511</v>
      </c>
      <c r="G187" s="253"/>
      <c r="H187" s="253" t="s">
        <v>588</v>
      </c>
      <c r="I187" s="253" t="s">
        <v>586</v>
      </c>
      <c r="J187" s="253"/>
      <c r="K187" s="299"/>
    </row>
    <row r="188" spans="2:11" s="1" customFormat="1" ht="15" customHeight="1">
      <c r="B188" s="276"/>
      <c r="C188" s="253" t="s">
        <v>589</v>
      </c>
      <c r="D188" s="253"/>
      <c r="E188" s="253"/>
      <c r="F188" s="274" t="s">
        <v>511</v>
      </c>
      <c r="G188" s="253"/>
      <c r="H188" s="253" t="s">
        <v>590</v>
      </c>
      <c r="I188" s="253" t="s">
        <v>586</v>
      </c>
      <c r="J188" s="253"/>
      <c r="K188" s="299"/>
    </row>
    <row r="189" spans="2:11" s="1" customFormat="1" ht="15" customHeight="1">
      <c r="B189" s="276"/>
      <c r="C189" s="312" t="s">
        <v>591</v>
      </c>
      <c r="D189" s="253"/>
      <c r="E189" s="253"/>
      <c r="F189" s="274" t="s">
        <v>511</v>
      </c>
      <c r="G189" s="253"/>
      <c r="H189" s="253" t="s">
        <v>592</v>
      </c>
      <c r="I189" s="253" t="s">
        <v>593</v>
      </c>
      <c r="J189" s="313" t="s">
        <v>594</v>
      </c>
      <c r="K189" s="299"/>
    </row>
    <row r="190" spans="2:11" s="1" customFormat="1" ht="15" customHeight="1">
      <c r="B190" s="276"/>
      <c r="C190" s="312" t="s">
        <v>44</v>
      </c>
      <c r="D190" s="253"/>
      <c r="E190" s="253"/>
      <c r="F190" s="274" t="s">
        <v>505</v>
      </c>
      <c r="G190" s="253"/>
      <c r="H190" s="250" t="s">
        <v>595</v>
      </c>
      <c r="I190" s="253" t="s">
        <v>596</v>
      </c>
      <c r="J190" s="253"/>
      <c r="K190" s="299"/>
    </row>
    <row r="191" spans="2:11" s="1" customFormat="1" ht="15" customHeight="1">
      <c r="B191" s="276"/>
      <c r="C191" s="312" t="s">
        <v>597</v>
      </c>
      <c r="D191" s="253"/>
      <c r="E191" s="253"/>
      <c r="F191" s="274" t="s">
        <v>505</v>
      </c>
      <c r="G191" s="253"/>
      <c r="H191" s="253" t="s">
        <v>598</v>
      </c>
      <c r="I191" s="253" t="s">
        <v>540</v>
      </c>
      <c r="J191" s="253"/>
      <c r="K191" s="299"/>
    </row>
    <row r="192" spans="2:11" s="1" customFormat="1" ht="15" customHeight="1">
      <c r="B192" s="276"/>
      <c r="C192" s="312" t="s">
        <v>599</v>
      </c>
      <c r="D192" s="253"/>
      <c r="E192" s="253"/>
      <c r="F192" s="274" t="s">
        <v>505</v>
      </c>
      <c r="G192" s="253"/>
      <c r="H192" s="253" t="s">
        <v>600</v>
      </c>
      <c r="I192" s="253" t="s">
        <v>540</v>
      </c>
      <c r="J192" s="253"/>
      <c r="K192" s="299"/>
    </row>
    <row r="193" spans="2:11" s="1" customFormat="1" ht="15" customHeight="1">
      <c r="B193" s="276"/>
      <c r="C193" s="312" t="s">
        <v>601</v>
      </c>
      <c r="D193" s="253"/>
      <c r="E193" s="253"/>
      <c r="F193" s="274" t="s">
        <v>511</v>
      </c>
      <c r="G193" s="253"/>
      <c r="H193" s="253" t="s">
        <v>602</v>
      </c>
      <c r="I193" s="253" t="s">
        <v>540</v>
      </c>
      <c r="J193" s="253"/>
      <c r="K193" s="299"/>
    </row>
    <row r="194" spans="2:11" s="1" customFormat="1" ht="15" customHeight="1">
      <c r="B194" s="305"/>
      <c r="C194" s="314"/>
      <c r="D194" s="285"/>
      <c r="E194" s="285"/>
      <c r="F194" s="285"/>
      <c r="G194" s="285"/>
      <c r="H194" s="285"/>
      <c r="I194" s="285"/>
      <c r="J194" s="285"/>
      <c r="K194" s="306"/>
    </row>
    <row r="195" spans="2:11" s="1" customFormat="1" ht="18.75" customHeight="1">
      <c r="B195" s="287"/>
      <c r="C195" s="297"/>
      <c r="D195" s="297"/>
      <c r="E195" s="297"/>
      <c r="F195" s="307"/>
      <c r="G195" s="297"/>
      <c r="H195" s="297"/>
      <c r="I195" s="297"/>
      <c r="J195" s="297"/>
      <c r="K195" s="287"/>
    </row>
    <row r="196" spans="2:11" s="1" customFormat="1" ht="18.75" customHeight="1">
      <c r="B196" s="287"/>
      <c r="C196" s="297"/>
      <c r="D196" s="297"/>
      <c r="E196" s="297"/>
      <c r="F196" s="307"/>
      <c r="G196" s="297"/>
      <c r="H196" s="297"/>
      <c r="I196" s="297"/>
      <c r="J196" s="297"/>
      <c r="K196" s="287"/>
    </row>
    <row r="197" spans="2:11" s="1" customFormat="1" ht="18.75" customHeight="1">
      <c r="B197" s="260"/>
      <c r="C197" s="260"/>
      <c r="D197" s="260"/>
      <c r="E197" s="260"/>
      <c r="F197" s="260"/>
      <c r="G197" s="260"/>
      <c r="H197" s="260"/>
      <c r="I197" s="260"/>
      <c r="J197" s="260"/>
      <c r="K197" s="260"/>
    </row>
    <row r="198" spans="2:11" s="1" customFormat="1" ht="13.5">
      <c r="B198" s="242"/>
      <c r="C198" s="243"/>
      <c r="D198" s="243"/>
      <c r="E198" s="243"/>
      <c r="F198" s="243"/>
      <c r="G198" s="243"/>
      <c r="H198" s="243"/>
      <c r="I198" s="243"/>
      <c r="J198" s="243"/>
      <c r="K198" s="244"/>
    </row>
    <row r="199" spans="2:11" s="1" customFormat="1" ht="21">
      <c r="B199" s="245"/>
      <c r="C199" s="373" t="s">
        <v>603</v>
      </c>
      <c r="D199" s="373"/>
      <c r="E199" s="373"/>
      <c r="F199" s="373"/>
      <c r="G199" s="373"/>
      <c r="H199" s="373"/>
      <c r="I199" s="373"/>
      <c r="J199" s="373"/>
      <c r="K199" s="246"/>
    </row>
    <row r="200" spans="2:11" s="1" customFormat="1" ht="25.5" customHeight="1">
      <c r="B200" s="245"/>
      <c r="C200" s="315" t="s">
        <v>604</v>
      </c>
      <c r="D200" s="315"/>
      <c r="E200" s="315"/>
      <c r="F200" s="315" t="s">
        <v>605</v>
      </c>
      <c r="G200" s="316"/>
      <c r="H200" s="374" t="s">
        <v>606</v>
      </c>
      <c r="I200" s="374"/>
      <c r="J200" s="374"/>
      <c r="K200" s="246"/>
    </row>
    <row r="201" spans="2:11" s="1" customFormat="1" ht="5.25" customHeight="1">
      <c r="B201" s="276"/>
      <c r="C201" s="271"/>
      <c r="D201" s="271"/>
      <c r="E201" s="271"/>
      <c r="F201" s="271"/>
      <c r="G201" s="297"/>
      <c r="H201" s="271"/>
      <c r="I201" s="271"/>
      <c r="J201" s="271"/>
      <c r="K201" s="299"/>
    </row>
    <row r="202" spans="2:11" s="1" customFormat="1" ht="15" customHeight="1">
      <c r="B202" s="276"/>
      <c r="C202" s="253" t="s">
        <v>596</v>
      </c>
      <c r="D202" s="253"/>
      <c r="E202" s="253"/>
      <c r="F202" s="274" t="s">
        <v>45</v>
      </c>
      <c r="G202" s="253"/>
      <c r="H202" s="375" t="s">
        <v>607</v>
      </c>
      <c r="I202" s="375"/>
      <c r="J202" s="375"/>
      <c r="K202" s="299"/>
    </row>
    <row r="203" spans="2:11" s="1" customFormat="1" ht="15" customHeight="1">
      <c r="B203" s="276"/>
      <c r="C203" s="253"/>
      <c r="D203" s="253"/>
      <c r="E203" s="253"/>
      <c r="F203" s="274" t="s">
        <v>46</v>
      </c>
      <c r="G203" s="253"/>
      <c r="H203" s="375" t="s">
        <v>608</v>
      </c>
      <c r="I203" s="375"/>
      <c r="J203" s="375"/>
      <c r="K203" s="299"/>
    </row>
    <row r="204" spans="2:11" s="1" customFormat="1" ht="15" customHeight="1">
      <c r="B204" s="276"/>
      <c r="C204" s="253"/>
      <c r="D204" s="253"/>
      <c r="E204" s="253"/>
      <c r="F204" s="274" t="s">
        <v>49</v>
      </c>
      <c r="G204" s="253"/>
      <c r="H204" s="375" t="s">
        <v>609</v>
      </c>
      <c r="I204" s="375"/>
      <c r="J204" s="375"/>
      <c r="K204" s="299"/>
    </row>
    <row r="205" spans="2:11" s="1" customFormat="1" ht="15" customHeight="1">
      <c r="B205" s="276"/>
      <c r="C205" s="253"/>
      <c r="D205" s="253"/>
      <c r="E205" s="253"/>
      <c r="F205" s="274" t="s">
        <v>47</v>
      </c>
      <c r="G205" s="253"/>
      <c r="H205" s="375" t="s">
        <v>610</v>
      </c>
      <c r="I205" s="375"/>
      <c r="J205" s="375"/>
      <c r="K205" s="299"/>
    </row>
    <row r="206" spans="2:11" s="1" customFormat="1" ht="15" customHeight="1">
      <c r="B206" s="276"/>
      <c r="C206" s="253"/>
      <c r="D206" s="253"/>
      <c r="E206" s="253"/>
      <c r="F206" s="274" t="s">
        <v>48</v>
      </c>
      <c r="G206" s="253"/>
      <c r="H206" s="375" t="s">
        <v>611</v>
      </c>
      <c r="I206" s="375"/>
      <c r="J206" s="375"/>
      <c r="K206" s="299"/>
    </row>
    <row r="207" spans="2:11" s="1" customFormat="1" ht="15" customHeight="1">
      <c r="B207" s="276"/>
      <c r="C207" s="253"/>
      <c r="D207" s="253"/>
      <c r="E207" s="253"/>
      <c r="F207" s="274"/>
      <c r="G207" s="253"/>
      <c r="H207" s="253"/>
      <c r="I207" s="253"/>
      <c r="J207" s="253"/>
      <c r="K207" s="299"/>
    </row>
    <row r="208" spans="2:11" s="1" customFormat="1" ht="15" customHeight="1">
      <c r="B208" s="276"/>
      <c r="C208" s="253" t="s">
        <v>552</v>
      </c>
      <c r="D208" s="253"/>
      <c r="E208" s="253"/>
      <c r="F208" s="274" t="s">
        <v>81</v>
      </c>
      <c r="G208" s="253"/>
      <c r="H208" s="375" t="s">
        <v>612</v>
      </c>
      <c r="I208" s="375"/>
      <c r="J208" s="375"/>
      <c r="K208" s="299"/>
    </row>
    <row r="209" spans="2:11" s="1" customFormat="1" ht="15" customHeight="1">
      <c r="B209" s="276"/>
      <c r="C209" s="253"/>
      <c r="D209" s="253"/>
      <c r="E209" s="253"/>
      <c r="F209" s="274" t="s">
        <v>447</v>
      </c>
      <c r="G209" s="253"/>
      <c r="H209" s="375" t="s">
        <v>448</v>
      </c>
      <c r="I209" s="375"/>
      <c r="J209" s="375"/>
      <c r="K209" s="299"/>
    </row>
    <row r="210" spans="2:11" s="1" customFormat="1" ht="15" customHeight="1">
      <c r="B210" s="276"/>
      <c r="C210" s="253"/>
      <c r="D210" s="253"/>
      <c r="E210" s="253"/>
      <c r="F210" s="274" t="s">
        <v>445</v>
      </c>
      <c r="G210" s="253"/>
      <c r="H210" s="375" t="s">
        <v>613</v>
      </c>
      <c r="I210" s="375"/>
      <c r="J210" s="375"/>
      <c r="K210" s="299"/>
    </row>
    <row r="211" spans="2:11" s="1" customFormat="1" ht="15" customHeight="1">
      <c r="B211" s="317"/>
      <c r="C211" s="253"/>
      <c r="D211" s="253"/>
      <c r="E211" s="253"/>
      <c r="F211" s="274" t="s">
        <v>449</v>
      </c>
      <c r="G211" s="312"/>
      <c r="H211" s="376" t="s">
        <v>450</v>
      </c>
      <c r="I211" s="376"/>
      <c r="J211" s="376"/>
      <c r="K211" s="318"/>
    </row>
    <row r="212" spans="2:11" s="1" customFormat="1" ht="15" customHeight="1">
      <c r="B212" s="317"/>
      <c r="C212" s="253"/>
      <c r="D212" s="253"/>
      <c r="E212" s="253"/>
      <c r="F212" s="274" t="s">
        <v>451</v>
      </c>
      <c r="G212" s="312"/>
      <c r="H212" s="376" t="s">
        <v>417</v>
      </c>
      <c r="I212" s="376"/>
      <c r="J212" s="376"/>
      <c r="K212" s="318"/>
    </row>
    <row r="213" spans="2:11" s="1" customFormat="1" ht="15" customHeight="1">
      <c r="B213" s="317"/>
      <c r="C213" s="253"/>
      <c r="D213" s="253"/>
      <c r="E213" s="253"/>
      <c r="F213" s="274"/>
      <c r="G213" s="312"/>
      <c r="H213" s="303"/>
      <c r="I213" s="303"/>
      <c r="J213" s="303"/>
      <c r="K213" s="318"/>
    </row>
    <row r="214" spans="2:11" s="1" customFormat="1" ht="15" customHeight="1">
      <c r="B214" s="317"/>
      <c r="C214" s="253" t="s">
        <v>576</v>
      </c>
      <c r="D214" s="253"/>
      <c r="E214" s="253"/>
      <c r="F214" s="274">
        <v>1</v>
      </c>
      <c r="G214" s="312"/>
      <c r="H214" s="376" t="s">
        <v>614</v>
      </c>
      <c r="I214" s="376"/>
      <c r="J214" s="376"/>
      <c r="K214" s="318"/>
    </row>
    <row r="215" spans="2:11" s="1" customFormat="1" ht="15" customHeight="1">
      <c r="B215" s="317"/>
      <c r="C215" s="253"/>
      <c r="D215" s="253"/>
      <c r="E215" s="253"/>
      <c r="F215" s="274">
        <v>2</v>
      </c>
      <c r="G215" s="312"/>
      <c r="H215" s="376" t="s">
        <v>615</v>
      </c>
      <c r="I215" s="376"/>
      <c r="J215" s="376"/>
      <c r="K215" s="318"/>
    </row>
    <row r="216" spans="2:11" s="1" customFormat="1" ht="15" customHeight="1">
      <c r="B216" s="317"/>
      <c r="C216" s="253"/>
      <c r="D216" s="253"/>
      <c r="E216" s="253"/>
      <c r="F216" s="274">
        <v>3</v>
      </c>
      <c r="G216" s="312"/>
      <c r="H216" s="376" t="s">
        <v>616</v>
      </c>
      <c r="I216" s="376"/>
      <c r="J216" s="376"/>
      <c r="K216" s="318"/>
    </row>
    <row r="217" spans="2:11" s="1" customFormat="1" ht="15" customHeight="1">
      <c r="B217" s="317"/>
      <c r="C217" s="253"/>
      <c r="D217" s="253"/>
      <c r="E217" s="253"/>
      <c r="F217" s="274">
        <v>4</v>
      </c>
      <c r="G217" s="312"/>
      <c r="H217" s="376" t="s">
        <v>617</v>
      </c>
      <c r="I217" s="376"/>
      <c r="J217" s="376"/>
      <c r="K217" s="318"/>
    </row>
    <row r="218" spans="2:11" s="1" customFormat="1" ht="12.75" customHeight="1">
      <c r="B218" s="319"/>
      <c r="C218" s="320"/>
      <c r="D218" s="320"/>
      <c r="E218" s="320"/>
      <c r="F218" s="320"/>
      <c r="G218" s="320"/>
      <c r="H218" s="320"/>
      <c r="I218" s="320"/>
      <c r="J218" s="320"/>
      <c r="K218" s="321"/>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Petr-PC\Petr</dc:creator>
  <cp:keywords/>
  <dc:description/>
  <cp:lastModifiedBy>Petr</cp:lastModifiedBy>
  <dcterms:created xsi:type="dcterms:W3CDTF">2021-07-08T07:43:17Z</dcterms:created>
  <dcterms:modified xsi:type="dcterms:W3CDTF">2021-07-08T07:45:25Z</dcterms:modified>
  <cp:category/>
  <cp:version/>
  <cp:contentType/>
  <cp:contentStatus/>
</cp:coreProperties>
</file>